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25140" tabRatio="544"/>
  </bookViews>
  <sheets>
    <sheet name="工资核对的全字段" sheetId="11" r:id="rId1"/>
    <sheet name="呈现的样式" sheetId="13" r:id="rId2"/>
    <sheet name="呈现字段" sheetId="12" r:id="rId3"/>
    <sheet name="Sheet1" sheetId="1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xlnm._FilterDatabase" localSheetId="0" hidden="1">工资核对的全字段!$A$7:$BK$361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ASUS</author>
  </authors>
  <commentList>
    <comment ref="AV7" authorId="0">
      <text>
        <r>
          <rPr>
            <b/>
            <sz val="9"/>
            <rFont val="宋体"/>
            <charset val="134"/>
          </rPr>
          <t>ASUS:</t>
        </r>
        <r>
          <rPr>
            <sz val="9"/>
            <rFont val="宋体"/>
            <charset val="134"/>
          </rPr>
          <t xml:space="preserve">
扣除员工大会奖励</t>
        </r>
      </text>
    </comment>
    <comment ref="BA7" authorId="0">
      <text>
        <r>
          <rPr>
            <b/>
            <sz val="9"/>
            <rFont val="宋体"/>
            <charset val="134"/>
          </rPr>
          <t>ASUS:</t>
        </r>
        <r>
          <rPr>
            <sz val="9"/>
            <rFont val="宋体"/>
            <charset val="134"/>
          </rPr>
          <t xml:space="preserve">
未发的嘉宾奖励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<sst xmlns="http://schemas.openxmlformats.org/spreadsheetml/2006/main" count="1572" uniqueCount="510">
  <si>
    <t>业务数据相关</t>
  </si>
  <si>
    <t>没有弄</t>
  </si>
  <si>
    <t>核算提点</t>
  </si>
  <si>
    <t>补贴及扣款</t>
  </si>
  <si>
    <t>其他支出</t>
  </si>
  <si>
    <t>花名册</t>
  </si>
  <si>
    <t>金三角战队设置</t>
  </si>
  <si>
    <t>A-a-②</t>
  </si>
  <si>
    <t>A-b-①</t>
  </si>
  <si>
    <t>B-b-③健康师底薪</t>
  </si>
  <si>
    <t>个人数据</t>
  </si>
  <si>
    <t>门店数据</t>
  </si>
  <si>
    <t>健康师</t>
  </si>
  <si>
    <t>提成</t>
  </si>
  <si>
    <t>?</t>
  </si>
  <si>
    <t>门店</t>
  </si>
  <si>
    <t>核算岗位</t>
  </si>
  <si>
    <t>姓名</t>
  </si>
  <si>
    <t>金山角战队</t>
  </si>
  <si>
    <t>总业绩</t>
  </si>
  <si>
    <t>基础业绩</t>
  </si>
  <si>
    <t>合作业绩</t>
  </si>
  <si>
    <t>奖励业绩</t>
  </si>
  <si>
    <t>门店总业绩</t>
  </si>
  <si>
    <t>队伍业绩</t>
  </si>
  <si>
    <t>队伍占比</t>
  </si>
  <si>
    <t>新客业绩</t>
  </si>
  <si>
    <t>新客成交率</t>
  </si>
  <si>
    <t>新客提点</t>
  </si>
  <si>
    <t>升单业绩</t>
  </si>
  <si>
    <t>升单提点</t>
  </si>
  <si>
    <t>消耗</t>
  </si>
  <si>
    <t>项目数</t>
  </si>
  <si>
    <t>到店人头</t>
  </si>
  <si>
    <t>在店天数</t>
  </si>
  <si>
    <t>请假天数</t>
  </si>
  <si>
    <t>提点</t>
  </si>
  <si>
    <t>基础业绩
提成</t>
  </si>
  <si>
    <t>合作业绩
提成</t>
  </si>
  <si>
    <t>顾问提成</t>
  </si>
  <si>
    <t>门店T区
提成</t>
  </si>
  <si>
    <t>提成合计</t>
  </si>
  <si>
    <t>健康师底薪</t>
  </si>
  <si>
    <t>底薪合计</t>
  </si>
  <si>
    <t>手工</t>
  </si>
  <si>
    <t>额外手工</t>
  </si>
  <si>
    <t>少休</t>
  </si>
  <si>
    <t>全勤</t>
  </si>
  <si>
    <t>核算应发工资</t>
  </si>
  <si>
    <t>保底</t>
  </si>
  <si>
    <t>保底请假</t>
  </si>
  <si>
    <t>保底底薪</t>
  </si>
  <si>
    <t>保底补差</t>
  </si>
  <si>
    <t>最终应发工资</t>
  </si>
  <si>
    <t>当月培训补贴</t>
  </si>
  <si>
    <t>当月交通补贴</t>
  </si>
  <si>
    <t>应发次月</t>
  </si>
  <si>
    <t>补贴合计</t>
  </si>
  <si>
    <t>缺卡</t>
  </si>
  <si>
    <t>迟到</t>
  </si>
  <si>
    <t>请假</t>
  </si>
  <si>
    <t>扣社保</t>
  </si>
  <si>
    <t>扣除奖励</t>
  </si>
  <si>
    <t>扣住宿</t>
  </si>
  <si>
    <t>扣学习期</t>
  </si>
  <si>
    <t>扣工作服</t>
  </si>
  <si>
    <t>扣款合计</t>
  </si>
  <si>
    <t>发奖金</t>
  </si>
  <si>
    <t>退手机押金</t>
  </si>
  <si>
    <t>退住宿押金</t>
  </si>
  <si>
    <t>其他</t>
  </si>
  <si>
    <t>实发工资</t>
  </si>
  <si>
    <t>当月是否发放</t>
  </si>
  <si>
    <t>支付金额</t>
  </si>
  <si>
    <t>待支付金额</t>
  </si>
  <si>
    <t>补发上月</t>
  </si>
  <si>
    <t>调整</t>
  </si>
  <si>
    <t>当月支付总额</t>
  </si>
  <si>
    <t>华润</t>
  </si>
  <si>
    <t>店长</t>
  </si>
  <si>
    <t>易春梅</t>
  </si>
  <si>
    <t>店助</t>
  </si>
  <si>
    <t>江玲</t>
  </si>
  <si>
    <t>王瑞琳</t>
  </si>
  <si>
    <t>黄小燕</t>
  </si>
  <si>
    <t>赵玉晓</t>
  </si>
  <si>
    <t>雷朝霞</t>
  </si>
  <si>
    <t>陈雪莲</t>
  </si>
  <si>
    <t>事业四部</t>
  </si>
  <si>
    <t>总经理</t>
  </si>
  <si>
    <t>饶秋华</t>
  </si>
  <si>
    <t>紫荆</t>
  </si>
  <si>
    <t>莫志英</t>
  </si>
  <si>
    <t>刘巧艳</t>
  </si>
  <si>
    <t>康红梅</t>
  </si>
  <si>
    <t>唐银春</t>
  </si>
  <si>
    <t>刘晓丽</t>
  </si>
  <si>
    <t>熊艳</t>
  </si>
  <si>
    <t>任静</t>
  </si>
  <si>
    <t>吴琴</t>
  </si>
  <si>
    <t>陈红霞</t>
  </si>
  <si>
    <t>廖增珍</t>
  </si>
  <si>
    <t>主任</t>
  </si>
  <si>
    <t>李春华</t>
  </si>
  <si>
    <t>龙湖</t>
  </si>
  <si>
    <t>张候敏</t>
  </si>
  <si>
    <t>赵小红</t>
  </si>
  <si>
    <t>彭龙惠</t>
  </si>
  <si>
    <t>邓雪梅</t>
  </si>
  <si>
    <t>高雪</t>
  </si>
  <si>
    <t>何婷</t>
  </si>
  <si>
    <t>刘慧</t>
  </si>
  <si>
    <t>事业三部</t>
  </si>
  <si>
    <t>秦亚平</t>
  </si>
  <si>
    <t>沙河</t>
  </si>
  <si>
    <t>谭莹</t>
  </si>
  <si>
    <t>张芮</t>
  </si>
  <si>
    <t>张元琼</t>
  </si>
  <si>
    <t>王依蕊</t>
  </si>
  <si>
    <t>向郑瑶</t>
  </si>
  <si>
    <t>唐容</t>
  </si>
  <si>
    <t>叶文娟</t>
  </si>
  <si>
    <t>事业一部</t>
  </si>
  <si>
    <t>邹福贞</t>
  </si>
  <si>
    <t>静居寺</t>
  </si>
  <si>
    <t>陈怡名</t>
  </si>
  <si>
    <t>张丽</t>
  </si>
  <si>
    <t>杨金花</t>
  </si>
  <si>
    <t>店助主任</t>
  </si>
  <si>
    <t>樊琳</t>
  </si>
  <si>
    <t>董顺秀</t>
  </si>
  <si>
    <t>陈建蓉</t>
  </si>
  <si>
    <t>王娇</t>
  </si>
  <si>
    <t>黎茂婷</t>
  </si>
  <si>
    <t>事业二部</t>
  </si>
  <si>
    <t>张艳秋</t>
  </si>
  <si>
    <t>陈小琴</t>
  </si>
  <si>
    <t>刘恬恬</t>
  </si>
  <si>
    <t>苟小春</t>
  </si>
  <si>
    <t>李燕</t>
  </si>
  <si>
    <t>张小华</t>
  </si>
  <si>
    <t>王任燕</t>
  </si>
  <si>
    <t>陈萍</t>
  </si>
  <si>
    <t>吴敏</t>
  </si>
  <si>
    <t>光华</t>
  </si>
  <si>
    <t>陈佳丽</t>
  </si>
  <si>
    <t>康钦</t>
  </si>
  <si>
    <t>聂娟</t>
  </si>
  <si>
    <t>马菁</t>
  </si>
  <si>
    <t>徐睦垚</t>
  </si>
  <si>
    <t>达哇卓玛</t>
  </si>
  <si>
    <t>经理</t>
  </si>
  <si>
    <t>曾雨晴</t>
  </si>
  <si>
    <t>融创</t>
  </si>
  <si>
    <t>但红玉</t>
  </si>
  <si>
    <t>梁缘缘</t>
  </si>
  <si>
    <t>李萱君</t>
  </si>
  <si>
    <t>李思忆</t>
  </si>
  <si>
    <t>赵情情</t>
  </si>
  <si>
    <t>曹悦</t>
  </si>
  <si>
    <t>吴飞雁</t>
  </si>
  <si>
    <t>尹桂香</t>
  </si>
  <si>
    <t>事业五部</t>
  </si>
  <si>
    <t>张小娟</t>
  </si>
  <si>
    <t>川师</t>
  </si>
  <si>
    <t>刘安琼</t>
  </si>
  <si>
    <t>刘晓林</t>
  </si>
  <si>
    <t>李巧娇</t>
  </si>
  <si>
    <t>林萍</t>
  </si>
  <si>
    <t>罗雪</t>
  </si>
  <si>
    <t>唐宇欣</t>
  </si>
  <si>
    <t>李萌</t>
  </si>
  <si>
    <t>王如意</t>
  </si>
  <si>
    <t>柳全菊</t>
  </si>
  <si>
    <t>鹭岛</t>
  </si>
  <si>
    <t>何琼华</t>
  </si>
  <si>
    <t>蒋圆圆</t>
  </si>
  <si>
    <t>顾红艳</t>
  </si>
  <si>
    <t>郭小丽</t>
  </si>
  <si>
    <t>梁婷</t>
  </si>
  <si>
    <t>雷娜婷</t>
  </si>
  <si>
    <t>叶美霞</t>
  </si>
  <si>
    <t>荣华北路</t>
  </si>
  <si>
    <t>秦娜</t>
  </si>
  <si>
    <t>牟光燕</t>
  </si>
  <si>
    <t>王萍</t>
  </si>
  <si>
    <t>胡红琳</t>
  </si>
  <si>
    <t>谢娟</t>
  </si>
  <si>
    <t>陈美合</t>
  </si>
  <si>
    <t>郝莉娜</t>
  </si>
  <si>
    <t>荣华南路</t>
  </si>
  <si>
    <t>邓丽莉</t>
  </si>
  <si>
    <t>张明艳</t>
  </si>
  <si>
    <t>马宏梅</t>
  </si>
  <si>
    <t>陈洁</t>
  </si>
  <si>
    <t>郑加焕</t>
  </si>
  <si>
    <t>侯英</t>
  </si>
  <si>
    <t>谢德芳</t>
  </si>
  <si>
    <t>事业六部</t>
  </si>
  <si>
    <t>蒲草</t>
  </si>
  <si>
    <t>大丰</t>
  </si>
  <si>
    <t>郑华跃</t>
  </si>
  <si>
    <t>李茂</t>
  </si>
  <si>
    <t>孙红梅</t>
  </si>
  <si>
    <t>黎红花</t>
  </si>
  <si>
    <t>蒲艳婷</t>
  </si>
  <si>
    <t>刘帆</t>
  </si>
  <si>
    <t>杨艳</t>
  </si>
  <si>
    <t>肖静梅</t>
  </si>
  <si>
    <t>双流</t>
  </si>
  <si>
    <t>王晓琳</t>
  </si>
  <si>
    <t>彭措志玛</t>
  </si>
  <si>
    <t>郝中南</t>
  </si>
  <si>
    <t>冉芳霞</t>
  </si>
  <si>
    <t>谭萍</t>
  </si>
  <si>
    <t>陈琳</t>
  </si>
  <si>
    <t>罗湘湘</t>
  </si>
  <si>
    <t>骑士郡</t>
  </si>
  <si>
    <t>唐玉芳</t>
  </si>
  <si>
    <t>雷怡</t>
  </si>
  <si>
    <t>龙巧云</t>
  </si>
  <si>
    <t>张勤</t>
  </si>
  <si>
    <t>刘裕琼</t>
  </si>
  <si>
    <t>唐施语</t>
  </si>
  <si>
    <t>谭福英</t>
  </si>
  <si>
    <t>李凤</t>
  </si>
  <si>
    <t>明信</t>
  </si>
  <si>
    <t>陈嘉仪</t>
  </si>
  <si>
    <t>王红</t>
  </si>
  <si>
    <t>冷忠翠</t>
  </si>
  <si>
    <t>糜清云</t>
  </si>
  <si>
    <t>贺金云</t>
  </si>
  <si>
    <t>舒许芳</t>
  </si>
  <si>
    <t>红光</t>
  </si>
  <si>
    <t>包竹梅</t>
  </si>
  <si>
    <t>犀浦</t>
  </si>
  <si>
    <t>欧迎春</t>
  </si>
  <si>
    <t>谭芙蓉</t>
  </si>
  <si>
    <t>曾玉莲</t>
  </si>
  <si>
    <t>彭兰钦</t>
  </si>
  <si>
    <t>刘婵琴</t>
  </si>
  <si>
    <t>泽仁拉姆</t>
  </si>
  <si>
    <t>舒阳</t>
  </si>
  <si>
    <t>千禧</t>
  </si>
  <si>
    <t>白丽</t>
  </si>
  <si>
    <t>郑巧玲</t>
  </si>
  <si>
    <t>张廷妍</t>
  </si>
  <si>
    <t>杜兰兰</t>
  </si>
  <si>
    <t>王显珍</t>
  </si>
  <si>
    <t>马冬梅</t>
  </si>
  <si>
    <t>彭莉群</t>
  </si>
  <si>
    <t>刘金凤</t>
  </si>
  <si>
    <t>亚洲湾</t>
  </si>
  <si>
    <t>谢珂欣</t>
  </si>
  <si>
    <t>刘霞</t>
  </si>
  <si>
    <t>尧丹丹</t>
  </si>
  <si>
    <t>李科</t>
  </si>
  <si>
    <t>石海力</t>
  </si>
  <si>
    <t>付薪燕</t>
  </si>
  <si>
    <t>陈定坤</t>
  </si>
  <si>
    <t>王桂明</t>
  </si>
  <si>
    <t>中和</t>
  </si>
  <si>
    <t>关晓燕</t>
  </si>
  <si>
    <t>唐尹</t>
  </si>
  <si>
    <t>贺慧</t>
  </si>
  <si>
    <t>李红梅</t>
  </si>
  <si>
    <t>龚艳</t>
  </si>
  <si>
    <t>余姣姣</t>
  </si>
  <si>
    <t>龙城国际</t>
  </si>
  <si>
    <t>竹艳梅</t>
  </si>
  <si>
    <t>叶朝春</t>
  </si>
  <si>
    <t>凤凰山</t>
  </si>
  <si>
    <t>喻容</t>
  </si>
  <si>
    <t>魏柯</t>
  </si>
  <si>
    <t>徐文平</t>
  </si>
  <si>
    <t>张欣</t>
  </si>
  <si>
    <t>叶璐璐</t>
  </si>
  <si>
    <t>周文慧</t>
  </si>
  <si>
    <t>张白金</t>
  </si>
  <si>
    <t>郑美函</t>
  </si>
  <si>
    <t>南湖</t>
  </si>
  <si>
    <t>龚茜</t>
  </si>
  <si>
    <t>廖妍</t>
  </si>
  <si>
    <t>李彩华</t>
  </si>
  <si>
    <t>刘九招</t>
  </si>
  <si>
    <t>朱羽</t>
  </si>
  <si>
    <t>施凤皎</t>
  </si>
  <si>
    <t>高琴</t>
  </si>
  <si>
    <t>达卓措</t>
  </si>
  <si>
    <t>涌泉</t>
  </si>
  <si>
    <t>袁玉</t>
  </si>
  <si>
    <t>赵晴亮</t>
  </si>
  <si>
    <t>赵忠芬</t>
  </si>
  <si>
    <t>郑丹</t>
  </si>
  <si>
    <t>林锶莹</t>
  </si>
  <si>
    <t>胡钦秀</t>
  </si>
  <si>
    <t>高红艳</t>
  </si>
  <si>
    <t>曾怡</t>
  </si>
  <si>
    <t>优品道</t>
  </si>
  <si>
    <t>张清华</t>
  </si>
  <si>
    <t>彭鑫</t>
  </si>
  <si>
    <t>李维</t>
  </si>
  <si>
    <t>贾琳</t>
  </si>
  <si>
    <t>王智慧</t>
  </si>
  <si>
    <t>邓笑</t>
  </si>
  <si>
    <t>刘香</t>
  </si>
  <si>
    <t>刘丽华</t>
  </si>
  <si>
    <t>大源</t>
  </si>
  <si>
    <t>周林</t>
  </si>
  <si>
    <t>钟秦</t>
  </si>
  <si>
    <t>张红霞</t>
  </si>
  <si>
    <t>李燕1</t>
  </si>
  <si>
    <t>陈世琳</t>
  </si>
  <si>
    <t>张林英</t>
  </si>
  <si>
    <t>陈燕辉</t>
  </si>
  <si>
    <t>宋林琳</t>
  </si>
  <si>
    <t>马丽亚</t>
  </si>
  <si>
    <t>阿衣尔扎</t>
  </si>
  <si>
    <t>张霞</t>
  </si>
  <si>
    <t>谢双叶</t>
  </si>
  <si>
    <t>蒙亦锌</t>
  </si>
  <si>
    <t>刘梦蓝</t>
  </si>
  <si>
    <t>保利</t>
  </si>
  <si>
    <t>罗林芳</t>
  </si>
  <si>
    <t>汪丽娟</t>
  </si>
  <si>
    <t>谭言希</t>
  </si>
  <si>
    <t>黄江</t>
  </si>
  <si>
    <t>陈琼</t>
  </si>
  <si>
    <t>米琪</t>
  </si>
  <si>
    <t>尚杨</t>
  </si>
  <si>
    <t>钟心悦</t>
  </si>
  <si>
    <t>胡祝曲</t>
  </si>
  <si>
    <t>谢金梅</t>
  </si>
  <si>
    <t>李洪芳</t>
  </si>
  <si>
    <t>王维</t>
  </si>
  <si>
    <t>罗文文</t>
  </si>
  <si>
    <t>川音</t>
  </si>
  <si>
    <t>任艺</t>
  </si>
  <si>
    <t>贺丽</t>
  </si>
  <si>
    <t>殷小燕</t>
  </si>
  <si>
    <t>李海瑛</t>
  </si>
  <si>
    <t>邹孟君</t>
  </si>
  <si>
    <t>彭羽佳</t>
  </si>
  <si>
    <t>朱成芳</t>
  </si>
  <si>
    <t>翁玲</t>
  </si>
  <si>
    <t>王能琴</t>
  </si>
  <si>
    <t>涂莹丹</t>
  </si>
  <si>
    <t>总部</t>
  </si>
  <si>
    <t>人事主管</t>
  </si>
  <si>
    <t>葛敏</t>
  </si>
  <si>
    <t>人事专员</t>
  </si>
  <si>
    <t>袁小兵</t>
  </si>
  <si>
    <t>徐登毅</t>
  </si>
  <si>
    <t>范时依</t>
  </si>
  <si>
    <t>企划部</t>
  </si>
  <si>
    <t>吴小强</t>
  </si>
  <si>
    <t>拓展部</t>
  </si>
  <si>
    <t>宁燕</t>
  </si>
  <si>
    <t>杨苹</t>
  </si>
  <si>
    <t>赵倩</t>
  </si>
  <si>
    <t>财务老师</t>
  </si>
  <si>
    <t>梁诗雨</t>
  </si>
  <si>
    <t>财务主管</t>
  </si>
  <si>
    <t>郭思瑞</t>
  </si>
  <si>
    <t>文倩</t>
  </si>
  <si>
    <t>财务总监</t>
  </si>
  <si>
    <t>刘佳</t>
  </si>
  <si>
    <t>企划</t>
  </si>
  <si>
    <t>杨磊</t>
  </si>
  <si>
    <t>选址</t>
  </si>
  <si>
    <t>李吉原</t>
  </si>
  <si>
    <t>大项目主管</t>
  </si>
  <si>
    <t>黄桂琴</t>
  </si>
  <si>
    <t>詹芳英</t>
  </si>
  <si>
    <t>大项目老师</t>
  </si>
  <si>
    <t>陈思思</t>
  </si>
  <si>
    <t>李洁</t>
  </si>
  <si>
    <t>教育部总经理</t>
  </si>
  <si>
    <t>马小英</t>
  </si>
  <si>
    <t>欧阳敏</t>
  </si>
  <si>
    <t>教育部老师</t>
  </si>
  <si>
    <t>程燕</t>
  </si>
  <si>
    <t>肖倩</t>
  </si>
  <si>
    <t>王丽娟</t>
  </si>
  <si>
    <t>蓝海英</t>
  </si>
  <si>
    <t>科技一部</t>
  </si>
  <si>
    <t>夏萍</t>
  </si>
  <si>
    <t>组长</t>
  </si>
  <si>
    <t>王方贤</t>
  </si>
  <si>
    <t>科技老师</t>
  </si>
  <si>
    <t>杨琴</t>
  </si>
  <si>
    <t>赵美艳</t>
  </si>
  <si>
    <t>郭兰</t>
  </si>
  <si>
    <t>戴林</t>
  </si>
  <si>
    <t>蒲俊峰</t>
  </si>
  <si>
    <t>科技二部</t>
  </si>
  <si>
    <t>张雪颖</t>
  </si>
  <si>
    <t>张雨露</t>
  </si>
  <si>
    <t>刘祖红</t>
  </si>
  <si>
    <t>谢宗富</t>
  </si>
  <si>
    <t>余文</t>
  </si>
  <si>
    <t>王洪武</t>
  </si>
  <si>
    <t>保洁</t>
  </si>
  <si>
    <t>王国英</t>
  </si>
  <si>
    <t>周莉</t>
  </si>
  <si>
    <t>吴斌1</t>
  </si>
  <si>
    <t>吴斌2</t>
  </si>
  <si>
    <t>杨汉玉</t>
  </si>
  <si>
    <t>杨润琼</t>
  </si>
  <si>
    <t>林玉琼</t>
  </si>
  <si>
    <t>王秀华</t>
  </si>
  <si>
    <t>刘陈秀</t>
  </si>
  <si>
    <t>钟术群</t>
  </si>
  <si>
    <t>郑竹兰</t>
  </si>
  <si>
    <t>陈春蓉</t>
  </si>
  <si>
    <t>陈明秀</t>
  </si>
  <si>
    <t>许开会</t>
  </si>
  <si>
    <t>蒋治琼</t>
  </si>
  <si>
    <t>曾志芬</t>
  </si>
  <si>
    <t>罗广秀</t>
  </si>
  <si>
    <t>何先会</t>
  </si>
  <si>
    <t>陈德芳</t>
  </si>
  <si>
    <t>邓成分</t>
  </si>
  <si>
    <t>刘胜琼</t>
  </si>
  <si>
    <t>陈文先</t>
  </si>
  <si>
    <t>杨则琼</t>
  </si>
  <si>
    <t>李培英</t>
  </si>
  <si>
    <t>陈永秀</t>
  </si>
  <si>
    <t>李大英</t>
  </si>
  <si>
    <t>范世琼</t>
  </si>
  <si>
    <t>倪巧琼</t>
  </si>
  <si>
    <t>颜香兰</t>
  </si>
  <si>
    <t>刘治菊</t>
  </si>
  <si>
    <t>陈珊珊</t>
  </si>
  <si>
    <t>安家晴</t>
  </si>
  <si>
    <t>刘雨佳</t>
  </si>
  <si>
    <t>谢翠华</t>
  </si>
  <si>
    <t>袁晓梅</t>
  </si>
  <si>
    <t>孙鲜</t>
  </si>
  <si>
    <t>陈春秀</t>
  </si>
  <si>
    <t>郑晓芳</t>
  </si>
  <si>
    <t>曾小凤</t>
  </si>
  <si>
    <t>邹奇圻</t>
  </si>
  <si>
    <t>路平</t>
  </si>
  <si>
    <t>康丹</t>
  </si>
  <si>
    <t>尹佩佩</t>
  </si>
  <si>
    <t>周柏燚</t>
  </si>
  <si>
    <t>李文龙</t>
  </si>
  <si>
    <t>张文卓</t>
  </si>
  <si>
    <t>曹煦菡</t>
  </si>
  <si>
    <t>蹇雨珊</t>
  </si>
  <si>
    <t>赵圆缘</t>
  </si>
  <si>
    <t>李从丽</t>
  </si>
  <si>
    <t>杨慧琳</t>
  </si>
  <si>
    <t>袁琳育</t>
  </si>
  <si>
    <t>蒲敏</t>
  </si>
  <si>
    <t>黄芬</t>
  </si>
  <si>
    <t>杨娇</t>
  </si>
  <si>
    <t>郭芬</t>
  </si>
  <si>
    <t>陈丽</t>
  </si>
  <si>
    <t>门店T区</t>
  </si>
  <si>
    <t>岗位</t>
  </si>
  <si>
    <t>相关业务数据</t>
  </si>
  <si>
    <t>底薪</t>
  </si>
  <si>
    <t>提成①</t>
  </si>
  <si>
    <t>提成②</t>
  </si>
  <si>
    <t>收工</t>
  </si>
  <si>
    <t>补贴</t>
  </si>
  <si>
    <t>扣款</t>
  </si>
  <si>
    <t>住宿</t>
  </si>
  <si>
    <t>其他支付</t>
  </si>
  <si>
    <t>嘉宾奖励</t>
  </si>
  <si>
    <t>退押金</t>
  </si>
  <si>
    <t>6月</t>
  </si>
  <si>
    <t>顾问</t>
  </si>
  <si>
    <t>T区</t>
  </si>
  <si>
    <t>雷彬燕</t>
  </si>
  <si>
    <t>张江秀</t>
  </si>
  <si>
    <t>吴斌</t>
  </si>
  <si>
    <t>沙河+门店T区</t>
  </si>
  <si>
    <t>涌泉+门店T区</t>
  </si>
  <si>
    <t>中和+门店T区</t>
  </si>
  <si>
    <t>川音+门店T区</t>
  </si>
  <si>
    <t>光华+门店T区</t>
  </si>
  <si>
    <t>龙湖+门店T区</t>
  </si>
  <si>
    <t>鹭岛+门店T区</t>
  </si>
  <si>
    <t>南湖+门店T区</t>
  </si>
  <si>
    <t>荣华北路+门店T区</t>
  </si>
  <si>
    <t>紫荆+门店T区</t>
  </si>
  <si>
    <t>双流+门店T区</t>
  </si>
  <si>
    <t>亚洲湾+门店T区</t>
  </si>
  <si>
    <t>川师+门店T区</t>
  </si>
  <si>
    <t>明信+门店T区</t>
  </si>
  <si>
    <t>千禧+门店T区</t>
  </si>
  <si>
    <t>大丰+门店T区</t>
  </si>
  <si>
    <t>凤凰山+门店T区</t>
  </si>
  <si>
    <t>科技一部+门店T区</t>
  </si>
  <si>
    <t>科技二部+门店T区</t>
  </si>
  <si>
    <t>468+门店T区</t>
  </si>
  <si>
    <t>华润+门店T区</t>
  </si>
  <si>
    <t>静居寺+门店T区</t>
  </si>
  <si>
    <t>红光+门店T区</t>
  </si>
  <si>
    <t>犀浦+门店T区</t>
  </si>
  <si>
    <t>龙城国际+门店T区</t>
  </si>
  <si>
    <t>优品道+门店T区</t>
  </si>
  <si>
    <t>大源+门店T区</t>
  </si>
  <si>
    <t>保利+门店T区</t>
  </si>
  <si>
    <t>骑士郡+门店T区</t>
  </si>
  <si>
    <t>荣华南路+门店T区</t>
  </si>
  <si>
    <t>融创+门店T区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</si>
</sst>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0_);[Red]\(0.00\)"/>
  </numFmts>
  <fonts count="28">
    <font>
      <sz val="11"/>
      <color theme="1"/>
      <name val="宋体"/>
      <charset val="134"/>
      <scheme val="minor"/>
    </font>
    <font>
      <sz val="9"/>
      <color theme="1"/>
      <name val="微软雅黑"/>
      <charset val="134"/>
    </font>
    <font>
      <sz val="11"/>
      <color theme="1"/>
      <name val="宋体"/>
      <charset val="134"/>
      <scheme val="minor"/>
    </font>
    <font>
      <b/>
      <sz val="9"/>
      <color rgb="FF000000"/>
      <name val="微软雅黑"/>
      <charset val="134"/>
    </font>
    <font>
      <sz val="9"/>
      <color rgb="FF000000"/>
      <name val="微软雅黑"/>
      <charset val="134"/>
    </font>
    <font>
      <sz val="9"/>
      <color indexed="8"/>
      <name val="微软雅黑"/>
      <charset val="134"/>
    </font>
    <font>
      <sz val="9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4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55A11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3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4" borderId="14" applyNumberFormat="0" applyAlignment="0" applyProtection="0">
      <alignment vertical="center"/>
    </xf>
    <xf numFmtId="0" fontId="16" fillId="15" borderId="15" applyNumberFormat="0" applyAlignment="0" applyProtection="0">
      <alignment vertical="center"/>
    </xf>
    <xf numFmtId="0" fontId="17" fillId="15" borderId="14" applyNumberFormat="0" applyAlignment="0" applyProtection="0">
      <alignment vertical="center"/>
    </xf>
    <xf numFmtId="0" fontId="18" fillId="16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4" fillId="3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6" fontId="1" fillId="2" borderId="0" xfId="0" applyNumberFormat="1" applyFont="1" applyFill="1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9" fontId="1" fillId="2" borderId="0" xfId="0" applyNumberFormat="1" applyFont="1" applyFill="1" applyAlignment="1">
      <alignment horizontal="center" vertical="center"/>
    </xf>
    <xf numFmtId="177" fontId="1" fillId="2" borderId="0" xfId="0" applyNumberFormat="1" applyFont="1" applyFill="1" applyAlignment="1">
      <alignment horizontal="center" vertical="center"/>
    </xf>
    <xf numFmtId="10" fontId="1" fillId="2" borderId="0" xfId="0" applyNumberFormat="1" applyFont="1" applyFill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178" fontId="1" fillId="4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177" fontId="1" fillId="5" borderId="0" xfId="0" applyNumberFormat="1" applyFont="1" applyFill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1" fillId="6" borderId="0" xfId="0" applyNumberFormat="1" applyFont="1" applyFill="1" applyAlignment="1">
      <alignment horizontal="center" vertical="center"/>
    </xf>
    <xf numFmtId="0" fontId="1" fillId="0" borderId="1" xfId="0" applyFont="1" applyBorder="1">
      <alignment vertical="center"/>
    </xf>
    <xf numFmtId="0" fontId="3" fillId="7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9" fontId="3" fillId="2" borderId="2" xfId="0" applyNumberFormat="1" applyFont="1" applyFill="1" applyBorder="1" applyAlignment="1">
      <alignment horizontal="center" vertical="center" wrapText="1"/>
    </xf>
    <xf numFmtId="177" fontId="3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9" fontId="4" fillId="2" borderId="2" xfId="0" applyNumberFormat="1" applyFont="1" applyFill="1" applyBorder="1" applyAlignment="1">
      <alignment horizontal="center" vertical="center"/>
    </xf>
    <xf numFmtId="177" fontId="4" fillId="2" borderId="2" xfId="0" applyNumberFormat="1" applyFont="1" applyFill="1" applyBorder="1" applyAlignment="1">
      <alignment horizontal="center" vertical="center"/>
    </xf>
    <xf numFmtId="10" fontId="3" fillId="2" borderId="2" xfId="0" applyNumberFormat="1" applyFont="1" applyFill="1" applyBorder="1" applyAlignment="1">
      <alignment horizontal="center" vertical="center" wrapText="1"/>
    </xf>
    <xf numFmtId="10" fontId="4" fillId="2" borderId="2" xfId="0" applyNumberFormat="1" applyFont="1" applyFill="1" applyBorder="1" applyAlignment="1">
      <alignment horizontal="center" vertical="center"/>
    </xf>
    <xf numFmtId="177" fontId="1" fillId="8" borderId="0" xfId="0" applyNumberFormat="1" applyFont="1" applyFill="1" applyAlignment="1">
      <alignment horizontal="center" vertical="center"/>
    </xf>
    <xf numFmtId="177" fontId="3" fillId="8" borderId="2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/>
    </xf>
    <xf numFmtId="10" fontId="3" fillId="7" borderId="2" xfId="0" applyNumberFormat="1" applyFont="1" applyFill="1" applyBorder="1" applyAlignment="1">
      <alignment horizontal="center" vertical="center" wrapText="1"/>
    </xf>
    <xf numFmtId="178" fontId="3" fillId="7" borderId="2" xfId="0" applyNumberFormat="1" applyFont="1" applyFill="1" applyBorder="1" applyAlignment="1">
      <alignment horizontal="center" vertical="center" wrapText="1"/>
    </xf>
    <xf numFmtId="10" fontId="4" fillId="0" borderId="2" xfId="0" applyNumberFormat="1" applyFont="1" applyBorder="1" applyAlignment="1">
      <alignment horizontal="center" vertical="center"/>
    </xf>
    <xf numFmtId="178" fontId="4" fillId="0" borderId="2" xfId="0" applyNumberFormat="1" applyFont="1" applyBorder="1" applyAlignment="1">
      <alignment horizontal="center" vertical="center"/>
    </xf>
    <xf numFmtId="178" fontId="3" fillId="4" borderId="2" xfId="0" applyNumberFormat="1" applyFont="1" applyFill="1" applyBorder="1" applyAlignment="1">
      <alignment horizontal="center" vertical="center" wrapText="1"/>
    </xf>
    <xf numFmtId="177" fontId="3" fillId="5" borderId="0" xfId="0" applyNumberFormat="1" applyFont="1" applyFill="1" applyAlignment="1">
      <alignment horizontal="center" vertical="center" wrapText="1"/>
    </xf>
    <xf numFmtId="177" fontId="3" fillId="5" borderId="2" xfId="0" applyNumberFormat="1" applyFont="1" applyFill="1" applyBorder="1" applyAlignment="1">
      <alignment horizontal="center" vertical="center" wrapText="1"/>
    </xf>
    <xf numFmtId="177" fontId="3" fillId="7" borderId="2" xfId="0" applyNumberFormat="1" applyFont="1" applyFill="1" applyBorder="1" applyAlignment="1">
      <alignment horizontal="center" vertical="center"/>
    </xf>
    <xf numFmtId="178" fontId="4" fillId="5" borderId="2" xfId="0" applyNumberFormat="1" applyFont="1" applyFill="1" applyBorder="1" applyAlignment="1">
      <alignment horizontal="center" vertical="center"/>
    </xf>
    <xf numFmtId="177" fontId="3" fillId="5" borderId="2" xfId="0" applyNumberFormat="1" applyFont="1" applyFill="1" applyBorder="1" applyAlignment="1">
      <alignment horizontal="center" vertical="center"/>
    </xf>
    <xf numFmtId="177" fontId="3" fillId="9" borderId="2" xfId="0" applyNumberFormat="1" applyFont="1" applyFill="1" applyBorder="1" applyAlignment="1">
      <alignment horizontal="center" vertical="center"/>
    </xf>
    <xf numFmtId="177" fontId="4" fillId="5" borderId="2" xfId="0" applyNumberFormat="1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177" fontId="4" fillId="5" borderId="6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76" fontId="3" fillId="10" borderId="2" xfId="0" applyNumberFormat="1" applyFont="1" applyFill="1" applyBorder="1" applyAlignment="1">
      <alignment horizontal="center" vertical="center"/>
    </xf>
    <xf numFmtId="177" fontId="4" fillId="0" borderId="8" xfId="0" applyNumberFormat="1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8" fontId="3" fillId="10" borderId="2" xfId="0" applyNumberFormat="1" applyFont="1" applyFill="1" applyBorder="1" applyAlignment="1">
      <alignment horizontal="center" vertical="center"/>
    </xf>
    <xf numFmtId="176" fontId="3" fillId="6" borderId="2" xfId="0" applyNumberFormat="1" applyFont="1" applyFill="1" applyBorder="1" applyAlignment="1">
      <alignment horizontal="center" vertical="center"/>
    </xf>
    <xf numFmtId="176" fontId="4" fillId="6" borderId="2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5.xml"/><Relationship Id="rId8" Type="http://schemas.openxmlformats.org/officeDocument/2006/relationships/externalLink" Target="externalLinks/externalLink4.xml"/><Relationship Id="rId7" Type="http://schemas.openxmlformats.org/officeDocument/2006/relationships/externalLink" Target="externalLinks/externalLink3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eetMetadata" Target="metadata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externalLink" Target="externalLinks/externalLink11.xml"/><Relationship Id="rId14" Type="http://schemas.openxmlformats.org/officeDocument/2006/relationships/externalLink" Target="externalLinks/externalLink10.xml"/><Relationship Id="rId13" Type="http://schemas.openxmlformats.org/officeDocument/2006/relationships/externalLink" Target="externalLinks/externalLink9.xml"/><Relationship Id="rId12" Type="http://schemas.openxmlformats.org/officeDocument/2006/relationships/externalLink" Target="externalLinks/externalLink8.xml"/><Relationship Id="rId11" Type="http://schemas.openxmlformats.org/officeDocument/2006/relationships/externalLink" Target="externalLinks/externalLink7.xml"/><Relationship Id="rId10" Type="http://schemas.openxmlformats.org/officeDocument/2006/relationships/externalLink" Target="externalLinks/externalLink6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24037;&#36164;&#26680;&#31639;%20-7&#26376;/&#37329;&#19977;&#35282;&#29256;&#26412;-8.1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&#9318;B-a-25&#31038;&#20445;&#32479;&#35745;&#34920;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&#9319;6&#26376;&#22870;&#21169;(2)%20&#30340;&#21103;&#2641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24037;&#36164;&#26680;&#31639;%20-7&#26376;/&#9321;2025&#24180;6&#26376;&#25968;&#25454;&#25773;&#25253;(&#30830;&#23450;&#29256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24037;&#36164;&#26680;&#31639;%20-7&#26376;/&#9314;2025&#24180;6&#26376;&#39033;&#30446;&#25968;&#12289;&#28040;&#32791;&#12289;&#25163;&#24037;(1)%20&#30340;&#21103;&#26412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24037;&#36164;&#26680;&#31639;%20-7&#26376;/&#9312;6&#26376;-&#32771;&#21220;-&#36845;&#20195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B-b-&#9315;&#20581;&#24247;&#24072;&#25552;&#25104;-&#37329;&#19977;&#35282;&#39038;&#38382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24037;&#36164;&#26680;&#31639;%20-7&#26376;/&#9313;6&#26376;&#34218;&#37228;-7.9-&#20581;&#24247;&#24072;&#24213;&#34218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B-b-&#9316;&#20854;&#20182;&#23703;&#20301;&#24037;&#3616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&#9314;B-a-&#9314;&#21576;&#29616;-&#28040;&#32791;&#26126;&#32454;&#34920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&#9312;B-a-26&#32771;&#21220;&#27719;&#2463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期初设置"/>
      <sheetName val="个人业绩-B-a-②呈现-业绩明细表"/>
      <sheetName val="Sheet1"/>
      <sheetName val="⑥战队统计表-B-a-②呈现-业绩明细表④"/>
      <sheetName val="①门店信息-A-a-①-增加"/>
      <sheetName val="②提成标准-B-a-①-增加"/>
      <sheetName val="⑦扣除明细-B-a-12-奖励统计表③"/>
      <sheetName val="④考勤-B-a-26考勤汇总表"/>
      <sheetName val="⑤项目数-B-a-③消耗明细表"/>
      <sheetName val="③新店考核-B-a-②呈现-业绩明细表-③"/>
      <sheetName val="异常"/>
    </sheetNames>
    <sheetDataSet>
      <sheetData sheetId="0" refreshError="1">
        <row r="1">
          <cell r="S1">
            <v>124036.8</v>
          </cell>
        </row>
        <row r="2">
          <cell r="J2">
            <v>4990</v>
          </cell>
        </row>
        <row r="2">
          <cell r="O2">
            <v>47366.88</v>
          </cell>
        </row>
        <row r="2">
          <cell r="S2">
            <v>4107104.09</v>
          </cell>
        </row>
        <row r="3">
          <cell r="E3" t="str">
            <v>金三角战队设置</v>
          </cell>
        </row>
        <row r="3">
          <cell r="R3">
            <v>5377232.89</v>
          </cell>
          <cell r="S3">
            <v>4231140.89</v>
          </cell>
          <cell r="T3">
            <v>1097988</v>
          </cell>
          <cell r="U3">
            <v>48104</v>
          </cell>
        </row>
        <row r="4">
          <cell r="E4" t="str">
            <v>A-b-①</v>
          </cell>
        </row>
        <row r="4">
          <cell r="I4" t="str">
            <v>B-a-①呈现-门店经营数据-②</v>
          </cell>
          <cell r="J4" t="str">
            <v>B-a-①呈现-门店经营数据-②</v>
          </cell>
          <cell r="K4" t="str">
            <v>A-b-②-增加</v>
          </cell>
        </row>
        <row r="4">
          <cell r="N4" t="str">
            <v>A-b-②-增加</v>
          </cell>
          <cell r="O4" t="str">
            <v>B-a-①呈现-门店经营数据-②</v>
          </cell>
        </row>
        <row r="4">
          <cell r="R4" t="str">
            <v>表内计算</v>
          </cell>
          <cell r="S4" t="str">
            <v>B-a-②呈现-业绩明细表-③</v>
          </cell>
          <cell r="T4" t="str">
            <v>B-a-②呈现-业绩明细表-③</v>
          </cell>
          <cell r="U4" t="str">
            <v>B-a-②呈现-业绩明细表-③</v>
          </cell>
        </row>
        <row r="4">
          <cell r="AI4" t="str">
            <v>表内核算</v>
          </cell>
        </row>
        <row r="4">
          <cell r="AM4" t="str">
            <v>⑥战队统计表-B-a-②呈现-业绩明细表④+核算</v>
          </cell>
        </row>
        <row r="5">
          <cell r="E5" t="str">
            <v>健康师</v>
          </cell>
        </row>
        <row r="5">
          <cell r="I5" t="str">
            <v>成交率</v>
          </cell>
          <cell r="J5" t="str">
            <v>成交业绩</v>
          </cell>
          <cell r="K5" t="str">
            <v>成交提点</v>
          </cell>
        </row>
        <row r="5">
          <cell r="N5" t="str">
            <v>升单提点</v>
          </cell>
          <cell r="O5" t="str">
            <v>升单业绩</v>
          </cell>
        </row>
        <row r="5">
          <cell r="R5" t="str">
            <v>总业绩</v>
          </cell>
          <cell r="S5" t="str">
            <v>基础业绩</v>
          </cell>
          <cell r="T5" t="str">
            <v>合作业绩</v>
          </cell>
          <cell r="U5" t="str">
            <v>奖励业绩</v>
          </cell>
        </row>
        <row r="5">
          <cell r="AI5" t="str">
            <v>提成合计</v>
          </cell>
        </row>
        <row r="5">
          <cell r="AM5" t="str">
            <v>最终属于战队</v>
          </cell>
        </row>
        <row r="6">
          <cell r="E6" t="str">
            <v>刘恬恬</v>
          </cell>
        </row>
        <row r="6">
          <cell r="I6">
            <v>0</v>
          </cell>
          <cell r="J6">
            <v>0</v>
          </cell>
          <cell r="K6">
            <v>0</v>
          </cell>
        </row>
        <row r="6">
          <cell r="N6" t="str">
            <v>同老店</v>
          </cell>
          <cell r="O6">
            <v>0</v>
          </cell>
        </row>
        <row r="6">
          <cell r="R6">
            <v>18015</v>
          </cell>
          <cell r="S6">
            <v>16127</v>
          </cell>
          <cell r="T6">
            <v>1000</v>
          </cell>
          <cell r="U6">
            <v>888</v>
          </cell>
        </row>
        <row r="6">
          <cell r="AI6">
            <v>637.526</v>
          </cell>
        </row>
        <row r="6">
          <cell r="AM6" t="str">
            <v>468+精英队</v>
          </cell>
        </row>
        <row r="7">
          <cell r="E7" t="str">
            <v>李燕</v>
          </cell>
        </row>
        <row r="7">
          <cell r="I7">
            <v>0</v>
          </cell>
          <cell r="J7">
            <v>0</v>
          </cell>
          <cell r="K7">
            <v>0</v>
          </cell>
        </row>
        <row r="7">
          <cell r="N7" t="str">
            <v>同老店</v>
          </cell>
          <cell r="O7">
            <v>0</v>
          </cell>
        </row>
        <row r="7">
          <cell r="R7">
            <v>40265</v>
          </cell>
          <cell r="S7">
            <v>40265</v>
          </cell>
          <cell r="T7">
            <v>0</v>
          </cell>
          <cell r="U7">
            <v>0</v>
          </cell>
        </row>
        <row r="7">
          <cell r="AI7">
            <v>1530.07</v>
          </cell>
        </row>
        <row r="7">
          <cell r="AM7" t="str">
            <v>468+精英队</v>
          </cell>
        </row>
        <row r="8">
          <cell r="E8" t="str">
            <v>陈萍</v>
          </cell>
        </row>
        <row r="8">
          <cell r="I8">
            <v>0</v>
          </cell>
          <cell r="J8">
            <v>0</v>
          </cell>
          <cell r="K8">
            <v>0</v>
          </cell>
        </row>
        <row r="8">
          <cell r="N8" t="str">
            <v>同老店</v>
          </cell>
          <cell r="O8">
            <v>0</v>
          </cell>
        </row>
        <row r="8">
          <cell r="R8">
            <v>8308</v>
          </cell>
          <cell r="S8">
            <v>8308</v>
          </cell>
          <cell r="T8">
            <v>0</v>
          </cell>
          <cell r="U8">
            <v>0</v>
          </cell>
        </row>
        <row r="8">
          <cell r="AI8">
            <v>315.704</v>
          </cell>
        </row>
        <row r="8">
          <cell r="AM8" t="str">
            <v>468+精英队</v>
          </cell>
        </row>
        <row r="9">
          <cell r="E9" t="str">
            <v>T区</v>
          </cell>
        </row>
        <row r="9">
          <cell r="I9">
            <v>0</v>
          </cell>
          <cell r="J9">
            <v>0</v>
          </cell>
          <cell r="K9">
            <v>0</v>
          </cell>
        </row>
        <row r="9">
          <cell r="N9" t="str">
            <v>同老店</v>
          </cell>
          <cell r="O9">
            <v>0</v>
          </cell>
        </row>
        <row r="9">
          <cell r="R9">
            <v>0</v>
          </cell>
          <cell r="S9">
            <v>0</v>
          </cell>
          <cell r="T9">
            <v>0</v>
          </cell>
          <cell r="U9">
            <v>0</v>
          </cell>
        </row>
        <row r="9">
          <cell r="AI9">
            <v>0</v>
          </cell>
        </row>
        <row r="9">
          <cell r="AM9" t="str">
            <v>单人</v>
          </cell>
        </row>
        <row r="10">
          <cell r="E10" t="str">
            <v>陈小琴</v>
          </cell>
        </row>
        <row r="10">
          <cell r="I10">
            <v>0</v>
          </cell>
          <cell r="J10">
            <v>0</v>
          </cell>
          <cell r="K10">
            <v>0</v>
          </cell>
        </row>
        <row r="10">
          <cell r="N10" t="str">
            <v>同老店</v>
          </cell>
          <cell r="O10">
            <v>0</v>
          </cell>
        </row>
        <row r="10">
          <cell r="R10">
            <v>40735</v>
          </cell>
          <cell r="S10">
            <v>29735</v>
          </cell>
          <cell r="T10">
            <v>11000</v>
          </cell>
          <cell r="U10">
            <v>0</v>
          </cell>
        </row>
        <row r="10">
          <cell r="AI10">
            <v>1752.0375</v>
          </cell>
        </row>
        <row r="10">
          <cell r="AM10" t="str">
            <v>468+冲锋队</v>
          </cell>
        </row>
        <row r="11">
          <cell r="E11" t="str">
            <v>苟小春</v>
          </cell>
        </row>
        <row r="11">
          <cell r="I11">
            <v>0</v>
          </cell>
          <cell r="J11">
            <v>0</v>
          </cell>
          <cell r="K11">
            <v>0</v>
          </cell>
        </row>
        <row r="11">
          <cell r="N11" t="str">
            <v>同老店</v>
          </cell>
          <cell r="O11">
            <v>0</v>
          </cell>
        </row>
        <row r="11">
          <cell r="R11">
            <v>22972</v>
          </cell>
          <cell r="S11">
            <v>22473</v>
          </cell>
          <cell r="T11">
            <v>499</v>
          </cell>
          <cell r="U11">
            <v>0</v>
          </cell>
        </row>
        <row r="11">
          <cell r="AI11">
            <v>1082.874125</v>
          </cell>
        </row>
        <row r="11">
          <cell r="AM11" t="str">
            <v>468+冲锋队</v>
          </cell>
        </row>
        <row r="12">
          <cell r="E12" t="str">
            <v>T区</v>
          </cell>
        </row>
        <row r="12">
          <cell r="I12">
            <v>0</v>
          </cell>
          <cell r="J12">
            <v>0</v>
          </cell>
          <cell r="K12">
            <v>0</v>
          </cell>
        </row>
        <row r="12">
          <cell r="N12" t="str">
            <v>同老店</v>
          </cell>
          <cell r="O12">
            <v>0</v>
          </cell>
        </row>
        <row r="12">
          <cell r="R12">
            <v>0</v>
          </cell>
          <cell r="S12">
            <v>0</v>
          </cell>
          <cell r="T12">
            <v>0</v>
          </cell>
          <cell r="U12">
            <v>0</v>
          </cell>
        </row>
        <row r="12">
          <cell r="AI12">
            <v>0</v>
          </cell>
        </row>
        <row r="12">
          <cell r="AM12" t="str">
            <v>单人</v>
          </cell>
        </row>
        <row r="13">
          <cell r="E13" t="str">
            <v>468+门店T区</v>
          </cell>
        </row>
        <row r="13">
          <cell r="I13">
            <v>0</v>
          </cell>
          <cell r="J13">
            <v>0</v>
          </cell>
          <cell r="K13">
            <v>0</v>
          </cell>
        </row>
        <row r="13">
          <cell r="N13" t="str">
            <v>同老店</v>
          </cell>
          <cell r="O13">
            <v>0</v>
          </cell>
        </row>
        <row r="13">
          <cell r="R13">
            <v>10000</v>
          </cell>
          <cell r="S13">
            <v>10000</v>
          </cell>
          <cell r="T13">
            <v>0</v>
          </cell>
          <cell r="U13">
            <v>0</v>
          </cell>
        </row>
        <row r="13">
          <cell r="AI13">
            <v>285</v>
          </cell>
        </row>
        <row r="13">
          <cell r="AM13" t="str">
            <v>单人</v>
          </cell>
        </row>
        <row r="14">
          <cell r="E14" t="str">
            <v>王瑞琳</v>
          </cell>
        </row>
        <row r="14">
          <cell r="I14">
            <v>0</v>
          </cell>
          <cell r="J14">
            <v>0</v>
          </cell>
          <cell r="K14">
            <v>0</v>
          </cell>
        </row>
        <row r="14">
          <cell r="N14" t="str">
            <v>同老店</v>
          </cell>
          <cell r="O14">
            <v>0</v>
          </cell>
        </row>
        <row r="14">
          <cell r="R14">
            <v>50682.5</v>
          </cell>
          <cell r="S14">
            <v>44516.5</v>
          </cell>
          <cell r="T14">
            <v>5500</v>
          </cell>
          <cell r="U14">
            <v>666</v>
          </cell>
        </row>
        <row r="14">
          <cell r="AI14">
            <v>2284.34625</v>
          </cell>
        </row>
        <row r="14">
          <cell r="AM14" t="str">
            <v>华润+战狼队</v>
          </cell>
        </row>
        <row r="15">
          <cell r="E15" t="str">
            <v>雷朝霞</v>
          </cell>
        </row>
        <row r="15">
          <cell r="I15">
            <v>0</v>
          </cell>
          <cell r="J15">
            <v>0</v>
          </cell>
          <cell r="K15">
            <v>0</v>
          </cell>
        </row>
        <row r="15">
          <cell r="N15" t="str">
            <v>同老店</v>
          </cell>
          <cell r="O15">
            <v>0</v>
          </cell>
        </row>
        <row r="15">
          <cell r="R15">
            <v>11021</v>
          </cell>
          <cell r="S15">
            <v>11021</v>
          </cell>
          <cell r="T15">
            <v>0</v>
          </cell>
          <cell r="U15">
            <v>0</v>
          </cell>
        </row>
        <row r="15">
          <cell r="AI15">
            <v>523.4975</v>
          </cell>
        </row>
        <row r="15">
          <cell r="AM15" t="str">
            <v>华润+战狼队</v>
          </cell>
        </row>
        <row r="16">
          <cell r="E16" t="str">
            <v>赵玉晓</v>
          </cell>
        </row>
        <row r="16">
          <cell r="I16">
            <v>0</v>
          </cell>
          <cell r="J16">
            <v>0</v>
          </cell>
          <cell r="K16">
            <v>0</v>
          </cell>
        </row>
        <row r="16">
          <cell r="N16" t="str">
            <v>同老店</v>
          </cell>
          <cell r="O16">
            <v>0</v>
          </cell>
        </row>
        <row r="16">
          <cell r="R16">
            <v>35893.7</v>
          </cell>
          <cell r="S16">
            <v>34393.7</v>
          </cell>
          <cell r="T16">
            <v>1500</v>
          </cell>
          <cell r="U16">
            <v>0</v>
          </cell>
        </row>
        <row r="16">
          <cell r="AI16">
            <v>1680.01325</v>
          </cell>
        </row>
        <row r="16">
          <cell r="AM16" t="str">
            <v>华润+战狼队</v>
          </cell>
        </row>
        <row r="17">
          <cell r="E17" t="str">
            <v>T区</v>
          </cell>
        </row>
        <row r="17">
          <cell r="I17">
            <v>0</v>
          </cell>
          <cell r="J17">
            <v>0</v>
          </cell>
          <cell r="K17">
            <v>0</v>
          </cell>
        </row>
        <row r="17">
          <cell r="N17" t="str">
            <v>同老店</v>
          </cell>
          <cell r="O17">
            <v>0</v>
          </cell>
        </row>
        <row r="17">
          <cell r="R17">
            <v>0</v>
          </cell>
          <cell r="S17">
            <v>0</v>
          </cell>
          <cell r="T17">
            <v>0</v>
          </cell>
          <cell r="U17">
            <v>0</v>
          </cell>
        </row>
        <row r="17">
          <cell r="AI17">
            <v>0</v>
          </cell>
        </row>
        <row r="17">
          <cell r="AM17" t="str">
            <v>单人</v>
          </cell>
        </row>
        <row r="18">
          <cell r="E18" t="str">
            <v>黄小燕</v>
          </cell>
        </row>
        <row r="18">
          <cell r="I18">
            <v>0</v>
          </cell>
          <cell r="J18">
            <v>0</v>
          </cell>
          <cell r="K18">
            <v>0</v>
          </cell>
        </row>
        <row r="18">
          <cell r="N18" t="str">
            <v>同老店</v>
          </cell>
          <cell r="O18">
            <v>0</v>
          </cell>
        </row>
        <row r="18">
          <cell r="R18">
            <v>69858.9</v>
          </cell>
          <cell r="S18">
            <v>66358.9</v>
          </cell>
          <cell r="T18">
            <v>3500</v>
          </cell>
          <cell r="U18">
            <v>0</v>
          </cell>
        </row>
        <row r="18">
          <cell r="AI18">
            <v>3260.11025</v>
          </cell>
        </row>
        <row r="18">
          <cell r="AM18" t="str">
            <v>华润+飞跃队</v>
          </cell>
        </row>
        <row r="19">
          <cell r="E19" t="str">
            <v>王如意</v>
          </cell>
        </row>
        <row r="19">
          <cell r="I19">
            <v>0</v>
          </cell>
          <cell r="J19">
            <v>0</v>
          </cell>
          <cell r="K19">
            <v>0</v>
          </cell>
        </row>
        <row r="19">
          <cell r="N19" t="str">
            <v>同老店</v>
          </cell>
          <cell r="O19">
            <v>0</v>
          </cell>
        </row>
        <row r="19">
          <cell r="R19">
            <v>12376.3</v>
          </cell>
          <cell r="S19">
            <v>8206.3</v>
          </cell>
          <cell r="T19">
            <v>4170</v>
          </cell>
          <cell r="U19">
            <v>0</v>
          </cell>
        </row>
        <row r="19">
          <cell r="AI19">
            <v>518.548</v>
          </cell>
        </row>
        <row r="19">
          <cell r="AM19" t="str">
            <v>华润+飞跃队</v>
          </cell>
        </row>
        <row r="20">
          <cell r="E20" t="str">
            <v>陈雪莲</v>
          </cell>
        </row>
        <row r="20">
          <cell r="I20">
            <v>0</v>
          </cell>
          <cell r="J20">
            <v>0</v>
          </cell>
          <cell r="K20">
            <v>0</v>
          </cell>
        </row>
        <row r="20">
          <cell r="N20" t="str">
            <v>同老店</v>
          </cell>
          <cell r="O20">
            <v>0</v>
          </cell>
        </row>
        <row r="20">
          <cell r="R20">
            <v>22150.7</v>
          </cell>
          <cell r="S20">
            <v>21400.7</v>
          </cell>
          <cell r="T20">
            <v>750</v>
          </cell>
          <cell r="U20">
            <v>0</v>
          </cell>
        </row>
        <row r="20">
          <cell r="AI20">
            <v>1039.6895</v>
          </cell>
        </row>
        <row r="20">
          <cell r="AM20" t="str">
            <v>华润+飞跃队</v>
          </cell>
        </row>
        <row r="21">
          <cell r="E21" t="str">
            <v>T区</v>
          </cell>
        </row>
        <row r="21">
          <cell r="I21">
            <v>0</v>
          </cell>
          <cell r="J21">
            <v>0</v>
          </cell>
          <cell r="K21">
            <v>0</v>
          </cell>
        </row>
        <row r="21">
          <cell r="N21" t="str">
            <v>同老店</v>
          </cell>
          <cell r="O21">
            <v>0</v>
          </cell>
        </row>
        <row r="21"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1">
          <cell r="AI21">
            <v>0</v>
          </cell>
        </row>
        <row r="21">
          <cell r="AM21" t="str">
            <v>单人</v>
          </cell>
        </row>
        <row r="22">
          <cell r="E22" t="str">
            <v>华润+门店T区</v>
          </cell>
        </row>
        <row r="22">
          <cell r="I22">
            <v>0</v>
          </cell>
          <cell r="J22">
            <v>0</v>
          </cell>
          <cell r="K22">
            <v>0</v>
          </cell>
        </row>
        <row r="22">
          <cell r="N22" t="str">
            <v>同老店</v>
          </cell>
          <cell r="O22">
            <v>0</v>
          </cell>
        </row>
        <row r="22">
          <cell r="R22">
            <v>-30.7</v>
          </cell>
          <cell r="S22">
            <v>-30.7</v>
          </cell>
          <cell r="T22">
            <v>0</v>
          </cell>
          <cell r="U22">
            <v>0</v>
          </cell>
        </row>
        <row r="22">
          <cell r="AI22">
            <v>0</v>
          </cell>
        </row>
        <row r="22">
          <cell r="AM22" t="str">
            <v>单人</v>
          </cell>
        </row>
        <row r="23">
          <cell r="E23" t="str">
            <v>张丽</v>
          </cell>
        </row>
        <row r="23">
          <cell r="I23">
            <v>0</v>
          </cell>
          <cell r="J23">
            <v>0</v>
          </cell>
          <cell r="K23">
            <v>0</v>
          </cell>
        </row>
        <row r="23">
          <cell r="N23" t="str">
            <v>同老店</v>
          </cell>
          <cell r="O23">
            <v>0</v>
          </cell>
        </row>
        <row r="23">
          <cell r="R23">
            <v>182287</v>
          </cell>
          <cell r="S23">
            <v>121987</v>
          </cell>
          <cell r="T23">
            <v>60300</v>
          </cell>
          <cell r="U23">
            <v>0</v>
          </cell>
        </row>
        <row r="23">
          <cell r="AI23">
            <v>10718.603</v>
          </cell>
        </row>
        <row r="23">
          <cell r="AM23" t="str">
            <v>静居寺+战神队</v>
          </cell>
        </row>
        <row r="24">
          <cell r="E24" t="str">
            <v>王娇</v>
          </cell>
        </row>
        <row r="24">
          <cell r="I24">
            <v>0</v>
          </cell>
          <cell r="J24">
            <v>0</v>
          </cell>
          <cell r="K24">
            <v>0</v>
          </cell>
        </row>
        <row r="24">
          <cell r="N24" t="str">
            <v>同老店</v>
          </cell>
          <cell r="O24">
            <v>0</v>
          </cell>
        </row>
        <row r="24">
          <cell r="R24">
            <v>16522.3</v>
          </cell>
          <cell r="S24">
            <v>16522.3</v>
          </cell>
          <cell r="T24">
            <v>0</v>
          </cell>
          <cell r="U24">
            <v>0</v>
          </cell>
        </row>
        <row r="24">
          <cell r="AI24">
            <v>1098.73295</v>
          </cell>
        </row>
        <row r="24">
          <cell r="AM24" t="str">
            <v>静居寺+战神队</v>
          </cell>
        </row>
        <row r="25">
          <cell r="E25" t="str">
            <v>陈建蓉</v>
          </cell>
        </row>
        <row r="25">
          <cell r="I25">
            <v>0</v>
          </cell>
          <cell r="J25">
            <v>0</v>
          </cell>
          <cell r="K25">
            <v>0</v>
          </cell>
        </row>
        <row r="25">
          <cell r="N25" t="str">
            <v>同老店</v>
          </cell>
          <cell r="O25">
            <v>0</v>
          </cell>
        </row>
        <row r="25">
          <cell r="R25">
            <v>33278</v>
          </cell>
          <cell r="S25">
            <v>32390</v>
          </cell>
          <cell r="T25">
            <v>0</v>
          </cell>
          <cell r="U25">
            <v>888</v>
          </cell>
        </row>
        <row r="25">
          <cell r="AI25">
            <v>2153.935</v>
          </cell>
        </row>
        <row r="25">
          <cell r="AM25" t="str">
            <v>静居寺+战神队</v>
          </cell>
        </row>
        <row r="26">
          <cell r="E26" t="str">
            <v>T区</v>
          </cell>
        </row>
        <row r="26">
          <cell r="I26">
            <v>0</v>
          </cell>
          <cell r="J26">
            <v>0</v>
          </cell>
          <cell r="K26">
            <v>0</v>
          </cell>
        </row>
        <row r="26">
          <cell r="N26" t="str">
            <v>同老店</v>
          </cell>
          <cell r="O26">
            <v>0</v>
          </cell>
        </row>
        <row r="26">
          <cell r="R26">
            <v>0</v>
          </cell>
          <cell r="S26">
            <v>0</v>
          </cell>
          <cell r="T26">
            <v>0</v>
          </cell>
          <cell r="U26">
            <v>0</v>
          </cell>
        </row>
        <row r="26">
          <cell r="AI26">
            <v>0</v>
          </cell>
        </row>
        <row r="26">
          <cell r="AM26" t="str">
            <v>单人</v>
          </cell>
        </row>
        <row r="27">
          <cell r="E27" t="str">
            <v>董顺秀</v>
          </cell>
        </row>
        <row r="27">
          <cell r="I27">
            <v>0</v>
          </cell>
          <cell r="J27">
            <v>0</v>
          </cell>
          <cell r="K27">
            <v>0</v>
          </cell>
        </row>
        <row r="27">
          <cell r="N27" t="str">
            <v>同老店</v>
          </cell>
          <cell r="O27">
            <v>0</v>
          </cell>
        </row>
        <row r="27">
          <cell r="R27">
            <v>116254.6</v>
          </cell>
          <cell r="S27">
            <v>61766.6</v>
          </cell>
          <cell r="T27">
            <v>53600</v>
          </cell>
          <cell r="U27">
            <v>888</v>
          </cell>
        </row>
        <row r="27">
          <cell r="AI27">
            <v>6424.3389</v>
          </cell>
        </row>
        <row r="27">
          <cell r="AM27" t="str">
            <v>静居寺+亮剑队</v>
          </cell>
        </row>
        <row r="28">
          <cell r="E28" t="str">
            <v>杨金花</v>
          </cell>
        </row>
        <row r="28">
          <cell r="I28">
            <v>0</v>
          </cell>
          <cell r="J28">
            <v>0</v>
          </cell>
          <cell r="K28">
            <v>0</v>
          </cell>
        </row>
        <row r="28">
          <cell r="N28" t="str">
            <v>同老店</v>
          </cell>
          <cell r="O28">
            <v>0</v>
          </cell>
        </row>
        <row r="28">
          <cell r="R28">
            <v>37547.6</v>
          </cell>
          <cell r="S28">
            <v>36659.6</v>
          </cell>
          <cell r="T28">
            <v>0</v>
          </cell>
          <cell r="U28">
            <v>888</v>
          </cell>
        </row>
        <row r="28">
          <cell r="AI28">
            <v>2437.8634</v>
          </cell>
        </row>
        <row r="28">
          <cell r="AM28" t="str">
            <v>静居寺+亮剑队</v>
          </cell>
        </row>
        <row r="29">
          <cell r="E29" t="str">
            <v>黎茂婷</v>
          </cell>
        </row>
        <row r="29">
          <cell r="I29">
            <v>0</v>
          </cell>
          <cell r="J29">
            <v>0</v>
          </cell>
          <cell r="K29">
            <v>0</v>
          </cell>
        </row>
        <row r="29">
          <cell r="N29" t="str">
            <v>同老店</v>
          </cell>
          <cell r="O29">
            <v>0</v>
          </cell>
        </row>
        <row r="29">
          <cell r="R29">
            <v>21600.6</v>
          </cell>
          <cell r="S29">
            <v>21600.6</v>
          </cell>
          <cell r="T29">
            <v>0</v>
          </cell>
          <cell r="U29">
            <v>0</v>
          </cell>
        </row>
        <row r="29">
          <cell r="AI29">
            <v>1436.4399</v>
          </cell>
        </row>
        <row r="29">
          <cell r="AM29" t="str">
            <v>静居寺+亮剑队</v>
          </cell>
        </row>
        <row r="30">
          <cell r="E30" t="str">
            <v>T区</v>
          </cell>
        </row>
        <row r="30">
          <cell r="I30">
            <v>0</v>
          </cell>
          <cell r="J30">
            <v>0</v>
          </cell>
          <cell r="K30">
            <v>0</v>
          </cell>
        </row>
        <row r="30">
          <cell r="N30" t="str">
            <v>同老店</v>
          </cell>
          <cell r="O30">
            <v>0</v>
          </cell>
        </row>
        <row r="30">
          <cell r="R30">
            <v>0</v>
          </cell>
          <cell r="S30">
            <v>0</v>
          </cell>
          <cell r="T30">
            <v>0</v>
          </cell>
          <cell r="U30">
            <v>0</v>
          </cell>
        </row>
        <row r="30">
          <cell r="AI30">
            <v>0</v>
          </cell>
        </row>
        <row r="30">
          <cell r="AM30" t="str">
            <v>单人</v>
          </cell>
        </row>
        <row r="31">
          <cell r="E31" t="str">
            <v>静居寺+门店T区</v>
          </cell>
        </row>
        <row r="31">
          <cell r="I31">
            <v>0</v>
          </cell>
          <cell r="J31">
            <v>0</v>
          </cell>
          <cell r="K31">
            <v>0</v>
          </cell>
        </row>
        <row r="31">
          <cell r="N31" t="str">
            <v>同老店</v>
          </cell>
          <cell r="O31">
            <v>0</v>
          </cell>
        </row>
        <row r="31">
          <cell r="R31">
            <v>0</v>
          </cell>
          <cell r="S31">
            <v>0</v>
          </cell>
          <cell r="T31">
            <v>0</v>
          </cell>
          <cell r="U31">
            <v>0</v>
          </cell>
        </row>
        <row r="31">
          <cell r="AI31">
            <v>0</v>
          </cell>
        </row>
        <row r="31">
          <cell r="AM31" t="str">
            <v>单人</v>
          </cell>
        </row>
        <row r="32">
          <cell r="E32" t="str">
            <v>马丽亚</v>
          </cell>
        </row>
        <row r="32">
          <cell r="I32">
            <v>0</v>
          </cell>
          <cell r="J32">
            <v>0</v>
          </cell>
          <cell r="K32">
            <v>0</v>
          </cell>
        </row>
        <row r="32">
          <cell r="N32" t="str">
            <v>同老店</v>
          </cell>
          <cell r="O32">
            <v>0</v>
          </cell>
        </row>
        <row r="32">
          <cell r="R32">
            <v>97081.22</v>
          </cell>
          <cell r="S32">
            <v>31981.22</v>
          </cell>
          <cell r="T32">
            <v>65100</v>
          </cell>
          <cell r="U32">
            <v>0</v>
          </cell>
        </row>
        <row r="32">
          <cell r="AI32">
            <v>4234.88454</v>
          </cell>
        </row>
        <row r="32">
          <cell r="AM32" t="str">
            <v>红光+逐梦队</v>
          </cell>
        </row>
        <row r="33">
          <cell r="E33" t="str">
            <v>阿衣尔扎</v>
          </cell>
        </row>
        <row r="33">
          <cell r="I33">
            <v>0</v>
          </cell>
          <cell r="J33">
            <v>0</v>
          </cell>
          <cell r="K33">
            <v>0</v>
          </cell>
        </row>
        <row r="33">
          <cell r="N33" t="str">
            <v>同老店</v>
          </cell>
          <cell r="O33">
            <v>0</v>
          </cell>
        </row>
        <row r="33">
          <cell r="R33">
            <v>20395</v>
          </cell>
          <cell r="S33">
            <v>19997</v>
          </cell>
          <cell r="T33">
            <v>398</v>
          </cell>
          <cell r="U33">
            <v>0</v>
          </cell>
        </row>
        <row r="33">
          <cell r="AI33">
            <v>1154.5749</v>
          </cell>
        </row>
        <row r="33">
          <cell r="AM33" t="str">
            <v>红光+逐梦队</v>
          </cell>
        </row>
        <row r="34">
          <cell r="E34" t="str">
            <v>T区</v>
          </cell>
        </row>
        <row r="34">
          <cell r="I34">
            <v>0</v>
          </cell>
          <cell r="J34">
            <v>0</v>
          </cell>
          <cell r="K34">
            <v>0</v>
          </cell>
        </row>
        <row r="34">
          <cell r="N34" t="str">
            <v>同老店</v>
          </cell>
          <cell r="O34">
            <v>0</v>
          </cell>
        </row>
        <row r="34">
          <cell r="R34">
            <v>0</v>
          </cell>
          <cell r="S34">
            <v>0</v>
          </cell>
          <cell r="T34">
            <v>0</v>
          </cell>
          <cell r="U34">
            <v>0</v>
          </cell>
        </row>
        <row r="34">
          <cell r="AI34">
            <v>0</v>
          </cell>
        </row>
        <row r="34">
          <cell r="AM34" t="str">
            <v>单人</v>
          </cell>
        </row>
        <row r="35">
          <cell r="E35" t="str">
            <v>包竹梅</v>
          </cell>
        </row>
        <row r="35">
          <cell r="I35">
            <v>0</v>
          </cell>
          <cell r="J35">
            <v>0</v>
          </cell>
          <cell r="K35">
            <v>0</v>
          </cell>
        </row>
        <row r="35">
          <cell r="N35" t="str">
            <v>同老店</v>
          </cell>
          <cell r="O35">
            <v>0</v>
          </cell>
        </row>
        <row r="35">
          <cell r="R35">
            <v>67361.6</v>
          </cell>
          <cell r="S35">
            <v>40081.6</v>
          </cell>
          <cell r="T35">
            <v>26040</v>
          </cell>
          <cell r="U35">
            <v>1240</v>
          </cell>
        </row>
        <row r="35">
          <cell r="AI35">
            <v>3249.4332</v>
          </cell>
        </row>
        <row r="35">
          <cell r="AM35" t="str">
            <v>红光+飞鹰队</v>
          </cell>
        </row>
        <row r="36">
          <cell r="E36" t="str">
            <v>蒙亦锌</v>
          </cell>
        </row>
        <row r="36">
          <cell r="I36">
            <v>0</v>
          </cell>
          <cell r="J36">
            <v>0</v>
          </cell>
          <cell r="K36">
            <v>0</v>
          </cell>
        </row>
        <row r="36">
          <cell r="N36" t="str">
            <v>同老店</v>
          </cell>
          <cell r="O36">
            <v>0</v>
          </cell>
        </row>
        <row r="36">
          <cell r="R36">
            <v>43052.66</v>
          </cell>
          <cell r="S36">
            <v>16392.66</v>
          </cell>
          <cell r="T36">
            <v>26040</v>
          </cell>
          <cell r="U36">
            <v>620</v>
          </cell>
        </row>
        <row r="36">
          <cell r="AI36">
            <v>1899.16362</v>
          </cell>
        </row>
        <row r="36">
          <cell r="AM36" t="str">
            <v>红光+飞鹰队</v>
          </cell>
        </row>
        <row r="37">
          <cell r="E37" t="str">
            <v>刘梦蓝</v>
          </cell>
        </row>
        <row r="37">
          <cell r="I37">
            <v>0</v>
          </cell>
          <cell r="J37">
            <v>0</v>
          </cell>
          <cell r="K37">
            <v>0</v>
          </cell>
        </row>
        <row r="37">
          <cell r="N37" t="str">
            <v>同老店</v>
          </cell>
          <cell r="O37">
            <v>0</v>
          </cell>
        </row>
        <row r="37">
          <cell r="R37">
            <v>14374.4</v>
          </cell>
          <cell r="S37">
            <v>13754.4</v>
          </cell>
          <cell r="T37">
            <v>0</v>
          </cell>
          <cell r="U37">
            <v>620</v>
          </cell>
        </row>
        <row r="37">
          <cell r="AI37">
            <v>784.0008</v>
          </cell>
        </row>
        <row r="37">
          <cell r="AM37" t="str">
            <v>红光+飞鹰队</v>
          </cell>
        </row>
        <row r="38">
          <cell r="E38" t="str">
            <v>T区</v>
          </cell>
        </row>
        <row r="38">
          <cell r="I38">
            <v>0</v>
          </cell>
          <cell r="J38">
            <v>0</v>
          </cell>
          <cell r="K38">
            <v>0</v>
          </cell>
        </row>
        <row r="38">
          <cell r="N38" t="str">
            <v>同老店</v>
          </cell>
          <cell r="O38">
            <v>0</v>
          </cell>
        </row>
        <row r="38">
          <cell r="R38">
            <v>0</v>
          </cell>
          <cell r="S38">
            <v>0</v>
          </cell>
          <cell r="T38">
            <v>0</v>
          </cell>
          <cell r="U38">
            <v>0</v>
          </cell>
        </row>
        <row r="38">
          <cell r="AI38">
            <v>0</v>
          </cell>
        </row>
        <row r="38">
          <cell r="AM38" t="str">
            <v>单人</v>
          </cell>
        </row>
        <row r="39">
          <cell r="E39" t="str">
            <v>红光+门店T区</v>
          </cell>
        </row>
        <row r="39">
          <cell r="I39">
            <v>0</v>
          </cell>
          <cell r="J39">
            <v>0</v>
          </cell>
          <cell r="K39">
            <v>0</v>
          </cell>
        </row>
        <row r="39">
          <cell r="N39" t="str">
            <v>同老店</v>
          </cell>
          <cell r="O39">
            <v>0</v>
          </cell>
        </row>
        <row r="39">
          <cell r="R39">
            <v>17480</v>
          </cell>
          <cell r="S39">
            <v>4460</v>
          </cell>
          <cell r="T39">
            <v>13020</v>
          </cell>
          <cell r="U39">
            <v>0</v>
          </cell>
        </row>
        <row r="39">
          <cell r="AI39">
            <v>368.3055</v>
          </cell>
        </row>
        <row r="39">
          <cell r="AM39" t="str">
            <v>单人</v>
          </cell>
        </row>
        <row r="40">
          <cell r="E40" t="str">
            <v>欧迎春</v>
          </cell>
        </row>
        <row r="40">
          <cell r="I40">
            <v>0</v>
          </cell>
          <cell r="J40">
            <v>0</v>
          </cell>
          <cell r="K40">
            <v>0</v>
          </cell>
        </row>
        <row r="40">
          <cell r="N40" t="str">
            <v>同老店</v>
          </cell>
          <cell r="O40">
            <v>0</v>
          </cell>
        </row>
        <row r="40">
          <cell r="R40">
            <v>33786</v>
          </cell>
          <cell r="S40">
            <v>33198</v>
          </cell>
          <cell r="T40">
            <v>0</v>
          </cell>
          <cell r="U40">
            <v>588</v>
          </cell>
        </row>
        <row r="40">
          <cell r="AI40">
            <v>946.143</v>
          </cell>
        </row>
        <row r="40">
          <cell r="AM40" t="str">
            <v>犀浦+战胜队</v>
          </cell>
        </row>
        <row r="41">
          <cell r="E41" t="str">
            <v>泽仁拉姆</v>
          </cell>
        </row>
        <row r="41">
          <cell r="I41">
            <v>0</v>
          </cell>
          <cell r="J41">
            <v>0</v>
          </cell>
          <cell r="K41">
            <v>0</v>
          </cell>
        </row>
        <row r="41">
          <cell r="N41" t="str">
            <v>同老店</v>
          </cell>
          <cell r="O41">
            <v>0</v>
          </cell>
        </row>
        <row r="41">
          <cell r="R41">
            <v>7483</v>
          </cell>
          <cell r="S41">
            <v>7483</v>
          </cell>
          <cell r="T41">
            <v>0</v>
          </cell>
          <cell r="U41">
            <v>0</v>
          </cell>
        </row>
        <row r="41">
          <cell r="AI41">
            <v>213.2655</v>
          </cell>
        </row>
        <row r="41">
          <cell r="AM41" t="str">
            <v>犀浦+战胜队</v>
          </cell>
        </row>
        <row r="42">
          <cell r="E42" t="str">
            <v>舒阳</v>
          </cell>
        </row>
        <row r="42">
          <cell r="I42">
            <v>0</v>
          </cell>
          <cell r="J42">
            <v>0</v>
          </cell>
          <cell r="K42">
            <v>0</v>
          </cell>
        </row>
        <row r="42">
          <cell r="N42" t="str">
            <v>同老店</v>
          </cell>
          <cell r="O42">
            <v>0</v>
          </cell>
        </row>
        <row r="42">
          <cell r="R42">
            <v>3144</v>
          </cell>
          <cell r="S42">
            <v>3144</v>
          </cell>
          <cell r="T42">
            <v>0</v>
          </cell>
          <cell r="U42">
            <v>0</v>
          </cell>
        </row>
        <row r="42">
          <cell r="AI42">
            <v>89.604</v>
          </cell>
        </row>
        <row r="42">
          <cell r="AM42" t="str">
            <v>犀浦+战胜队</v>
          </cell>
        </row>
        <row r="43">
          <cell r="E43" t="str">
            <v>T区</v>
          </cell>
        </row>
        <row r="43">
          <cell r="I43">
            <v>0</v>
          </cell>
          <cell r="J43">
            <v>0</v>
          </cell>
          <cell r="K43">
            <v>0</v>
          </cell>
        </row>
        <row r="43">
          <cell r="N43" t="str">
            <v>同老店</v>
          </cell>
          <cell r="O43">
            <v>0</v>
          </cell>
        </row>
        <row r="43">
          <cell r="R43">
            <v>0</v>
          </cell>
          <cell r="S43">
            <v>0</v>
          </cell>
          <cell r="T43">
            <v>0</v>
          </cell>
          <cell r="U43">
            <v>0</v>
          </cell>
        </row>
        <row r="43">
          <cell r="AI43">
            <v>0</v>
          </cell>
        </row>
        <row r="43">
          <cell r="AM43" t="str">
            <v>单人</v>
          </cell>
        </row>
        <row r="44">
          <cell r="E44" t="str">
            <v>刘婵琴</v>
          </cell>
        </row>
        <row r="44">
          <cell r="I44">
            <v>0</v>
          </cell>
          <cell r="J44">
            <v>0</v>
          </cell>
          <cell r="K44">
            <v>0</v>
          </cell>
        </row>
        <row r="44">
          <cell r="N44" t="str">
            <v>同老店</v>
          </cell>
          <cell r="O44">
            <v>0</v>
          </cell>
        </row>
        <row r="44">
          <cell r="R44">
            <v>26514.75</v>
          </cell>
          <cell r="S44">
            <v>26514.75</v>
          </cell>
          <cell r="T44">
            <v>0</v>
          </cell>
          <cell r="U44">
            <v>0</v>
          </cell>
        </row>
        <row r="44">
          <cell r="AI44">
            <v>1007.5605</v>
          </cell>
        </row>
        <row r="44">
          <cell r="AM44" t="str">
            <v>犀浦+旗胜队</v>
          </cell>
        </row>
        <row r="45">
          <cell r="E45" t="str">
            <v>张霞</v>
          </cell>
        </row>
        <row r="45">
          <cell r="I45">
            <v>0</v>
          </cell>
          <cell r="J45">
            <v>0</v>
          </cell>
          <cell r="K45">
            <v>0</v>
          </cell>
        </row>
        <row r="45">
          <cell r="N45" t="str">
            <v>同老店</v>
          </cell>
          <cell r="O45">
            <v>0</v>
          </cell>
        </row>
        <row r="45">
          <cell r="R45">
            <v>20020.5</v>
          </cell>
          <cell r="S45">
            <v>19132.5</v>
          </cell>
          <cell r="T45">
            <v>0</v>
          </cell>
          <cell r="U45">
            <v>888</v>
          </cell>
        </row>
        <row r="45">
          <cell r="AI45">
            <v>727.035</v>
          </cell>
        </row>
        <row r="45">
          <cell r="AM45" t="str">
            <v>犀浦+旗胜队</v>
          </cell>
        </row>
        <row r="46">
          <cell r="E46" t="str">
            <v>谭芙蓉</v>
          </cell>
        </row>
        <row r="46">
          <cell r="I46">
            <v>0</v>
          </cell>
          <cell r="J46">
            <v>0</v>
          </cell>
          <cell r="K46">
            <v>0</v>
          </cell>
        </row>
        <row r="46">
          <cell r="N46" t="str">
            <v>同老店</v>
          </cell>
          <cell r="O46">
            <v>0</v>
          </cell>
        </row>
        <row r="46">
          <cell r="R46">
            <v>15267.75</v>
          </cell>
          <cell r="S46">
            <v>15787.75</v>
          </cell>
          <cell r="T46">
            <v>-520</v>
          </cell>
          <cell r="U46">
            <v>0</v>
          </cell>
        </row>
        <row r="46">
          <cell r="AI46">
            <v>587.0905</v>
          </cell>
        </row>
        <row r="46">
          <cell r="AM46" t="str">
            <v>犀浦+旗胜队</v>
          </cell>
        </row>
        <row r="47">
          <cell r="E47" t="str">
            <v>T区</v>
          </cell>
        </row>
        <row r="47">
          <cell r="I47">
            <v>0</v>
          </cell>
          <cell r="J47">
            <v>0</v>
          </cell>
          <cell r="K47">
            <v>0</v>
          </cell>
        </row>
        <row r="47">
          <cell r="N47" t="str">
            <v>同老店</v>
          </cell>
          <cell r="O47">
            <v>0</v>
          </cell>
        </row>
        <row r="47">
          <cell r="R47">
            <v>0</v>
          </cell>
          <cell r="S47">
            <v>0</v>
          </cell>
          <cell r="T47">
            <v>0</v>
          </cell>
          <cell r="U47">
            <v>0</v>
          </cell>
        </row>
        <row r="47">
          <cell r="AI47">
            <v>0</v>
          </cell>
        </row>
        <row r="47">
          <cell r="AM47" t="str">
            <v>单人</v>
          </cell>
        </row>
        <row r="48">
          <cell r="E48" t="str">
            <v>犀浦+门店T区</v>
          </cell>
        </row>
        <row r="48">
          <cell r="I48">
            <v>0</v>
          </cell>
          <cell r="J48">
            <v>0</v>
          </cell>
          <cell r="K48">
            <v>0</v>
          </cell>
        </row>
        <row r="48">
          <cell r="N48" t="str">
            <v>同老店</v>
          </cell>
          <cell r="O48">
            <v>0</v>
          </cell>
        </row>
        <row r="48">
          <cell r="R48">
            <v>-5282</v>
          </cell>
          <cell r="S48">
            <v>-5282</v>
          </cell>
          <cell r="T48">
            <v>0</v>
          </cell>
          <cell r="U48">
            <v>0</v>
          </cell>
        </row>
        <row r="48">
          <cell r="AI48">
            <v>0</v>
          </cell>
        </row>
        <row r="48">
          <cell r="AM48" t="str">
            <v>单人</v>
          </cell>
        </row>
        <row r="49">
          <cell r="E49" t="str">
            <v>王维</v>
          </cell>
        </row>
        <row r="49">
          <cell r="I49">
            <v>0.33</v>
          </cell>
          <cell r="J49">
            <v>4990</v>
          </cell>
          <cell r="K49">
            <v>0</v>
          </cell>
        </row>
        <row r="49">
          <cell r="N49">
            <v>0.07</v>
          </cell>
          <cell r="O49">
            <v>5256</v>
          </cell>
        </row>
        <row r="49">
          <cell r="R49">
            <v>41686</v>
          </cell>
          <cell r="S49">
            <v>18706</v>
          </cell>
          <cell r="T49">
            <v>22980</v>
          </cell>
          <cell r="U49">
            <v>0</v>
          </cell>
        </row>
        <row r="49">
          <cell r="AI49">
            <v>1697.9065</v>
          </cell>
        </row>
        <row r="49">
          <cell r="AM49" t="str">
            <v>单人</v>
          </cell>
        </row>
        <row r="50">
          <cell r="E50" t="str">
            <v>钟心悦</v>
          </cell>
        </row>
        <row r="50">
          <cell r="I50">
            <v>0</v>
          </cell>
          <cell r="J50">
            <v>0</v>
          </cell>
          <cell r="K50">
            <v>0</v>
          </cell>
        </row>
        <row r="50">
          <cell r="N50" t="str">
            <v>同老店</v>
          </cell>
          <cell r="O50">
            <v>2500</v>
          </cell>
        </row>
        <row r="50">
          <cell r="R50">
            <v>2500</v>
          </cell>
          <cell r="S50">
            <v>2500</v>
          </cell>
          <cell r="T50">
            <v>0</v>
          </cell>
          <cell r="U50">
            <v>0</v>
          </cell>
        </row>
        <row r="50">
          <cell r="AI50">
            <v>0</v>
          </cell>
        </row>
        <row r="50">
          <cell r="AM50" t="str">
            <v>单人</v>
          </cell>
        </row>
        <row r="51">
          <cell r="E51" t="str">
            <v>李洪芳</v>
          </cell>
        </row>
        <row r="51">
          <cell r="I51">
            <v>0</v>
          </cell>
          <cell r="J51">
            <v>0</v>
          </cell>
          <cell r="K51">
            <v>0</v>
          </cell>
        </row>
        <row r="51">
          <cell r="N51">
            <v>0.07</v>
          </cell>
          <cell r="O51">
            <v>9844.44</v>
          </cell>
        </row>
        <row r="51">
          <cell r="R51">
            <v>50770.44</v>
          </cell>
          <cell r="S51">
            <v>40530.44</v>
          </cell>
          <cell r="T51">
            <v>9000</v>
          </cell>
          <cell r="U51">
            <v>1240</v>
          </cell>
        </row>
        <row r="51">
          <cell r="AI51">
            <v>2390.11526</v>
          </cell>
        </row>
        <row r="51">
          <cell r="AM51" t="str">
            <v>单人</v>
          </cell>
        </row>
        <row r="52">
          <cell r="E52" t="str">
            <v>谢金梅</v>
          </cell>
        </row>
        <row r="52">
          <cell r="I52">
            <v>0</v>
          </cell>
          <cell r="J52">
            <v>0</v>
          </cell>
          <cell r="K52">
            <v>0</v>
          </cell>
        </row>
        <row r="52">
          <cell r="N52" t="str">
            <v>同老店</v>
          </cell>
          <cell r="O52">
            <v>400</v>
          </cell>
        </row>
        <row r="52">
          <cell r="R52">
            <v>4940</v>
          </cell>
          <cell r="S52">
            <v>4630</v>
          </cell>
          <cell r="T52">
            <v>0</v>
          </cell>
          <cell r="U52">
            <v>310</v>
          </cell>
        </row>
        <row r="52">
          <cell r="AI52">
            <v>0</v>
          </cell>
        </row>
        <row r="52">
          <cell r="AM52" t="str">
            <v>单人</v>
          </cell>
        </row>
        <row r="53">
          <cell r="E53" t="str">
            <v>罗文文</v>
          </cell>
        </row>
        <row r="53">
          <cell r="I53">
            <v>0</v>
          </cell>
          <cell r="J53">
            <v>0</v>
          </cell>
          <cell r="K53">
            <v>0</v>
          </cell>
        </row>
        <row r="53">
          <cell r="N53" t="str">
            <v>同老店</v>
          </cell>
          <cell r="O53">
            <v>9182.44</v>
          </cell>
        </row>
        <row r="53">
          <cell r="R53">
            <v>22190.44</v>
          </cell>
          <cell r="S53">
            <v>20682.44</v>
          </cell>
          <cell r="T53">
            <v>0</v>
          </cell>
          <cell r="U53">
            <v>1508</v>
          </cell>
        </row>
        <row r="53">
          <cell r="AI53">
            <v>785.93272</v>
          </cell>
        </row>
        <row r="53">
          <cell r="AM53" t="str">
            <v>单人</v>
          </cell>
        </row>
        <row r="54">
          <cell r="E54" t="str">
            <v>陈丽</v>
          </cell>
        </row>
        <row r="54">
          <cell r="I54">
            <v>0</v>
          </cell>
          <cell r="J54">
            <v>0</v>
          </cell>
          <cell r="K54">
            <v>0</v>
          </cell>
        </row>
        <row r="54">
          <cell r="N54" t="str">
            <v>同老店</v>
          </cell>
          <cell r="O54">
            <v>0</v>
          </cell>
        </row>
        <row r="54">
          <cell r="R54">
            <v>560</v>
          </cell>
          <cell r="S54">
            <v>250</v>
          </cell>
          <cell r="T54">
            <v>0</v>
          </cell>
          <cell r="U54">
            <v>310</v>
          </cell>
        </row>
        <row r="54">
          <cell r="AI54">
            <v>0</v>
          </cell>
        </row>
        <row r="54">
          <cell r="AM54" t="str">
            <v>单人</v>
          </cell>
        </row>
        <row r="55">
          <cell r="E55" t="str">
            <v>邹奇圻</v>
          </cell>
        </row>
        <row r="55">
          <cell r="I55">
            <v>0</v>
          </cell>
          <cell r="J55">
            <v>0</v>
          </cell>
          <cell r="K55">
            <v>0</v>
          </cell>
        </row>
        <row r="55">
          <cell r="N55" t="str">
            <v>同老店</v>
          </cell>
          <cell r="O55">
            <v>0</v>
          </cell>
        </row>
        <row r="55">
          <cell r="R55">
            <v>600</v>
          </cell>
          <cell r="S55">
            <v>600</v>
          </cell>
          <cell r="T55">
            <v>0</v>
          </cell>
          <cell r="U55">
            <v>0</v>
          </cell>
        </row>
        <row r="55">
          <cell r="AI55">
            <v>0</v>
          </cell>
        </row>
        <row r="55">
          <cell r="AM55" t="str">
            <v>单人</v>
          </cell>
        </row>
        <row r="56">
          <cell r="E56" t="str">
            <v>龙城国际+门店T区</v>
          </cell>
        </row>
        <row r="56">
          <cell r="I56">
            <v>0</v>
          </cell>
          <cell r="J56">
            <v>0</v>
          </cell>
          <cell r="K56">
            <v>0</v>
          </cell>
        </row>
        <row r="56">
          <cell r="N56" t="str">
            <v>同老店</v>
          </cell>
          <cell r="O56">
            <v>0</v>
          </cell>
        </row>
        <row r="56">
          <cell r="R56">
            <v>10088</v>
          </cell>
          <cell r="S56">
            <v>10088</v>
          </cell>
          <cell r="T56">
            <v>0</v>
          </cell>
          <cell r="U56">
            <v>0</v>
          </cell>
        </row>
        <row r="56">
          <cell r="AI56">
            <v>287.508</v>
          </cell>
        </row>
        <row r="56">
          <cell r="AM56" t="str">
            <v>单人</v>
          </cell>
        </row>
        <row r="57">
          <cell r="E57" t="str">
            <v>李维</v>
          </cell>
        </row>
        <row r="57">
          <cell r="I57">
            <v>0</v>
          </cell>
          <cell r="J57">
            <v>0</v>
          </cell>
          <cell r="K57">
            <v>0</v>
          </cell>
        </row>
        <row r="57">
          <cell r="N57" t="str">
            <v>同老店</v>
          </cell>
          <cell r="O57">
            <v>0</v>
          </cell>
        </row>
        <row r="57">
          <cell r="R57">
            <v>48088.9</v>
          </cell>
          <cell r="S57">
            <v>45888.9</v>
          </cell>
          <cell r="T57">
            <v>1000</v>
          </cell>
          <cell r="U57">
            <v>1200</v>
          </cell>
        </row>
        <row r="57">
          <cell r="AI57">
            <v>1768.4782</v>
          </cell>
        </row>
        <row r="57">
          <cell r="AM57" t="str">
            <v>优品道+梦想队</v>
          </cell>
        </row>
        <row r="58">
          <cell r="E58" t="str">
            <v>邓笑</v>
          </cell>
        </row>
        <row r="58">
          <cell r="I58">
            <v>0</v>
          </cell>
          <cell r="J58">
            <v>0</v>
          </cell>
          <cell r="K58">
            <v>0</v>
          </cell>
        </row>
        <row r="58">
          <cell r="N58" t="str">
            <v>同老店</v>
          </cell>
          <cell r="O58">
            <v>0</v>
          </cell>
        </row>
        <row r="58">
          <cell r="R58">
            <v>16834</v>
          </cell>
          <cell r="S58">
            <v>15746</v>
          </cell>
          <cell r="T58">
            <v>0</v>
          </cell>
          <cell r="U58">
            <v>1088</v>
          </cell>
        </row>
        <row r="58">
          <cell r="AI58">
            <v>598.348</v>
          </cell>
        </row>
        <row r="58">
          <cell r="AM58" t="str">
            <v>优品道+梦想队</v>
          </cell>
        </row>
        <row r="59">
          <cell r="E59" t="str">
            <v>刘丽华</v>
          </cell>
        </row>
        <row r="59">
          <cell r="I59">
            <v>0</v>
          </cell>
          <cell r="J59">
            <v>0</v>
          </cell>
          <cell r="K59">
            <v>0</v>
          </cell>
        </row>
        <row r="59">
          <cell r="N59" t="str">
            <v>同老店</v>
          </cell>
          <cell r="O59">
            <v>0</v>
          </cell>
        </row>
        <row r="59">
          <cell r="R59">
            <v>4502</v>
          </cell>
          <cell r="S59">
            <v>4502</v>
          </cell>
          <cell r="T59">
            <v>0</v>
          </cell>
          <cell r="U59">
            <v>0</v>
          </cell>
        </row>
        <row r="59">
          <cell r="AI59">
            <v>171.076</v>
          </cell>
        </row>
        <row r="59">
          <cell r="AM59" t="str">
            <v>优品道+梦想队</v>
          </cell>
        </row>
        <row r="60">
          <cell r="E60" t="str">
            <v>T区</v>
          </cell>
        </row>
        <row r="60">
          <cell r="I60">
            <v>0</v>
          </cell>
          <cell r="J60">
            <v>0</v>
          </cell>
          <cell r="K60">
            <v>0</v>
          </cell>
        </row>
        <row r="60">
          <cell r="N60" t="str">
            <v>同老店</v>
          </cell>
          <cell r="O60">
            <v>0</v>
          </cell>
        </row>
        <row r="60">
          <cell r="R60">
            <v>0</v>
          </cell>
          <cell r="S60">
            <v>0</v>
          </cell>
          <cell r="T60">
            <v>0</v>
          </cell>
          <cell r="U60">
            <v>0</v>
          </cell>
        </row>
        <row r="60">
          <cell r="AI60">
            <v>0</v>
          </cell>
        </row>
        <row r="60">
          <cell r="AM60" t="str">
            <v>单人</v>
          </cell>
        </row>
        <row r="61">
          <cell r="E61" t="str">
            <v>贾琳</v>
          </cell>
        </row>
        <row r="61">
          <cell r="I61">
            <v>0</v>
          </cell>
          <cell r="J61">
            <v>0</v>
          </cell>
          <cell r="K61">
            <v>0</v>
          </cell>
        </row>
        <row r="61">
          <cell r="N61" t="str">
            <v>同老店</v>
          </cell>
          <cell r="O61">
            <v>0</v>
          </cell>
        </row>
        <row r="61">
          <cell r="R61">
            <v>45081</v>
          </cell>
          <cell r="S61">
            <v>27701</v>
          </cell>
          <cell r="T61">
            <v>17180</v>
          </cell>
          <cell r="U61">
            <v>200</v>
          </cell>
        </row>
        <row r="61">
          <cell r="AI61">
            <v>1846.23</v>
          </cell>
        </row>
        <row r="61">
          <cell r="AM61" t="str">
            <v>优品道+出奇队</v>
          </cell>
        </row>
        <row r="62">
          <cell r="E62" t="str">
            <v>彭鑫</v>
          </cell>
        </row>
        <row r="62">
          <cell r="I62">
            <v>0</v>
          </cell>
          <cell r="J62">
            <v>0</v>
          </cell>
          <cell r="K62">
            <v>0</v>
          </cell>
        </row>
        <row r="62">
          <cell r="N62" t="str">
            <v>同老店</v>
          </cell>
          <cell r="O62">
            <v>0</v>
          </cell>
        </row>
        <row r="62">
          <cell r="R62">
            <v>34917.1</v>
          </cell>
          <cell r="S62">
            <v>33141.1</v>
          </cell>
          <cell r="T62">
            <v>0</v>
          </cell>
          <cell r="U62">
            <v>1776</v>
          </cell>
        </row>
        <row r="62">
          <cell r="AI62">
            <v>1574.20225</v>
          </cell>
        </row>
        <row r="62">
          <cell r="AM62" t="str">
            <v>优品道+出奇队</v>
          </cell>
        </row>
        <row r="63">
          <cell r="E63" t="str">
            <v>王智慧</v>
          </cell>
        </row>
        <row r="63">
          <cell r="I63">
            <v>0</v>
          </cell>
          <cell r="J63">
            <v>0</v>
          </cell>
          <cell r="K63">
            <v>0</v>
          </cell>
        </row>
        <row r="63">
          <cell r="N63" t="str">
            <v>同老店</v>
          </cell>
          <cell r="O63">
            <v>0</v>
          </cell>
        </row>
        <row r="63">
          <cell r="R63">
            <v>11389</v>
          </cell>
          <cell r="S63">
            <v>10644</v>
          </cell>
          <cell r="T63">
            <v>0</v>
          </cell>
          <cell r="U63">
            <v>745</v>
          </cell>
        </row>
        <row r="63">
          <cell r="AI63">
            <v>505.59</v>
          </cell>
        </row>
        <row r="63">
          <cell r="AM63" t="str">
            <v>优品道+出奇队</v>
          </cell>
        </row>
        <row r="64">
          <cell r="E64" t="str">
            <v>T区</v>
          </cell>
        </row>
        <row r="64">
          <cell r="I64">
            <v>0</v>
          </cell>
          <cell r="J64">
            <v>0</v>
          </cell>
          <cell r="K64">
            <v>0</v>
          </cell>
        </row>
        <row r="64">
          <cell r="N64" t="str">
            <v>同老店</v>
          </cell>
          <cell r="O64">
            <v>0</v>
          </cell>
        </row>
        <row r="64">
          <cell r="R64">
            <v>0</v>
          </cell>
          <cell r="S64">
            <v>0</v>
          </cell>
          <cell r="T64">
            <v>0</v>
          </cell>
          <cell r="U64">
            <v>0</v>
          </cell>
        </row>
        <row r="64">
          <cell r="AI64">
            <v>0</v>
          </cell>
        </row>
        <row r="64">
          <cell r="AM64" t="str">
            <v>单人</v>
          </cell>
        </row>
        <row r="65">
          <cell r="E65" t="str">
            <v>优品道+门店T区</v>
          </cell>
        </row>
        <row r="65">
          <cell r="I65">
            <v>0</v>
          </cell>
          <cell r="J65">
            <v>0</v>
          </cell>
          <cell r="K65">
            <v>0</v>
          </cell>
        </row>
        <row r="65">
          <cell r="N65" t="str">
            <v>同老店</v>
          </cell>
          <cell r="O65">
            <v>0</v>
          </cell>
        </row>
        <row r="65"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5">
          <cell r="AI65">
            <v>0</v>
          </cell>
        </row>
        <row r="65">
          <cell r="AM65" t="str">
            <v>单人</v>
          </cell>
        </row>
        <row r="66">
          <cell r="E66" t="str">
            <v>陈世琳</v>
          </cell>
        </row>
        <row r="66">
          <cell r="I66">
            <v>0</v>
          </cell>
          <cell r="J66">
            <v>0</v>
          </cell>
          <cell r="K66">
            <v>0</v>
          </cell>
        </row>
        <row r="66">
          <cell r="N66" t="str">
            <v>同老店</v>
          </cell>
          <cell r="O66">
            <v>0</v>
          </cell>
        </row>
        <row r="66">
          <cell r="R66">
            <v>20697.65</v>
          </cell>
          <cell r="S66">
            <v>4785.25</v>
          </cell>
          <cell r="T66">
            <v>15912.4</v>
          </cell>
          <cell r="U66">
            <v>0</v>
          </cell>
        </row>
        <row r="66">
          <cell r="AI66">
            <v>574.87578</v>
          </cell>
        </row>
        <row r="66">
          <cell r="AM66" t="str">
            <v>大源+冲锋队</v>
          </cell>
        </row>
        <row r="67">
          <cell r="E67" t="str">
            <v>李燕1</v>
          </cell>
        </row>
        <row r="67">
          <cell r="I67">
            <v>0</v>
          </cell>
          <cell r="J67">
            <v>0</v>
          </cell>
          <cell r="K67">
            <v>0</v>
          </cell>
        </row>
        <row r="67">
          <cell r="N67" t="str">
            <v>同老店</v>
          </cell>
          <cell r="O67">
            <v>0</v>
          </cell>
        </row>
        <row r="67">
          <cell r="R67">
            <v>34659.15</v>
          </cell>
          <cell r="S67">
            <v>11154.25</v>
          </cell>
          <cell r="T67">
            <v>22504.9</v>
          </cell>
          <cell r="U67">
            <v>1000</v>
          </cell>
        </row>
        <row r="67">
          <cell r="AI67">
            <v>979.73253</v>
          </cell>
        </row>
        <row r="67">
          <cell r="AM67" t="str">
            <v>大源+冲锋队</v>
          </cell>
        </row>
        <row r="68">
          <cell r="E68" t="str">
            <v>陈珊珊</v>
          </cell>
        </row>
        <row r="68">
          <cell r="I68">
            <v>0</v>
          </cell>
          <cell r="J68">
            <v>0</v>
          </cell>
          <cell r="K68">
            <v>0</v>
          </cell>
        </row>
        <row r="68">
          <cell r="N68" t="str">
            <v>同老店</v>
          </cell>
          <cell r="O68">
            <v>0</v>
          </cell>
        </row>
        <row r="68">
          <cell r="R68">
            <v>9372.5</v>
          </cell>
          <cell r="S68">
            <v>7590</v>
          </cell>
          <cell r="T68">
            <v>1782.5</v>
          </cell>
          <cell r="U68">
            <v>0</v>
          </cell>
        </row>
        <row r="68">
          <cell r="AI68">
            <v>332.44775</v>
          </cell>
        </row>
        <row r="68">
          <cell r="AM68" t="str">
            <v>大源+冲锋队</v>
          </cell>
        </row>
        <row r="69">
          <cell r="E69" t="str">
            <v>T区</v>
          </cell>
        </row>
        <row r="69">
          <cell r="I69">
            <v>0</v>
          </cell>
          <cell r="J69">
            <v>0</v>
          </cell>
          <cell r="K69">
            <v>0</v>
          </cell>
        </row>
        <row r="69">
          <cell r="N69" t="str">
            <v>同老店</v>
          </cell>
          <cell r="O69">
            <v>0</v>
          </cell>
        </row>
        <row r="69">
          <cell r="R69">
            <v>0</v>
          </cell>
          <cell r="S69">
            <v>0</v>
          </cell>
          <cell r="T69">
            <v>0</v>
          </cell>
          <cell r="U69">
            <v>0</v>
          </cell>
        </row>
        <row r="69">
          <cell r="AI69">
            <v>0</v>
          </cell>
        </row>
        <row r="69">
          <cell r="AM69" t="str">
            <v>单人</v>
          </cell>
        </row>
        <row r="70">
          <cell r="E70" t="str">
            <v>钟秦</v>
          </cell>
        </row>
        <row r="70">
          <cell r="I70">
            <v>0</v>
          </cell>
          <cell r="J70">
            <v>0</v>
          </cell>
          <cell r="K70">
            <v>0</v>
          </cell>
        </row>
        <row r="70">
          <cell r="N70" t="str">
            <v>同老店</v>
          </cell>
          <cell r="O70">
            <v>0</v>
          </cell>
        </row>
        <row r="70">
          <cell r="R70">
            <v>33524</v>
          </cell>
          <cell r="S70">
            <v>6188</v>
          </cell>
          <cell r="T70">
            <v>27336</v>
          </cell>
          <cell r="U70">
            <v>0</v>
          </cell>
        </row>
        <row r="70">
          <cell r="AI70">
            <v>910.3432</v>
          </cell>
        </row>
        <row r="70">
          <cell r="AM70" t="str">
            <v>大源+野狼队</v>
          </cell>
        </row>
        <row r="71">
          <cell r="E71" t="str">
            <v>周林</v>
          </cell>
        </row>
        <row r="71">
          <cell r="I71">
            <v>0</v>
          </cell>
          <cell r="J71">
            <v>0</v>
          </cell>
          <cell r="K71">
            <v>0</v>
          </cell>
        </row>
        <row r="71">
          <cell r="N71" t="str">
            <v>同老店</v>
          </cell>
          <cell r="O71">
            <v>0</v>
          </cell>
        </row>
        <row r="71">
          <cell r="R71">
            <v>22707.2</v>
          </cell>
          <cell r="S71">
            <v>5727</v>
          </cell>
          <cell r="T71">
            <v>15472.2</v>
          </cell>
          <cell r="U71">
            <v>1508</v>
          </cell>
        </row>
        <row r="71">
          <cell r="AI71">
            <v>599.78934</v>
          </cell>
        </row>
        <row r="71">
          <cell r="AM71" t="str">
            <v>大源+野狼队</v>
          </cell>
        </row>
        <row r="72">
          <cell r="E72" t="str">
            <v>T区</v>
          </cell>
        </row>
        <row r="72">
          <cell r="I72">
            <v>0</v>
          </cell>
          <cell r="J72">
            <v>0</v>
          </cell>
          <cell r="K72">
            <v>0</v>
          </cell>
        </row>
        <row r="72">
          <cell r="N72" t="str">
            <v>同老店</v>
          </cell>
          <cell r="O72">
            <v>0</v>
          </cell>
        </row>
        <row r="72">
          <cell r="R72">
            <v>0</v>
          </cell>
          <cell r="S72">
            <v>0</v>
          </cell>
          <cell r="T72">
            <v>0</v>
          </cell>
          <cell r="U72">
            <v>0</v>
          </cell>
        </row>
        <row r="72">
          <cell r="AI72">
            <v>0</v>
          </cell>
        </row>
        <row r="72">
          <cell r="AM72" t="str">
            <v>单人</v>
          </cell>
        </row>
        <row r="73">
          <cell r="E73" t="str">
            <v>大源+门店T区</v>
          </cell>
        </row>
        <row r="73">
          <cell r="I73">
            <v>0</v>
          </cell>
          <cell r="J73">
            <v>0</v>
          </cell>
          <cell r="K73">
            <v>0</v>
          </cell>
        </row>
        <row r="73">
          <cell r="N73" t="str">
            <v>同老店</v>
          </cell>
          <cell r="O73">
            <v>0</v>
          </cell>
        </row>
        <row r="73">
          <cell r="R73">
            <v>-10.9</v>
          </cell>
          <cell r="S73">
            <v>-10.9</v>
          </cell>
          <cell r="T73">
            <v>0</v>
          </cell>
          <cell r="U73">
            <v>0</v>
          </cell>
        </row>
        <row r="73">
          <cell r="AI73">
            <v>0</v>
          </cell>
        </row>
        <row r="73">
          <cell r="AM73" t="str">
            <v>单人</v>
          </cell>
        </row>
        <row r="74">
          <cell r="E74" t="str">
            <v>黄江</v>
          </cell>
        </row>
        <row r="74">
          <cell r="I74">
            <v>0</v>
          </cell>
          <cell r="J74">
            <v>0</v>
          </cell>
          <cell r="K74">
            <v>0</v>
          </cell>
        </row>
        <row r="74">
          <cell r="N74" t="str">
            <v>同老店</v>
          </cell>
          <cell r="O74">
            <v>0</v>
          </cell>
        </row>
        <row r="74">
          <cell r="R74">
            <v>55870</v>
          </cell>
          <cell r="S74">
            <v>36070</v>
          </cell>
          <cell r="T74">
            <v>19800</v>
          </cell>
          <cell r="U74">
            <v>0</v>
          </cell>
        </row>
        <row r="74">
          <cell r="AI74">
            <v>2789.58</v>
          </cell>
        </row>
        <row r="74">
          <cell r="AM74" t="str">
            <v>保利+霸天虎啸队</v>
          </cell>
        </row>
        <row r="75">
          <cell r="E75" t="str">
            <v>陈琼</v>
          </cell>
        </row>
        <row r="75">
          <cell r="I75">
            <v>0</v>
          </cell>
          <cell r="J75">
            <v>0</v>
          </cell>
          <cell r="K75">
            <v>0</v>
          </cell>
        </row>
        <row r="75">
          <cell r="N75" t="str">
            <v>同老店</v>
          </cell>
          <cell r="O75">
            <v>0</v>
          </cell>
        </row>
        <row r="75">
          <cell r="R75">
            <v>42964.33</v>
          </cell>
          <cell r="S75">
            <v>42964.33</v>
          </cell>
          <cell r="T75">
            <v>0</v>
          </cell>
          <cell r="U75">
            <v>0</v>
          </cell>
        </row>
        <row r="75">
          <cell r="AI75">
            <v>2448.96681</v>
          </cell>
        </row>
        <row r="75">
          <cell r="AM75" t="str">
            <v>保利+霸天虎啸队</v>
          </cell>
        </row>
        <row r="76">
          <cell r="E76" t="str">
            <v>T区</v>
          </cell>
        </row>
        <row r="76">
          <cell r="I76">
            <v>0</v>
          </cell>
          <cell r="J76">
            <v>0</v>
          </cell>
          <cell r="K76">
            <v>0</v>
          </cell>
        </row>
        <row r="76">
          <cell r="N76" t="str">
            <v>同老店</v>
          </cell>
          <cell r="O76">
            <v>0</v>
          </cell>
        </row>
        <row r="76">
          <cell r="R76">
            <v>0</v>
          </cell>
          <cell r="S76">
            <v>0</v>
          </cell>
          <cell r="T76">
            <v>0</v>
          </cell>
          <cell r="U76">
            <v>0</v>
          </cell>
        </row>
        <row r="76">
          <cell r="AI76">
            <v>0</v>
          </cell>
        </row>
        <row r="76">
          <cell r="AM76" t="str">
            <v>单人</v>
          </cell>
        </row>
        <row r="77">
          <cell r="E77" t="str">
            <v>谭言希</v>
          </cell>
        </row>
        <row r="77">
          <cell r="I77">
            <v>0</v>
          </cell>
          <cell r="J77">
            <v>0</v>
          </cell>
          <cell r="K77">
            <v>0</v>
          </cell>
        </row>
        <row r="77">
          <cell r="N77" t="str">
            <v>同老店</v>
          </cell>
          <cell r="O77">
            <v>0</v>
          </cell>
        </row>
        <row r="77">
          <cell r="R77">
            <v>43252.5</v>
          </cell>
          <cell r="S77">
            <v>42364.5</v>
          </cell>
          <cell r="T77">
            <v>0</v>
          </cell>
          <cell r="U77">
            <v>888</v>
          </cell>
        </row>
        <row r="77">
          <cell r="AI77">
            <v>1207.38825</v>
          </cell>
        </row>
        <row r="77">
          <cell r="AM77" t="str">
            <v>保利+爆棚队</v>
          </cell>
        </row>
        <row r="78">
          <cell r="E78" t="str">
            <v>米琪</v>
          </cell>
        </row>
        <row r="78">
          <cell r="I78">
            <v>0</v>
          </cell>
          <cell r="J78">
            <v>0</v>
          </cell>
          <cell r="K78">
            <v>0</v>
          </cell>
        </row>
        <row r="78">
          <cell r="N78" t="str">
            <v>同老店</v>
          </cell>
          <cell r="O78">
            <v>0</v>
          </cell>
        </row>
        <row r="78">
          <cell r="R78">
            <v>6130.5</v>
          </cell>
          <cell r="S78">
            <v>6130.5</v>
          </cell>
          <cell r="T78">
            <v>0</v>
          </cell>
          <cell r="U78">
            <v>0</v>
          </cell>
        </row>
        <row r="78">
          <cell r="AI78">
            <v>174.71925</v>
          </cell>
        </row>
        <row r="78">
          <cell r="AM78" t="str">
            <v>保利+爆棚队</v>
          </cell>
        </row>
        <row r="79">
          <cell r="E79" t="str">
            <v>尚杨</v>
          </cell>
        </row>
        <row r="79">
          <cell r="I79">
            <v>0</v>
          </cell>
          <cell r="J79">
            <v>0</v>
          </cell>
          <cell r="K79">
            <v>0</v>
          </cell>
        </row>
        <row r="79">
          <cell r="N79" t="str">
            <v>同老店</v>
          </cell>
          <cell r="O79">
            <v>0</v>
          </cell>
        </row>
        <row r="79">
          <cell r="R79">
            <v>1814</v>
          </cell>
          <cell r="S79">
            <v>1814</v>
          </cell>
          <cell r="T79">
            <v>0</v>
          </cell>
          <cell r="U79">
            <v>0</v>
          </cell>
        </row>
        <row r="79">
          <cell r="AI79">
            <v>51.699</v>
          </cell>
        </row>
        <row r="79">
          <cell r="AM79" t="str">
            <v>保利+爆棚队</v>
          </cell>
        </row>
        <row r="80">
          <cell r="E80" t="str">
            <v>T区</v>
          </cell>
        </row>
        <row r="80">
          <cell r="I80">
            <v>0</v>
          </cell>
          <cell r="J80">
            <v>0</v>
          </cell>
          <cell r="K80">
            <v>0</v>
          </cell>
        </row>
        <row r="80">
          <cell r="N80" t="str">
            <v>同老店</v>
          </cell>
          <cell r="O80">
            <v>0</v>
          </cell>
        </row>
        <row r="80">
          <cell r="R80">
            <v>0</v>
          </cell>
          <cell r="S80">
            <v>0</v>
          </cell>
          <cell r="T80">
            <v>0</v>
          </cell>
          <cell r="U80">
            <v>0</v>
          </cell>
        </row>
        <row r="80">
          <cell r="AI80">
            <v>0</v>
          </cell>
        </row>
        <row r="80">
          <cell r="AM80" t="str">
            <v>单人</v>
          </cell>
        </row>
        <row r="81">
          <cell r="E81" t="str">
            <v>保利+门店T区</v>
          </cell>
        </row>
        <row r="81">
          <cell r="I81">
            <v>0</v>
          </cell>
          <cell r="J81">
            <v>0</v>
          </cell>
          <cell r="K81">
            <v>0</v>
          </cell>
        </row>
        <row r="81">
          <cell r="N81" t="str">
            <v>同老店</v>
          </cell>
          <cell r="O81">
            <v>0</v>
          </cell>
        </row>
        <row r="81">
          <cell r="R81">
            <v>0</v>
          </cell>
          <cell r="S81">
            <v>0</v>
          </cell>
          <cell r="T81">
            <v>0</v>
          </cell>
          <cell r="U81">
            <v>0</v>
          </cell>
        </row>
        <row r="81">
          <cell r="AI81">
            <v>0</v>
          </cell>
        </row>
        <row r="81">
          <cell r="AM81" t="str">
            <v>单人</v>
          </cell>
        </row>
        <row r="82">
          <cell r="E82" t="str">
            <v>刘裕琼</v>
          </cell>
        </row>
        <row r="82">
          <cell r="I82">
            <v>0</v>
          </cell>
          <cell r="J82">
            <v>0</v>
          </cell>
          <cell r="K82">
            <v>0</v>
          </cell>
        </row>
        <row r="82">
          <cell r="N82" t="str">
            <v>同老店</v>
          </cell>
          <cell r="O82">
            <v>0</v>
          </cell>
        </row>
        <row r="82">
          <cell r="R82">
            <v>33492</v>
          </cell>
          <cell r="S82">
            <v>32492</v>
          </cell>
          <cell r="T82">
            <v>1000</v>
          </cell>
          <cell r="U82">
            <v>0</v>
          </cell>
        </row>
        <row r="82">
          <cell r="AI82">
            <v>944.547</v>
          </cell>
        </row>
        <row r="82">
          <cell r="AM82" t="str">
            <v>骑士郡+天宇霸主队</v>
          </cell>
        </row>
        <row r="83">
          <cell r="E83" t="str">
            <v>龙巧云</v>
          </cell>
        </row>
        <row r="83">
          <cell r="I83">
            <v>0</v>
          </cell>
          <cell r="J83">
            <v>0</v>
          </cell>
          <cell r="K83">
            <v>0</v>
          </cell>
        </row>
        <row r="83">
          <cell r="N83" t="str">
            <v>同老店</v>
          </cell>
          <cell r="O83">
            <v>0</v>
          </cell>
        </row>
        <row r="83">
          <cell r="R83">
            <v>17850.4</v>
          </cell>
          <cell r="S83">
            <v>26250.4</v>
          </cell>
          <cell r="T83">
            <v>-8400</v>
          </cell>
          <cell r="U83">
            <v>0</v>
          </cell>
        </row>
        <row r="83">
          <cell r="AI83">
            <v>592.5264</v>
          </cell>
        </row>
        <row r="83">
          <cell r="AM83" t="str">
            <v>骑士郡+天宇霸主队</v>
          </cell>
        </row>
        <row r="84">
          <cell r="E84" t="str">
            <v>李凤</v>
          </cell>
        </row>
        <row r="84">
          <cell r="I84">
            <v>0</v>
          </cell>
          <cell r="J84">
            <v>0</v>
          </cell>
          <cell r="K84">
            <v>0</v>
          </cell>
        </row>
        <row r="84">
          <cell r="N84" t="str">
            <v>同老店</v>
          </cell>
          <cell r="O84">
            <v>0</v>
          </cell>
        </row>
        <row r="84">
          <cell r="R84">
            <v>5070.2</v>
          </cell>
          <cell r="S84">
            <v>5070.2</v>
          </cell>
          <cell r="T84">
            <v>0</v>
          </cell>
          <cell r="U84">
            <v>0</v>
          </cell>
        </row>
        <row r="84">
          <cell r="AI84">
            <v>144.5007</v>
          </cell>
        </row>
        <row r="84">
          <cell r="AM84" t="str">
            <v>骑士郡+天宇霸主队</v>
          </cell>
        </row>
        <row r="85">
          <cell r="E85" t="str">
            <v>T区</v>
          </cell>
        </row>
        <row r="85">
          <cell r="I85">
            <v>0</v>
          </cell>
          <cell r="J85">
            <v>0</v>
          </cell>
          <cell r="K85">
            <v>0</v>
          </cell>
        </row>
        <row r="85">
          <cell r="N85" t="str">
            <v>同老店</v>
          </cell>
          <cell r="O85">
            <v>0</v>
          </cell>
        </row>
        <row r="85">
          <cell r="R85">
            <v>0</v>
          </cell>
          <cell r="S85">
            <v>0</v>
          </cell>
          <cell r="T85">
            <v>0</v>
          </cell>
          <cell r="U85">
            <v>0</v>
          </cell>
        </row>
        <row r="85">
          <cell r="AI85">
            <v>0</v>
          </cell>
        </row>
        <row r="85">
          <cell r="AM85" t="str">
            <v>单人</v>
          </cell>
        </row>
        <row r="86">
          <cell r="E86" t="str">
            <v>唐玉芳</v>
          </cell>
        </row>
        <row r="86">
          <cell r="I86">
            <v>0</v>
          </cell>
          <cell r="J86">
            <v>0</v>
          </cell>
          <cell r="K86">
            <v>0</v>
          </cell>
        </row>
        <row r="86">
          <cell r="N86" t="str">
            <v>同老店</v>
          </cell>
          <cell r="O86">
            <v>0</v>
          </cell>
        </row>
        <row r="86">
          <cell r="R86">
            <v>73048</v>
          </cell>
          <cell r="S86">
            <v>74548</v>
          </cell>
          <cell r="T86">
            <v>-1500</v>
          </cell>
          <cell r="U86">
            <v>0</v>
          </cell>
        </row>
        <row r="86">
          <cell r="AI86">
            <v>3494.7175</v>
          </cell>
        </row>
        <row r="86">
          <cell r="AM86" t="str">
            <v>骑士郡+雄霸天下队</v>
          </cell>
        </row>
        <row r="87">
          <cell r="E87" t="str">
            <v>唐施语</v>
          </cell>
        </row>
        <row r="87">
          <cell r="I87">
            <v>0</v>
          </cell>
          <cell r="J87">
            <v>0</v>
          </cell>
          <cell r="K87">
            <v>0</v>
          </cell>
        </row>
        <row r="87">
          <cell r="N87" t="str">
            <v>同老店</v>
          </cell>
          <cell r="O87">
            <v>0</v>
          </cell>
        </row>
        <row r="87">
          <cell r="R87">
            <v>18034.4</v>
          </cell>
          <cell r="S87">
            <v>21535.4</v>
          </cell>
          <cell r="T87">
            <v>-3501</v>
          </cell>
          <cell r="U87">
            <v>0</v>
          </cell>
        </row>
        <row r="87">
          <cell r="AI87">
            <v>914.838125</v>
          </cell>
        </row>
        <row r="87">
          <cell r="AM87" t="str">
            <v>骑士郡+雄霸天下队</v>
          </cell>
        </row>
        <row r="88">
          <cell r="E88" t="str">
            <v>谭福英</v>
          </cell>
        </row>
        <row r="88">
          <cell r="I88">
            <v>0</v>
          </cell>
          <cell r="J88">
            <v>0</v>
          </cell>
          <cell r="K88">
            <v>0</v>
          </cell>
        </row>
        <row r="88">
          <cell r="N88" t="str">
            <v>同老店</v>
          </cell>
          <cell r="O88">
            <v>0</v>
          </cell>
        </row>
        <row r="88">
          <cell r="R88">
            <v>11138</v>
          </cell>
          <cell r="S88">
            <v>12638</v>
          </cell>
          <cell r="T88">
            <v>-1500</v>
          </cell>
          <cell r="U88">
            <v>0</v>
          </cell>
        </row>
        <row r="88">
          <cell r="AI88">
            <v>553.9925</v>
          </cell>
        </row>
        <row r="88">
          <cell r="AM88" t="str">
            <v>骑士郡+雄霸天下队</v>
          </cell>
        </row>
        <row r="89">
          <cell r="E89" t="str">
            <v>T区</v>
          </cell>
        </row>
        <row r="89">
          <cell r="I89">
            <v>0</v>
          </cell>
          <cell r="J89">
            <v>0</v>
          </cell>
          <cell r="K89">
            <v>0</v>
          </cell>
        </row>
        <row r="89">
          <cell r="N89" t="str">
            <v>同老店</v>
          </cell>
          <cell r="O89">
            <v>0</v>
          </cell>
        </row>
        <row r="89">
          <cell r="R89">
            <v>0</v>
          </cell>
          <cell r="S89">
            <v>0</v>
          </cell>
          <cell r="T89">
            <v>0</v>
          </cell>
          <cell r="U89">
            <v>0</v>
          </cell>
        </row>
        <row r="89">
          <cell r="AI89">
            <v>0</v>
          </cell>
        </row>
        <row r="89">
          <cell r="AM89" t="str">
            <v>单人</v>
          </cell>
        </row>
        <row r="90">
          <cell r="E90" t="str">
            <v>骑士郡+门店T区</v>
          </cell>
        </row>
        <row r="90">
          <cell r="I90">
            <v>0</v>
          </cell>
          <cell r="J90">
            <v>0</v>
          </cell>
          <cell r="K90">
            <v>0</v>
          </cell>
        </row>
        <row r="90">
          <cell r="N90" t="str">
            <v>同老店</v>
          </cell>
          <cell r="O90">
            <v>0</v>
          </cell>
        </row>
        <row r="90">
          <cell r="R90">
            <v>0</v>
          </cell>
          <cell r="S90">
            <v>0</v>
          </cell>
          <cell r="T90">
            <v>0</v>
          </cell>
          <cell r="U90">
            <v>0</v>
          </cell>
        </row>
        <row r="90">
          <cell r="AI90">
            <v>0</v>
          </cell>
        </row>
        <row r="90">
          <cell r="AM90" t="str">
            <v>单人</v>
          </cell>
        </row>
        <row r="91">
          <cell r="E91" t="str">
            <v>郑加焕</v>
          </cell>
        </row>
        <row r="91">
          <cell r="I91">
            <v>0</v>
          </cell>
          <cell r="J91">
            <v>0</v>
          </cell>
          <cell r="K91">
            <v>0</v>
          </cell>
        </row>
        <row r="91">
          <cell r="N91" t="str">
            <v>同老店</v>
          </cell>
          <cell r="O91">
            <v>0</v>
          </cell>
        </row>
        <row r="91">
          <cell r="R91">
            <v>56309.2</v>
          </cell>
          <cell r="S91">
            <v>56309.2</v>
          </cell>
          <cell r="T91">
            <v>0</v>
          </cell>
          <cell r="U91">
            <v>0</v>
          </cell>
        </row>
        <row r="91">
          <cell r="AI91">
            <v>2674.687</v>
          </cell>
        </row>
        <row r="91">
          <cell r="AM91" t="str">
            <v>荣华南路+销冠队</v>
          </cell>
        </row>
        <row r="92">
          <cell r="E92" t="str">
            <v>侯英</v>
          </cell>
        </row>
        <row r="92">
          <cell r="I92">
            <v>0</v>
          </cell>
          <cell r="J92">
            <v>0</v>
          </cell>
          <cell r="K92">
            <v>0</v>
          </cell>
        </row>
        <row r="92">
          <cell r="N92" t="str">
            <v>同老店</v>
          </cell>
          <cell r="O92">
            <v>0</v>
          </cell>
        </row>
        <row r="92">
          <cell r="R92">
            <v>15401.8</v>
          </cell>
          <cell r="S92">
            <v>15401.8</v>
          </cell>
          <cell r="T92">
            <v>0</v>
          </cell>
          <cell r="U92">
            <v>0</v>
          </cell>
        </row>
        <row r="92">
          <cell r="AI92">
            <v>731.5855</v>
          </cell>
        </row>
        <row r="92">
          <cell r="AM92" t="str">
            <v>荣华南路+销冠队</v>
          </cell>
        </row>
        <row r="93">
          <cell r="E93" t="str">
            <v>T区</v>
          </cell>
        </row>
        <row r="93">
          <cell r="I93">
            <v>0</v>
          </cell>
          <cell r="J93">
            <v>0</v>
          </cell>
          <cell r="K93">
            <v>0</v>
          </cell>
        </row>
        <row r="93">
          <cell r="N93" t="str">
            <v>同老店</v>
          </cell>
          <cell r="O93">
            <v>0</v>
          </cell>
        </row>
        <row r="93">
          <cell r="R93">
            <v>0</v>
          </cell>
          <cell r="S93">
            <v>0</v>
          </cell>
          <cell r="T93">
            <v>0</v>
          </cell>
          <cell r="U93">
            <v>0</v>
          </cell>
        </row>
        <row r="93">
          <cell r="AI93">
            <v>0</v>
          </cell>
        </row>
        <row r="93">
          <cell r="AM93" t="str">
            <v>单人</v>
          </cell>
        </row>
        <row r="94">
          <cell r="E94" t="str">
            <v>马宏梅</v>
          </cell>
        </row>
        <row r="94">
          <cell r="I94">
            <v>0</v>
          </cell>
          <cell r="J94">
            <v>0</v>
          </cell>
          <cell r="K94">
            <v>0</v>
          </cell>
        </row>
        <row r="94">
          <cell r="N94" t="str">
            <v>同老店</v>
          </cell>
          <cell r="O94">
            <v>0</v>
          </cell>
        </row>
        <row r="94">
          <cell r="R94">
            <v>31830.2</v>
          </cell>
          <cell r="S94">
            <v>31830.2</v>
          </cell>
          <cell r="T94">
            <v>0</v>
          </cell>
          <cell r="U94">
            <v>0</v>
          </cell>
        </row>
        <row r="94">
          <cell r="AI94">
            <v>1511.9345</v>
          </cell>
        </row>
        <row r="94">
          <cell r="AM94" t="str">
            <v>荣华南路+赢销队</v>
          </cell>
        </row>
        <row r="95">
          <cell r="E95" t="str">
            <v>陈洁</v>
          </cell>
        </row>
        <row r="95">
          <cell r="I95">
            <v>0</v>
          </cell>
          <cell r="J95">
            <v>0</v>
          </cell>
          <cell r="K95">
            <v>0</v>
          </cell>
        </row>
        <row r="95">
          <cell r="N95" t="str">
            <v>同老店</v>
          </cell>
          <cell r="O95">
            <v>0</v>
          </cell>
        </row>
        <row r="95">
          <cell r="R95">
            <v>65622.8</v>
          </cell>
          <cell r="S95">
            <v>64622.8</v>
          </cell>
          <cell r="T95">
            <v>0</v>
          </cell>
          <cell r="U95">
            <v>1000</v>
          </cell>
        </row>
        <row r="95">
          <cell r="AI95">
            <v>3069.583</v>
          </cell>
        </row>
        <row r="95">
          <cell r="AM95" t="str">
            <v>荣华南路+赢销队</v>
          </cell>
        </row>
        <row r="96">
          <cell r="E96" t="str">
            <v>谢德芳</v>
          </cell>
        </row>
        <row r="96">
          <cell r="I96">
            <v>0</v>
          </cell>
          <cell r="J96">
            <v>0</v>
          </cell>
          <cell r="K96">
            <v>0</v>
          </cell>
        </row>
        <row r="96">
          <cell r="N96" t="str">
            <v>同老店</v>
          </cell>
          <cell r="O96">
            <v>0</v>
          </cell>
        </row>
        <row r="96">
          <cell r="R96">
            <v>10860</v>
          </cell>
          <cell r="S96">
            <v>10860</v>
          </cell>
          <cell r="T96">
            <v>0</v>
          </cell>
          <cell r="U96">
            <v>0</v>
          </cell>
        </row>
        <row r="96">
          <cell r="AI96">
            <v>515.85</v>
          </cell>
        </row>
        <row r="96">
          <cell r="AM96" t="str">
            <v>荣华南路+赢销队</v>
          </cell>
        </row>
        <row r="97">
          <cell r="E97" t="str">
            <v>T区</v>
          </cell>
        </row>
        <row r="97">
          <cell r="I97">
            <v>0</v>
          </cell>
          <cell r="J97">
            <v>0</v>
          </cell>
          <cell r="K97">
            <v>0</v>
          </cell>
        </row>
        <row r="97">
          <cell r="N97" t="str">
            <v>同老店</v>
          </cell>
          <cell r="O97">
            <v>0</v>
          </cell>
        </row>
        <row r="97">
          <cell r="R97">
            <v>0</v>
          </cell>
          <cell r="S97">
            <v>0</v>
          </cell>
          <cell r="T97">
            <v>0</v>
          </cell>
          <cell r="U97">
            <v>0</v>
          </cell>
        </row>
        <row r="97">
          <cell r="AI97">
            <v>0</v>
          </cell>
        </row>
        <row r="97">
          <cell r="AM97" t="str">
            <v>单人</v>
          </cell>
        </row>
        <row r="98">
          <cell r="E98" t="str">
            <v>荣华南路+门店T区</v>
          </cell>
        </row>
        <row r="98">
          <cell r="I98">
            <v>0</v>
          </cell>
          <cell r="J98">
            <v>0</v>
          </cell>
          <cell r="K98">
            <v>0</v>
          </cell>
        </row>
        <row r="98">
          <cell r="N98" t="str">
            <v>同老店</v>
          </cell>
          <cell r="O98">
            <v>0</v>
          </cell>
        </row>
        <row r="98">
          <cell r="R98">
            <v>0</v>
          </cell>
          <cell r="S98">
            <v>0</v>
          </cell>
          <cell r="T98">
            <v>0</v>
          </cell>
          <cell r="U98">
            <v>0</v>
          </cell>
        </row>
        <row r="98">
          <cell r="AI98">
            <v>0</v>
          </cell>
        </row>
        <row r="98">
          <cell r="AM98" t="str">
            <v>单人</v>
          </cell>
        </row>
        <row r="99">
          <cell r="E99" t="str">
            <v>李思忆</v>
          </cell>
        </row>
        <row r="99">
          <cell r="I99">
            <v>0</v>
          </cell>
          <cell r="J99">
            <v>0</v>
          </cell>
          <cell r="K99">
            <v>0</v>
          </cell>
        </row>
        <row r="99">
          <cell r="N99" t="str">
            <v>同老店</v>
          </cell>
          <cell r="O99">
            <v>0</v>
          </cell>
        </row>
        <row r="99">
          <cell r="R99">
            <v>30846.7</v>
          </cell>
          <cell r="S99">
            <v>34046.7</v>
          </cell>
          <cell r="T99">
            <v>-3200</v>
          </cell>
          <cell r="U99">
            <v>0</v>
          </cell>
        </row>
        <row r="99">
          <cell r="AI99">
            <v>1214.7346</v>
          </cell>
        </row>
        <row r="99">
          <cell r="AM99" t="str">
            <v>融创+胜羽队</v>
          </cell>
        </row>
        <row r="100">
          <cell r="E100" t="str">
            <v>赵情情</v>
          </cell>
        </row>
        <row r="100">
          <cell r="I100">
            <v>0</v>
          </cell>
          <cell r="J100">
            <v>0</v>
          </cell>
          <cell r="K100">
            <v>0</v>
          </cell>
        </row>
        <row r="100">
          <cell r="N100" t="str">
            <v>同老店</v>
          </cell>
          <cell r="O100">
            <v>0</v>
          </cell>
        </row>
        <row r="100">
          <cell r="R100">
            <v>26402</v>
          </cell>
          <cell r="S100">
            <v>26402</v>
          </cell>
          <cell r="T100">
            <v>0</v>
          </cell>
          <cell r="U100">
            <v>0</v>
          </cell>
        </row>
        <row r="100">
          <cell r="AI100">
            <v>1003.276</v>
          </cell>
        </row>
        <row r="100">
          <cell r="AM100" t="str">
            <v>融创+胜羽队</v>
          </cell>
        </row>
        <row r="101">
          <cell r="E101" t="str">
            <v>吴飞雁</v>
          </cell>
        </row>
        <row r="101">
          <cell r="I101">
            <v>0</v>
          </cell>
          <cell r="J101">
            <v>0</v>
          </cell>
          <cell r="K101">
            <v>0</v>
          </cell>
        </row>
        <row r="101">
          <cell r="N101" t="str">
            <v>同老店</v>
          </cell>
          <cell r="O101">
            <v>0</v>
          </cell>
        </row>
        <row r="101">
          <cell r="R101">
            <v>4918</v>
          </cell>
          <cell r="S101">
            <v>4918</v>
          </cell>
          <cell r="T101">
            <v>0</v>
          </cell>
          <cell r="U101">
            <v>0</v>
          </cell>
        </row>
        <row r="101">
          <cell r="AI101">
            <v>186.884</v>
          </cell>
        </row>
        <row r="101">
          <cell r="AM101" t="str">
            <v>融创+胜羽队</v>
          </cell>
        </row>
        <row r="102">
          <cell r="E102" t="str">
            <v>T区</v>
          </cell>
        </row>
        <row r="102">
          <cell r="I102">
            <v>0</v>
          </cell>
          <cell r="J102">
            <v>0</v>
          </cell>
          <cell r="K102">
            <v>0</v>
          </cell>
        </row>
        <row r="102">
          <cell r="N102" t="str">
            <v>同老店</v>
          </cell>
          <cell r="O102">
            <v>0</v>
          </cell>
        </row>
        <row r="102">
          <cell r="R102">
            <v>0</v>
          </cell>
          <cell r="S102">
            <v>0</v>
          </cell>
          <cell r="T102">
            <v>0</v>
          </cell>
          <cell r="U102">
            <v>0</v>
          </cell>
        </row>
        <row r="102">
          <cell r="AI102">
            <v>0</v>
          </cell>
        </row>
        <row r="102">
          <cell r="AM102" t="str">
            <v>单人</v>
          </cell>
        </row>
        <row r="103">
          <cell r="E103" t="str">
            <v>梁缘缘</v>
          </cell>
        </row>
        <row r="103">
          <cell r="I103">
            <v>0</v>
          </cell>
          <cell r="J103">
            <v>0</v>
          </cell>
          <cell r="K103">
            <v>0</v>
          </cell>
        </row>
        <row r="103">
          <cell r="N103" t="str">
            <v>同老店</v>
          </cell>
          <cell r="O103">
            <v>0</v>
          </cell>
        </row>
        <row r="103">
          <cell r="R103">
            <v>41947.8</v>
          </cell>
          <cell r="S103">
            <v>41947.8</v>
          </cell>
          <cell r="T103">
            <v>0</v>
          </cell>
          <cell r="U103">
            <v>0</v>
          </cell>
        </row>
        <row r="103">
          <cell r="AI103">
            <v>1992.5205</v>
          </cell>
        </row>
        <row r="103">
          <cell r="AM103" t="str">
            <v>融创+太阳队</v>
          </cell>
        </row>
        <row r="104">
          <cell r="E104" t="str">
            <v>曹悦</v>
          </cell>
        </row>
        <row r="104">
          <cell r="I104">
            <v>0</v>
          </cell>
          <cell r="J104">
            <v>0</v>
          </cell>
          <cell r="K104">
            <v>0</v>
          </cell>
        </row>
        <row r="104">
          <cell r="N104" t="str">
            <v>同老店</v>
          </cell>
          <cell r="O104">
            <v>0</v>
          </cell>
        </row>
        <row r="104">
          <cell r="R104">
            <v>43731</v>
          </cell>
          <cell r="S104">
            <v>43731</v>
          </cell>
          <cell r="T104">
            <v>0</v>
          </cell>
          <cell r="U104">
            <v>0</v>
          </cell>
        </row>
        <row r="104">
          <cell r="AI104">
            <v>2077.2225</v>
          </cell>
        </row>
        <row r="104">
          <cell r="AM104" t="str">
            <v>融创+太阳队</v>
          </cell>
        </row>
        <row r="105">
          <cell r="E105" t="str">
            <v>尹桂香</v>
          </cell>
        </row>
        <row r="105">
          <cell r="I105">
            <v>0</v>
          </cell>
          <cell r="J105">
            <v>0</v>
          </cell>
          <cell r="K105">
            <v>0</v>
          </cell>
        </row>
        <row r="105">
          <cell r="N105" t="str">
            <v>同老店</v>
          </cell>
          <cell r="O105">
            <v>0</v>
          </cell>
        </row>
        <row r="105">
          <cell r="R105">
            <v>4575.5</v>
          </cell>
          <cell r="S105">
            <v>4575.5</v>
          </cell>
          <cell r="T105">
            <v>0</v>
          </cell>
          <cell r="U105">
            <v>0</v>
          </cell>
        </row>
        <row r="105">
          <cell r="AI105">
            <v>217.33625</v>
          </cell>
        </row>
        <row r="105">
          <cell r="AM105" t="str">
            <v>融创+太阳队</v>
          </cell>
        </row>
        <row r="106">
          <cell r="E106" t="str">
            <v>T区</v>
          </cell>
        </row>
        <row r="106">
          <cell r="I106">
            <v>0</v>
          </cell>
          <cell r="J106">
            <v>0</v>
          </cell>
          <cell r="K106">
            <v>0</v>
          </cell>
        </row>
        <row r="106">
          <cell r="N106" t="str">
            <v>同老店</v>
          </cell>
          <cell r="O106">
            <v>0</v>
          </cell>
        </row>
        <row r="106">
          <cell r="R106">
            <v>0</v>
          </cell>
          <cell r="S106">
            <v>0</v>
          </cell>
          <cell r="T106">
            <v>0</v>
          </cell>
          <cell r="U106">
            <v>0</v>
          </cell>
        </row>
        <row r="106">
          <cell r="AI106">
            <v>0</v>
          </cell>
        </row>
        <row r="106">
          <cell r="AM106" t="str">
            <v>单人</v>
          </cell>
        </row>
        <row r="107">
          <cell r="E107" t="str">
            <v>融创+门店T区</v>
          </cell>
        </row>
        <row r="107">
          <cell r="I107">
            <v>0</v>
          </cell>
          <cell r="J107">
            <v>0</v>
          </cell>
          <cell r="K107">
            <v>0</v>
          </cell>
        </row>
        <row r="107">
          <cell r="N107" t="str">
            <v>同老店</v>
          </cell>
          <cell r="O107">
            <v>0</v>
          </cell>
        </row>
        <row r="107">
          <cell r="R107">
            <v>0</v>
          </cell>
          <cell r="S107">
            <v>0</v>
          </cell>
          <cell r="T107">
            <v>0</v>
          </cell>
          <cell r="U107">
            <v>0</v>
          </cell>
        </row>
        <row r="107">
          <cell r="AI107">
            <v>0</v>
          </cell>
        </row>
        <row r="107">
          <cell r="AM107" t="str">
            <v>单人</v>
          </cell>
        </row>
        <row r="108">
          <cell r="E108" t="str">
            <v>张芮</v>
          </cell>
        </row>
        <row r="108">
          <cell r="I108">
            <v>0</v>
          </cell>
          <cell r="J108">
            <v>0</v>
          </cell>
          <cell r="K108">
            <v>0</v>
          </cell>
        </row>
        <row r="108">
          <cell r="N108" t="str">
            <v>同老店</v>
          </cell>
          <cell r="O108">
            <v>0</v>
          </cell>
        </row>
        <row r="108">
          <cell r="R108">
            <v>50807.6</v>
          </cell>
          <cell r="S108">
            <v>41007.6</v>
          </cell>
          <cell r="T108">
            <v>9800</v>
          </cell>
          <cell r="U108">
            <v>0</v>
          </cell>
        </row>
        <row r="108">
          <cell r="AI108">
            <v>2250.436</v>
          </cell>
        </row>
        <row r="108">
          <cell r="AM108" t="str">
            <v>沙河+奇迹队</v>
          </cell>
        </row>
        <row r="109">
          <cell r="E109" t="str">
            <v>叶文娟</v>
          </cell>
        </row>
        <row r="109">
          <cell r="I109">
            <v>0</v>
          </cell>
          <cell r="J109">
            <v>0</v>
          </cell>
          <cell r="K109">
            <v>0</v>
          </cell>
        </row>
        <row r="109">
          <cell r="N109" t="str">
            <v>同老店</v>
          </cell>
          <cell r="O109">
            <v>0</v>
          </cell>
        </row>
        <row r="109">
          <cell r="R109">
            <v>2281.5</v>
          </cell>
          <cell r="S109">
            <v>2281.5</v>
          </cell>
          <cell r="T109">
            <v>0</v>
          </cell>
          <cell r="U109">
            <v>0</v>
          </cell>
        </row>
        <row r="109">
          <cell r="AI109">
            <v>108.37125</v>
          </cell>
        </row>
        <row r="109">
          <cell r="AM109" t="str">
            <v>沙河+奇迹队</v>
          </cell>
        </row>
        <row r="110">
          <cell r="E110" t="str">
            <v>唐容</v>
          </cell>
        </row>
        <row r="110">
          <cell r="I110">
            <v>0</v>
          </cell>
          <cell r="J110">
            <v>0</v>
          </cell>
          <cell r="K110">
            <v>0</v>
          </cell>
        </row>
        <row r="110">
          <cell r="N110" t="str">
            <v>同老店</v>
          </cell>
          <cell r="O110">
            <v>0</v>
          </cell>
        </row>
        <row r="110">
          <cell r="R110">
            <v>39025.1</v>
          </cell>
          <cell r="S110">
            <v>39025.1</v>
          </cell>
          <cell r="T110">
            <v>0</v>
          </cell>
          <cell r="U110">
            <v>0</v>
          </cell>
        </row>
        <row r="110">
          <cell r="AI110">
            <v>1853.69225</v>
          </cell>
        </row>
        <row r="110">
          <cell r="AM110" t="str">
            <v>沙河+奇迹队</v>
          </cell>
        </row>
        <row r="111">
          <cell r="E111" t="str">
            <v>T区</v>
          </cell>
        </row>
        <row r="111">
          <cell r="I111">
            <v>0</v>
          </cell>
          <cell r="J111">
            <v>0</v>
          </cell>
          <cell r="K111">
            <v>0</v>
          </cell>
        </row>
        <row r="111">
          <cell r="N111" t="str">
            <v>同老店</v>
          </cell>
          <cell r="O111">
            <v>0</v>
          </cell>
        </row>
        <row r="111">
          <cell r="R111">
            <v>0</v>
          </cell>
          <cell r="S111">
            <v>0</v>
          </cell>
          <cell r="T111">
            <v>0</v>
          </cell>
          <cell r="U111">
            <v>0</v>
          </cell>
        </row>
        <row r="111">
          <cell r="AI111">
            <v>0</v>
          </cell>
        </row>
        <row r="111">
          <cell r="AM111" t="str">
            <v>单人</v>
          </cell>
        </row>
        <row r="112">
          <cell r="E112" t="str">
            <v>王依蕊</v>
          </cell>
        </row>
        <row r="112">
          <cell r="I112">
            <v>0</v>
          </cell>
          <cell r="J112">
            <v>0</v>
          </cell>
          <cell r="K112">
            <v>0</v>
          </cell>
        </row>
        <row r="112">
          <cell r="N112" t="str">
            <v>同老店</v>
          </cell>
          <cell r="O112">
            <v>0</v>
          </cell>
        </row>
        <row r="112">
          <cell r="R112">
            <v>19676.6</v>
          </cell>
          <cell r="S112">
            <v>19676.6</v>
          </cell>
          <cell r="T112">
            <v>0</v>
          </cell>
          <cell r="U112">
            <v>0</v>
          </cell>
        </row>
        <row r="112">
          <cell r="AI112">
            <v>934.6385</v>
          </cell>
        </row>
        <row r="112">
          <cell r="AM112" t="str">
            <v>沙河+战胜队</v>
          </cell>
        </row>
        <row r="113">
          <cell r="E113" t="str">
            <v>张元琼</v>
          </cell>
        </row>
        <row r="113">
          <cell r="I113">
            <v>0</v>
          </cell>
          <cell r="J113">
            <v>0</v>
          </cell>
          <cell r="K113">
            <v>0</v>
          </cell>
        </row>
        <row r="113">
          <cell r="N113" t="str">
            <v>同老店</v>
          </cell>
          <cell r="O113">
            <v>0</v>
          </cell>
        </row>
        <row r="113">
          <cell r="R113">
            <v>40653.2</v>
          </cell>
          <cell r="S113">
            <v>40653.2</v>
          </cell>
          <cell r="T113">
            <v>0</v>
          </cell>
          <cell r="U113">
            <v>0</v>
          </cell>
        </row>
        <row r="113">
          <cell r="AI113">
            <v>1931.027</v>
          </cell>
        </row>
        <row r="113">
          <cell r="AM113" t="str">
            <v>沙河+战胜队</v>
          </cell>
        </row>
        <row r="114">
          <cell r="E114" t="str">
            <v>T区</v>
          </cell>
        </row>
        <row r="114">
          <cell r="I114">
            <v>0</v>
          </cell>
          <cell r="J114">
            <v>0</v>
          </cell>
          <cell r="K114">
            <v>0</v>
          </cell>
        </row>
        <row r="114">
          <cell r="N114" t="str">
            <v>同老店</v>
          </cell>
          <cell r="O114">
            <v>0</v>
          </cell>
        </row>
        <row r="114">
          <cell r="R114">
            <v>0</v>
          </cell>
          <cell r="S114">
            <v>0</v>
          </cell>
          <cell r="T114">
            <v>0</v>
          </cell>
          <cell r="U114">
            <v>0</v>
          </cell>
        </row>
        <row r="114">
          <cell r="AI114">
            <v>0</v>
          </cell>
        </row>
        <row r="114">
          <cell r="AM114" t="str">
            <v>单人</v>
          </cell>
        </row>
        <row r="115">
          <cell r="E115" t="str">
            <v>沙河+门店T区</v>
          </cell>
        </row>
        <row r="115">
          <cell r="I115">
            <v>0</v>
          </cell>
          <cell r="J115">
            <v>0</v>
          </cell>
          <cell r="K115">
            <v>0</v>
          </cell>
        </row>
        <row r="115">
          <cell r="N115" t="str">
            <v>同老店</v>
          </cell>
          <cell r="O115">
            <v>0</v>
          </cell>
        </row>
        <row r="115">
          <cell r="R115">
            <v>-1750</v>
          </cell>
          <cell r="S115">
            <v>-1750</v>
          </cell>
          <cell r="T115">
            <v>0</v>
          </cell>
          <cell r="U115">
            <v>0</v>
          </cell>
        </row>
        <row r="115">
          <cell r="AI115">
            <v>0</v>
          </cell>
        </row>
        <row r="115">
          <cell r="AM115" t="str">
            <v>单人</v>
          </cell>
        </row>
        <row r="116">
          <cell r="E116" t="str">
            <v>袁玉</v>
          </cell>
        </row>
        <row r="116">
          <cell r="I116">
            <v>0</v>
          </cell>
          <cell r="J116">
            <v>0</v>
          </cell>
          <cell r="K116">
            <v>0</v>
          </cell>
        </row>
        <row r="116">
          <cell r="N116" t="str">
            <v>同老店</v>
          </cell>
          <cell r="O116">
            <v>0</v>
          </cell>
        </row>
        <row r="116">
          <cell r="R116">
            <v>70139.6</v>
          </cell>
          <cell r="S116">
            <v>43069.6</v>
          </cell>
          <cell r="T116">
            <v>27070</v>
          </cell>
          <cell r="U116">
            <v>0</v>
          </cell>
        </row>
        <row r="116">
          <cell r="AI116">
            <v>3457.9107</v>
          </cell>
        </row>
        <row r="116">
          <cell r="AM116" t="str">
            <v>涌泉+冲刺队</v>
          </cell>
        </row>
        <row r="117">
          <cell r="E117" t="str">
            <v>郑丹</v>
          </cell>
        </row>
        <row r="117">
          <cell r="I117">
            <v>0</v>
          </cell>
          <cell r="J117">
            <v>0</v>
          </cell>
          <cell r="K117">
            <v>0</v>
          </cell>
        </row>
        <row r="117">
          <cell r="N117" t="str">
            <v>同老店</v>
          </cell>
          <cell r="O117">
            <v>0</v>
          </cell>
        </row>
        <row r="117">
          <cell r="R117">
            <v>36194.8</v>
          </cell>
          <cell r="S117">
            <v>24470.8</v>
          </cell>
          <cell r="T117">
            <v>11280</v>
          </cell>
          <cell r="U117">
            <v>444</v>
          </cell>
        </row>
        <row r="117">
          <cell r="AI117">
            <v>1812.7596</v>
          </cell>
        </row>
        <row r="117">
          <cell r="AM117" t="str">
            <v>涌泉+冲刺队</v>
          </cell>
        </row>
        <row r="118">
          <cell r="E118" t="str">
            <v>T区</v>
          </cell>
        </row>
        <row r="118">
          <cell r="I118">
            <v>0</v>
          </cell>
          <cell r="J118">
            <v>0</v>
          </cell>
          <cell r="K118">
            <v>0</v>
          </cell>
        </row>
        <row r="118">
          <cell r="N118" t="str">
            <v>同老店</v>
          </cell>
          <cell r="O118">
            <v>0</v>
          </cell>
        </row>
        <row r="118">
          <cell r="R118">
            <v>0</v>
          </cell>
          <cell r="S118">
            <v>0</v>
          </cell>
          <cell r="T118">
            <v>0</v>
          </cell>
          <cell r="U118">
            <v>0</v>
          </cell>
        </row>
        <row r="118">
          <cell r="AI118">
            <v>0</v>
          </cell>
        </row>
        <row r="118">
          <cell r="AM118" t="str">
            <v>单人</v>
          </cell>
        </row>
        <row r="119">
          <cell r="E119" t="str">
            <v>赵晴亮</v>
          </cell>
        </row>
        <row r="119">
          <cell r="I119">
            <v>0</v>
          </cell>
          <cell r="J119">
            <v>0</v>
          </cell>
          <cell r="K119">
            <v>0</v>
          </cell>
        </row>
        <row r="119">
          <cell r="N119" t="str">
            <v>同老店</v>
          </cell>
          <cell r="O119">
            <v>0</v>
          </cell>
        </row>
        <row r="119">
          <cell r="R119">
            <v>52700.6</v>
          </cell>
          <cell r="S119">
            <v>26300.6</v>
          </cell>
          <cell r="T119">
            <v>26400</v>
          </cell>
          <cell r="U119">
            <v>0</v>
          </cell>
        </row>
        <row r="119">
          <cell r="AI119">
            <v>2064.3785</v>
          </cell>
        </row>
        <row r="119">
          <cell r="AM119" t="str">
            <v>涌泉+进钱队</v>
          </cell>
        </row>
        <row r="120">
          <cell r="E120" t="str">
            <v>赵静</v>
          </cell>
        </row>
        <row r="120">
          <cell r="I120">
            <v>0</v>
          </cell>
          <cell r="J120">
            <v>0</v>
          </cell>
          <cell r="K120">
            <v>0</v>
          </cell>
        </row>
        <row r="120">
          <cell r="N120" t="str">
            <v>同老店</v>
          </cell>
          <cell r="O120">
            <v>0</v>
          </cell>
        </row>
        <row r="120">
          <cell r="R120">
            <v>0</v>
          </cell>
          <cell r="S120">
            <v>0</v>
          </cell>
          <cell r="T120">
            <v>0</v>
          </cell>
          <cell r="U120">
            <v>0</v>
          </cell>
        </row>
        <row r="120">
          <cell r="AI120">
            <v>0</v>
          </cell>
        </row>
        <row r="120">
          <cell r="AM120" t="str">
            <v>单人</v>
          </cell>
        </row>
        <row r="121">
          <cell r="E121" t="str">
            <v>胡钦秀</v>
          </cell>
        </row>
        <row r="121">
          <cell r="I121">
            <v>0</v>
          </cell>
          <cell r="J121">
            <v>0</v>
          </cell>
          <cell r="K121">
            <v>0</v>
          </cell>
        </row>
        <row r="121">
          <cell r="N121" t="str">
            <v>同老店</v>
          </cell>
          <cell r="O121">
            <v>0</v>
          </cell>
        </row>
        <row r="121">
          <cell r="R121">
            <v>9281</v>
          </cell>
          <cell r="S121">
            <v>8381</v>
          </cell>
          <cell r="T121">
            <v>900</v>
          </cell>
          <cell r="U121">
            <v>0</v>
          </cell>
        </row>
        <row r="121">
          <cell r="AI121">
            <v>425.885</v>
          </cell>
        </row>
        <row r="121">
          <cell r="AM121" t="str">
            <v>涌泉+进钱队</v>
          </cell>
        </row>
        <row r="122">
          <cell r="E122" t="str">
            <v>T区</v>
          </cell>
        </row>
        <row r="122">
          <cell r="I122">
            <v>0</v>
          </cell>
          <cell r="J122">
            <v>0</v>
          </cell>
          <cell r="K122">
            <v>0</v>
          </cell>
        </row>
        <row r="122">
          <cell r="N122" t="str">
            <v>同老店</v>
          </cell>
          <cell r="O122">
            <v>0</v>
          </cell>
        </row>
        <row r="122">
          <cell r="R122">
            <v>0</v>
          </cell>
          <cell r="S122">
            <v>0</v>
          </cell>
          <cell r="T122">
            <v>0</v>
          </cell>
          <cell r="U122">
            <v>0</v>
          </cell>
        </row>
        <row r="122">
          <cell r="AI122">
            <v>0</v>
          </cell>
        </row>
        <row r="122">
          <cell r="AM122" t="str">
            <v>单人</v>
          </cell>
        </row>
        <row r="123">
          <cell r="E123" t="str">
            <v>曾怡</v>
          </cell>
        </row>
        <row r="123">
          <cell r="I123">
            <v>0</v>
          </cell>
          <cell r="J123">
            <v>0</v>
          </cell>
          <cell r="K123">
            <v>0</v>
          </cell>
        </row>
        <row r="123">
          <cell r="N123" t="str">
            <v>同老店</v>
          </cell>
          <cell r="O123">
            <v>0</v>
          </cell>
        </row>
        <row r="123">
          <cell r="R123">
            <v>1316</v>
          </cell>
          <cell r="S123">
            <v>872</v>
          </cell>
          <cell r="T123">
            <v>0</v>
          </cell>
          <cell r="U123">
            <v>444</v>
          </cell>
        </row>
        <row r="123">
          <cell r="AI123">
            <v>0</v>
          </cell>
        </row>
        <row r="123">
          <cell r="AM123" t="str">
            <v>单人</v>
          </cell>
        </row>
        <row r="124">
          <cell r="E124" t="str">
            <v>涌泉+门店T区</v>
          </cell>
        </row>
        <row r="124">
          <cell r="I124">
            <v>0</v>
          </cell>
          <cell r="J124">
            <v>0</v>
          </cell>
          <cell r="K124">
            <v>0</v>
          </cell>
        </row>
        <row r="124">
          <cell r="N124" t="str">
            <v>同老店</v>
          </cell>
          <cell r="O124">
            <v>0</v>
          </cell>
        </row>
        <row r="124">
          <cell r="R124">
            <v>0</v>
          </cell>
          <cell r="S124">
            <v>0</v>
          </cell>
          <cell r="T124">
            <v>0</v>
          </cell>
          <cell r="U124">
            <v>0</v>
          </cell>
        </row>
        <row r="124">
          <cell r="AI124">
            <v>0</v>
          </cell>
        </row>
        <row r="124">
          <cell r="AM124" t="str">
            <v>单人</v>
          </cell>
        </row>
        <row r="125">
          <cell r="E125" t="str">
            <v>唐尹</v>
          </cell>
        </row>
        <row r="125">
          <cell r="I125">
            <v>0</v>
          </cell>
          <cell r="J125">
            <v>0</v>
          </cell>
          <cell r="K125">
            <v>0</v>
          </cell>
        </row>
        <row r="125">
          <cell r="N125" t="str">
            <v>同老店</v>
          </cell>
          <cell r="O125">
            <v>0</v>
          </cell>
        </row>
        <row r="125">
          <cell r="R125">
            <v>45903.8</v>
          </cell>
          <cell r="S125">
            <v>31275.8</v>
          </cell>
          <cell r="T125">
            <v>12852</v>
          </cell>
          <cell r="U125">
            <v>1776</v>
          </cell>
        </row>
        <row r="125">
          <cell r="AI125">
            <v>1882.406</v>
          </cell>
        </row>
        <row r="125">
          <cell r="AM125" t="str">
            <v>中和+无敌队</v>
          </cell>
        </row>
        <row r="126">
          <cell r="E126" t="str">
            <v>余姣姣</v>
          </cell>
        </row>
        <row r="126">
          <cell r="I126">
            <v>0</v>
          </cell>
          <cell r="J126">
            <v>0</v>
          </cell>
          <cell r="K126">
            <v>0</v>
          </cell>
        </row>
        <row r="126">
          <cell r="N126" t="str">
            <v>同老店</v>
          </cell>
          <cell r="O126">
            <v>0</v>
          </cell>
        </row>
        <row r="126">
          <cell r="R126">
            <v>16219.6</v>
          </cell>
          <cell r="S126">
            <v>16219.6</v>
          </cell>
          <cell r="T126">
            <v>0</v>
          </cell>
          <cell r="U126">
            <v>0</v>
          </cell>
        </row>
        <row r="126">
          <cell r="AI126">
            <v>770.431</v>
          </cell>
        </row>
        <row r="126">
          <cell r="AM126" t="str">
            <v>中和+无敌队</v>
          </cell>
        </row>
        <row r="127">
          <cell r="E127" t="str">
            <v>T区</v>
          </cell>
        </row>
        <row r="127">
          <cell r="I127">
            <v>0</v>
          </cell>
          <cell r="J127">
            <v>0</v>
          </cell>
          <cell r="K127">
            <v>0</v>
          </cell>
        </row>
        <row r="127">
          <cell r="N127" t="str">
            <v>同老店</v>
          </cell>
          <cell r="O127">
            <v>0</v>
          </cell>
        </row>
        <row r="127">
          <cell r="R127">
            <v>0</v>
          </cell>
          <cell r="S127">
            <v>0</v>
          </cell>
          <cell r="T127">
            <v>0</v>
          </cell>
          <cell r="U127">
            <v>0</v>
          </cell>
        </row>
        <row r="127">
          <cell r="AI127">
            <v>0</v>
          </cell>
        </row>
        <row r="127">
          <cell r="AM127" t="str">
            <v>单人</v>
          </cell>
        </row>
        <row r="128">
          <cell r="E128" t="str">
            <v>李红梅</v>
          </cell>
        </row>
        <row r="128">
          <cell r="I128">
            <v>0</v>
          </cell>
          <cell r="J128">
            <v>0</v>
          </cell>
          <cell r="K128">
            <v>0</v>
          </cell>
        </row>
        <row r="128">
          <cell r="N128" t="str">
            <v>同老店</v>
          </cell>
          <cell r="O128">
            <v>0</v>
          </cell>
        </row>
        <row r="128">
          <cell r="R128">
            <v>60066.4</v>
          </cell>
          <cell r="S128">
            <v>55290.4</v>
          </cell>
          <cell r="T128">
            <v>4776</v>
          </cell>
          <cell r="U128">
            <v>0</v>
          </cell>
        </row>
        <row r="128">
          <cell r="AI128">
            <v>2219.0024</v>
          </cell>
        </row>
        <row r="128">
          <cell r="AM128" t="str">
            <v>中和+冠军队</v>
          </cell>
        </row>
        <row r="129">
          <cell r="E129" t="str">
            <v>龚艳</v>
          </cell>
        </row>
        <row r="129">
          <cell r="I129">
            <v>0</v>
          </cell>
          <cell r="J129">
            <v>0</v>
          </cell>
          <cell r="K129">
            <v>0</v>
          </cell>
        </row>
        <row r="129">
          <cell r="N129" t="str">
            <v>同老店</v>
          </cell>
          <cell r="O129">
            <v>0</v>
          </cell>
        </row>
        <row r="129">
          <cell r="R129">
            <v>25588.6</v>
          </cell>
          <cell r="S129">
            <v>24856.6</v>
          </cell>
          <cell r="T129">
            <v>732</v>
          </cell>
          <cell r="U129">
            <v>0</v>
          </cell>
        </row>
        <row r="129">
          <cell r="AI129">
            <v>962.6312</v>
          </cell>
        </row>
        <row r="129">
          <cell r="AM129" t="str">
            <v>中和+冠军队</v>
          </cell>
        </row>
        <row r="130">
          <cell r="E130" t="str">
            <v>叶朝春</v>
          </cell>
        </row>
        <row r="130">
          <cell r="I130">
            <v>0</v>
          </cell>
          <cell r="J130">
            <v>0</v>
          </cell>
          <cell r="K130">
            <v>0</v>
          </cell>
        </row>
        <row r="130">
          <cell r="N130" t="str">
            <v>同老店</v>
          </cell>
          <cell r="O130">
            <v>0</v>
          </cell>
        </row>
        <row r="130">
          <cell r="R130">
            <v>2643.6</v>
          </cell>
          <cell r="S130">
            <v>2643.6</v>
          </cell>
          <cell r="T130">
            <v>0</v>
          </cell>
          <cell r="U130">
            <v>0</v>
          </cell>
        </row>
        <row r="130">
          <cell r="AI130">
            <v>100.4568</v>
          </cell>
        </row>
        <row r="130">
          <cell r="AM130" t="str">
            <v>中和+冠军队</v>
          </cell>
        </row>
        <row r="131">
          <cell r="E131" t="str">
            <v>T区</v>
          </cell>
        </row>
        <row r="131">
          <cell r="I131">
            <v>0</v>
          </cell>
          <cell r="J131">
            <v>0</v>
          </cell>
          <cell r="K131">
            <v>0</v>
          </cell>
        </row>
        <row r="131">
          <cell r="N131" t="str">
            <v>同老店</v>
          </cell>
          <cell r="O131">
            <v>0</v>
          </cell>
        </row>
        <row r="131">
          <cell r="R131">
            <v>0</v>
          </cell>
          <cell r="S131">
            <v>0</v>
          </cell>
          <cell r="T131">
            <v>0</v>
          </cell>
          <cell r="U131">
            <v>0</v>
          </cell>
        </row>
        <row r="131">
          <cell r="AI131">
            <v>0</v>
          </cell>
        </row>
        <row r="131">
          <cell r="AM131" t="str">
            <v>单人</v>
          </cell>
        </row>
        <row r="132">
          <cell r="E132" t="str">
            <v>中和+门店T区</v>
          </cell>
        </row>
        <row r="132">
          <cell r="I132">
            <v>0</v>
          </cell>
          <cell r="J132">
            <v>0</v>
          </cell>
          <cell r="K132">
            <v>0</v>
          </cell>
        </row>
        <row r="132">
          <cell r="N132" t="str">
            <v>同老店</v>
          </cell>
          <cell r="O132">
            <v>0</v>
          </cell>
        </row>
        <row r="132">
          <cell r="R132">
            <v>0</v>
          </cell>
          <cell r="S132">
            <v>0</v>
          </cell>
          <cell r="T132">
            <v>0</v>
          </cell>
          <cell r="U132">
            <v>0</v>
          </cell>
        </row>
        <row r="132">
          <cell r="AI132">
            <v>0</v>
          </cell>
        </row>
        <row r="132">
          <cell r="AM132" t="str">
            <v>单人</v>
          </cell>
        </row>
        <row r="133">
          <cell r="E133" t="str">
            <v>殷小燕</v>
          </cell>
        </row>
        <row r="133">
          <cell r="I133">
            <v>0</v>
          </cell>
          <cell r="J133">
            <v>0</v>
          </cell>
          <cell r="K133">
            <v>0</v>
          </cell>
        </row>
        <row r="133">
          <cell r="N133" t="str">
            <v>同老店</v>
          </cell>
          <cell r="O133">
            <v>2544.8</v>
          </cell>
        </row>
        <row r="133">
          <cell r="R133">
            <v>21112.8</v>
          </cell>
          <cell r="S133">
            <v>21112.8</v>
          </cell>
          <cell r="T133">
            <v>0</v>
          </cell>
          <cell r="U133">
            <v>0</v>
          </cell>
        </row>
        <row r="133">
          <cell r="AI133">
            <v>802.2864</v>
          </cell>
        </row>
        <row r="133">
          <cell r="AM133" t="str">
            <v>单人</v>
          </cell>
        </row>
        <row r="134">
          <cell r="E134" t="str">
            <v>王能琴</v>
          </cell>
        </row>
        <row r="134">
          <cell r="I134">
            <v>0</v>
          </cell>
          <cell r="J134">
            <v>0</v>
          </cell>
          <cell r="K134">
            <v>0</v>
          </cell>
        </row>
        <row r="134">
          <cell r="N134" t="str">
            <v>同老店</v>
          </cell>
          <cell r="O134">
            <v>1000</v>
          </cell>
        </row>
        <row r="134">
          <cell r="R134">
            <v>3264</v>
          </cell>
          <cell r="S134">
            <v>3264</v>
          </cell>
          <cell r="T134">
            <v>0</v>
          </cell>
          <cell r="U134">
            <v>0</v>
          </cell>
        </row>
        <row r="134">
          <cell r="AI134">
            <v>0</v>
          </cell>
        </row>
        <row r="134">
          <cell r="AM134" t="str">
            <v>单人</v>
          </cell>
        </row>
        <row r="135">
          <cell r="E135" t="str">
            <v>贺丽</v>
          </cell>
        </row>
        <row r="135">
          <cell r="I135">
            <v>0</v>
          </cell>
          <cell r="J135">
            <v>0</v>
          </cell>
          <cell r="K135">
            <v>0</v>
          </cell>
        </row>
        <row r="135">
          <cell r="N135" t="str">
            <v>同老店</v>
          </cell>
          <cell r="O135">
            <v>5500</v>
          </cell>
        </row>
        <row r="135">
          <cell r="R135">
            <v>21786</v>
          </cell>
          <cell r="S135">
            <v>21166</v>
          </cell>
          <cell r="T135">
            <v>0</v>
          </cell>
          <cell r="U135">
            <v>620</v>
          </cell>
        </row>
        <row r="135">
          <cell r="AI135">
            <v>804.308</v>
          </cell>
        </row>
        <row r="135">
          <cell r="AM135" t="str">
            <v>单人</v>
          </cell>
        </row>
        <row r="136">
          <cell r="E136" t="str">
            <v>邹孟君</v>
          </cell>
        </row>
        <row r="136">
          <cell r="I136">
            <v>0</v>
          </cell>
          <cell r="J136">
            <v>0</v>
          </cell>
          <cell r="K136">
            <v>0</v>
          </cell>
        </row>
        <row r="136">
          <cell r="N136" t="str">
            <v>同老店</v>
          </cell>
          <cell r="O136">
            <v>979.2</v>
          </cell>
        </row>
        <row r="136">
          <cell r="R136">
            <v>4443.2</v>
          </cell>
          <cell r="S136">
            <v>4443.2</v>
          </cell>
          <cell r="T136">
            <v>0</v>
          </cell>
          <cell r="U136">
            <v>0</v>
          </cell>
        </row>
        <row r="136">
          <cell r="AI136">
            <v>0</v>
          </cell>
        </row>
        <row r="136">
          <cell r="AM136" t="str">
            <v>单人</v>
          </cell>
        </row>
        <row r="137">
          <cell r="E137" t="str">
            <v>朱成芳</v>
          </cell>
        </row>
        <row r="137">
          <cell r="I137">
            <v>0</v>
          </cell>
          <cell r="J137">
            <v>0</v>
          </cell>
          <cell r="K137">
            <v>0</v>
          </cell>
        </row>
        <row r="137">
          <cell r="N137" t="str">
            <v>同老店</v>
          </cell>
          <cell r="O137">
            <v>7200</v>
          </cell>
        </row>
        <row r="137">
          <cell r="R137">
            <v>68697</v>
          </cell>
          <cell r="S137">
            <v>14997</v>
          </cell>
          <cell r="T137">
            <v>53700</v>
          </cell>
          <cell r="U137">
            <v>0</v>
          </cell>
        </row>
        <row r="137">
          <cell r="AI137">
            <v>2844.414</v>
          </cell>
        </row>
        <row r="137">
          <cell r="AM137" t="str">
            <v>单人</v>
          </cell>
        </row>
        <row r="138">
          <cell r="E138" t="str">
            <v>翁玲</v>
          </cell>
        </row>
        <row r="138">
          <cell r="I138">
            <v>0</v>
          </cell>
          <cell r="J138">
            <v>0</v>
          </cell>
          <cell r="K138">
            <v>0</v>
          </cell>
        </row>
        <row r="138">
          <cell r="N138" t="str">
            <v>同老店</v>
          </cell>
          <cell r="O138">
            <v>500</v>
          </cell>
        </row>
        <row r="138">
          <cell r="R138">
            <v>10079</v>
          </cell>
          <cell r="S138">
            <v>7079</v>
          </cell>
          <cell r="T138">
            <v>3000</v>
          </cell>
          <cell r="U138">
            <v>0</v>
          </cell>
        </row>
        <row r="138">
          <cell r="AI138">
            <v>257.3265</v>
          </cell>
        </row>
        <row r="138">
          <cell r="AM138" t="str">
            <v>单人</v>
          </cell>
        </row>
        <row r="139">
          <cell r="E139" t="str">
            <v>彭羽佳</v>
          </cell>
        </row>
        <row r="139">
          <cell r="I139">
            <v>0</v>
          </cell>
          <cell r="J139">
            <v>0</v>
          </cell>
          <cell r="K139">
            <v>0</v>
          </cell>
        </row>
        <row r="139">
          <cell r="N139" t="str">
            <v>同老店</v>
          </cell>
          <cell r="O139">
            <v>2460</v>
          </cell>
        </row>
        <row r="139">
          <cell r="R139">
            <v>10295</v>
          </cell>
          <cell r="S139">
            <v>7427</v>
          </cell>
          <cell r="T139">
            <v>1980</v>
          </cell>
          <cell r="U139">
            <v>888</v>
          </cell>
        </row>
        <row r="139">
          <cell r="AI139">
            <v>248.349</v>
          </cell>
        </row>
        <row r="139">
          <cell r="AM139" t="str">
            <v>单人</v>
          </cell>
        </row>
        <row r="140">
          <cell r="E140" t="str">
            <v>李海瑛</v>
          </cell>
        </row>
        <row r="140">
          <cell r="I140">
            <v>0</v>
          </cell>
          <cell r="J140">
            <v>0</v>
          </cell>
          <cell r="K140">
            <v>0</v>
          </cell>
        </row>
        <row r="140">
          <cell r="N140" t="str">
            <v>同老店</v>
          </cell>
          <cell r="O140">
            <v>0</v>
          </cell>
        </row>
        <row r="140">
          <cell r="R140">
            <v>33613.6</v>
          </cell>
          <cell r="S140">
            <v>12793.6</v>
          </cell>
          <cell r="T140">
            <v>20820</v>
          </cell>
          <cell r="U140">
            <v>0</v>
          </cell>
        </row>
        <row r="140">
          <cell r="AI140">
            <v>1000.4108</v>
          </cell>
        </row>
        <row r="140">
          <cell r="AM140" t="str">
            <v>单人</v>
          </cell>
        </row>
        <row r="141">
          <cell r="E141" t="str">
            <v>川音+门店T区</v>
          </cell>
        </row>
        <row r="141">
          <cell r="I141">
            <v>0</v>
          </cell>
          <cell r="J141">
            <v>0</v>
          </cell>
          <cell r="K141">
            <v>0</v>
          </cell>
        </row>
        <row r="141">
          <cell r="N141" t="str">
            <v>同老店</v>
          </cell>
          <cell r="O141">
            <v>0</v>
          </cell>
        </row>
        <row r="141">
          <cell r="R141">
            <v>0</v>
          </cell>
          <cell r="S141">
            <v>0</v>
          </cell>
          <cell r="T141">
            <v>0</v>
          </cell>
          <cell r="U141">
            <v>0</v>
          </cell>
        </row>
        <row r="141">
          <cell r="AI141">
            <v>0</v>
          </cell>
        </row>
        <row r="141">
          <cell r="AM141" t="str">
            <v>单人</v>
          </cell>
        </row>
        <row r="142">
          <cell r="E142" t="str">
            <v>康钦</v>
          </cell>
        </row>
        <row r="142">
          <cell r="I142">
            <v>0</v>
          </cell>
          <cell r="J142">
            <v>0</v>
          </cell>
          <cell r="K142">
            <v>0</v>
          </cell>
        </row>
        <row r="142">
          <cell r="N142" t="str">
            <v>同老店</v>
          </cell>
          <cell r="O142">
            <v>0</v>
          </cell>
        </row>
        <row r="142">
          <cell r="R142">
            <v>45278</v>
          </cell>
          <cell r="S142">
            <v>45278</v>
          </cell>
          <cell r="T142">
            <v>0</v>
          </cell>
          <cell r="U142">
            <v>0</v>
          </cell>
        </row>
        <row r="142">
          <cell r="AI142">
            <v>1720.564</v>
          </cell>
        </row>
        <row r="142">
          <cell r="AM142" t="str">
            <v>光华+天翊队</v>
          </cell>
        </row>
        <row r="143">
          <cell r="E143" t="str">
            <v>达哇卓玛</v>
          </cell>
        </row>
        <row r="143">
          <cell r="I143">
            <v>0</v>
          </cell>
          <cell r="J143">
            <v>0</v>
          </cell>
          <cell r="K143">
            <v>0</v>
          </cell>
        </row>
        <row r="143">
          <cell r="N143" t="str">
            <v>同老店</v>
          </cell>
          <cell r="O143">
            <v>0</v>
          </cell>
        </row>
        <row r="143">
          <cell r="R143">
            <v>9799</v>
          </cell>
          <cell r="S143">
            <v>9799</v>
          </cell>
          <cell r="T143">
            <v>0</v>
          </cell>
          <cell r="U143">
            <v>0</v>
          </cell>
        </row>
        <row r="143">
          <cell r="AI143">
            <v>372.362</v>
          </cell>
        </row>
        <row r="143">
          <cell r="AM143" t="str">
            <v>光华+天翊队</v>
          </cell>
        </row>
        <row r="144">
          <cell r="E144" t="str">
            <v>T区</v>
          </cell>
        </row>
        <row r="144">
          <cell r="I144">
            <v>0</v>
          </cell>
          <cell r="J144">
            <v>0</v>
          </cell>
          <cell r="K144">
            <v>0</v>
          </cell>
        </row>
        <row r="144">
          <cell r="N144" t="str">
            <v>同老店</v>
          </cell>
          <cell r="O144">
            <v>0</v>
          </cell>
        </row>
        <row r="144">
          <cell r="R144">
            <v>0</v>
          </cell>
          <cell r="S144">
            <v>0</v>
          </cell>
          <cell r="T144">
            <v>0</v>
          </cell>
          <cell r="U144">
            <v>0</v>
          </cell>
        </row>
        <row r="144">
          <cell r="AI144">
            <v>0</v>
          </cell>
        </row>
        <row r="144">
          <cell r="AM144" t="str">
            <v>单人</v>
          </cell>
        </row>
        <row r="145">
          <cell r="E145" t="str">
            <v>聂娟</v>
          </cell>
        </row>
        <row r="145">
          <cell r="I145">
            <v>0</v>
          </cell>
          <cell r="J145">
            <v>0</v>
          </cell>
          <cell r="K145">
            <v>0</v>
          </cell>
        </row>
        <row r="145">
          <cell r="N145" t="str">
            <v>同老店</v>
          </cell>
          <cell r="O145">
            <v>0</v>
          </cell>
        </row>
        <row r="145">
          <cell r="R145">
            <v>46560</v>
          </cell>
          <cell r="S145">
            <v>45560</v>
          </cell>
          <cell r="T145">
            <v>1000</v>
          </cell>
          <cell r="U145">
            <v>0</v>
          </cell>
        </row>
        <row r="145">
          <cell r="AI145">
            <v>2633.97</v>
          </cell>
        </row>
        <row r="145">
          <cell r="AM145" t="str">
            <v>光华+猛力队</v>
          </cell>
        </row>
        <row r="146">
          <cell r="E146" t="str">
            <v>马菁</v>
          </cell>
        </row>
        <row r="146">
          <cell r="I146">
            <v>0</v>
          </cell>
          <cell r="J146">
            <v>0</v>
          </cell>
          <cell r="K146">
            <v>0</v>
          </cell>
        </row>
        <row r="146">
          <cell r="N146" t="str">
            <v>同老店</v>
          </cell>
          <cell r="O146">
            <v>0</v>
          </cell>
        </row>
        <row r="146">
          <cell r="R146">
            <v>33953</v>
          </cell>
          <cell r="S146">
            <v>24153</v>
          </cell>
          <cell r="T146">
            <v>9800</v>
          </cell>
          <cell r="U146">
            <v>0</v>
          </cell>
        </row>
        <row r="146">
          <cell r="AI146">
            <v>1739.811</v>
          </cell>
        </row>
        <row r="146">
          <cell r="AM146" t="str">
            <v>光华+猛力队</v>
          </cell>
        </row>
        <row r="147">
          <cell r="E147" t="str">
            <v>T区</v>
          </cell>
        </row>
        <row r="147">
          <cell r="I147">
            <v>0</v>
          </cell>
          <cell r="J147">
            <v>0</v>
          </cell>
          <cell r="K147">
            <v>0</v>
          </cell>
        </row>
        <row r="147">
          <cell r="N147" t="str">
            <v>同老店</v>
          </cell>
          <cell r="O147">
            <v>0</v>
          </cell>
        </row>
        <row r="147">
          <cell r="R147">
            <v>0</v>
          </cell>
          <cell r="S147">
            <v>0</v>
          </cell>
          <cell r="T147">
            <v>0</v>
          </cell>
          <cell r="U147">
            <v>0</v>
          </cell>
        </row>
        <row r="147">
          <cell r="AI147">
            <v>0</v>
          </cell>
        </row>
        <row r="147">
          <cell r="AM147" t="str">
            <v>单人</v>
          </cell>
        </row>
        <row r="148">
          <cell r="E148" t="str">
            <v>光华+门店T区</v>
          </cell>
        </row>
        <row r="148">
          <cell r="I148">
            <v>0</v>
          </cell>
          <cell r="J148">
            <v>0</v>
          </cell>
          <cell r="K148">
            <v>0</v>
          </cell>
        </row>
        <row r="148">
          <cell r="N148" t="str">
            <v>同老店</v>
          </cell>
          <cell r="O148">
            <v>0</v>
          </cell>
        </row>
        <row r="148">
          <cell r="R148">
            <v>0</v>
          </cell>
          <cell r="S148">
            <v>0</v>
          </cell>
          <cell r="T148">
            <v>0</v>
          </cell>
          <cell r="U148">
            <v>0</v>
          </cell>
        </row>
        <row r="148">
          <cell r="AI148">
            <v>0</v>
          </cell>
        </row>
        <row r="148">
          <cell r="AM148" t="str">
            <v>单人</v>
          </cell>
        </row>
        <row r="149">
          <cell r="E149" t="str">
            <v>张候敏</v>
          </cell>
        </row>
        <row r="149">
          <cell r="I149">
            <v>0</v>
          </cell>
          <cell r="J149">
            <v>0</v>
          </cell>
          <cell r="K149">
            <v>0</v>
          </cell>
        </row>
        <row r="149">
          <cell r="N149" t="str">
            <v>同老店</v>
          </cell>
          <cell r="O149">
            <v>0</v>
          </cell>
        </row>
        <row r="149">
          <cell r="R149">
            <v>68146</v>
          </cell>
          <cell r="S149">
            <v>52166</v>
          </cell>
          <cell r="T149">
            <v>15980</v>
          </cell>
          <cell r="U149">
            <v>0</v>
          </cell>
        </row>
        <row r="149">
          <cell r="AI149">
            <v>3565.521</v>
          </cell>
        </row>
        <row r="149">
          <cell r="AM149" t="str">
            <v>龙湖+必胜队</v>
          </cell>
        </row>
        <row r="150">
          <cell r="E150" t="str">
            <v>何婷</v>
          </cell>
        </row>
        <row r="150">
          <cell r="I150">
            <v>0</v>
          </cell>
          <cell r="J150">
            <v>0</v>
          </cell>
          <cell r="K150">
            <v>0</v>
          </cell>
        </row>
        <row r="150">
          <cell r="N150" t="str">
            <v>同老店</v>
          </cell>
          <cell r="O150">
            <v>0</v>
          </cell>
        </row>
        <row r="150">
          <cell r="R150">
            <v>32222</v>
          </cell>
          <cell r="S150">
            <v>25262</v>
          </cell>
          <cell r="T150">
            <v>6960</v>
          </cell>
          <cell r="U150">
            <v>0</v>
          </cell>
        </row>
        <row r="150">
          <cell r="AI150">
            <v>1697.802</v>
          </cell>
        </row>
        <row r="150">
          <cell r="AM150" t="str">
            <v>龙湖+必胜队</v>
          </cell>
        </row>
        <row r="151">
          <cell r="E151" t="str">
            <v>T区</v>
          </cell>
        </row>
        <row r="151">
          <cell r="I151">
            <v>0</v>
          </cell>
          <cell r="J151">
            <v>0</v>
          </cell>
          <cell r="K151">
            <v>0</v>
          </cell>
        </row>
        <row r="151">
          <cell r="N151" t="str">
            <v>同老店</v>
          </cell>
          <cell r="O151">
            <v>0</v>
          </cell>
        </row>
        <row r="151">
          <cell r="R151">
            <v>0</v>
          </cell>
          <cell r="S151">
            <v>0</v>
          </cell>
          <cell r="T151">
            <v>0</v>
          </cell>
          <cell r="U151">
            <v>0</v>
          </cell>
        </row>
        <row r="151">
          <cell r="AI151">
            <v>0</v>
          </cell>
        </row>
        <row r="151">
          <cell r="AM151" t="str">
            <v>单人</v>
          </cell>
        </row>
        <row r="152">
          <cell r="E152" t="str">
            <v>刘慧</v>
          </cell>
        </row>
        <row r="152">
          <cell r="I152">
            <v>0</v>
          </cell>
          <cell r="J152">
            <v>0</v>
          </cell>
          <cell r="K152">
            <v>0</v>
          </cell>
        </row>
        <row r="152">
          <cell r="N152" t="str">
            <v>同老店</v>
          </cell>
          <cell r="O152">
            <v>0</v>
          </cell>
        </row>
        <row r="152">
          <cell r="R152">
            <v>34282.4</v>
          </cell>
          <cell r="S152">
            <v>34282.4</v>
          </cell>
          <cell r="T152">
            <v>0</v>
          </cell>
          <cell r="U152">
            <v>0</v>
          </cell>
        </row>
        <row r="152">
          <cell r="AI152">
            <v>1628.414</v>
          </cell>
        </row>
        <row r="152">
          <cell r="AM152" t="str">
            <v>龙湖+突破队</v>
          </cell>
        </row>
        <row r="153">
          <cell r="E153" t="str">
            <v>邓雪梅</v>
          </cell>
        </row>
        <row r="153">
          <cell r="I153">
            <v>0</v>
          </cell>
          <cell r="J153">
            <v>0</v>
          </cell>
          <cell r="K153">
            <v>0</v>
          </cell>
        </row>
        <row r="153">
          <cell r="N153" t="str">
            <v>同老店</v>
          </cell>
          <cell r="O153">
            <v>0</v>
          </cell>
        </row>
        <row r="153">
          <cell r="R153">
            <v>57236.6</v>
          </cell>
          <cell r="S153">
            <v>56616.6</v>
          </cell>
          <cell r="T153">
            <v>0</v>
          </cell>
          <cell r="U153">
            <v>620</v>
          </cell>
        </row>
        <row r="153">
          <cell r="AI153">
            <v>2689.2885</v>
          </cell>
        </row>
        <row r="153">
          <cell r="AM153" t="str">
            <v>龙湖+突破队</v>
          </cell>
        </row>
        <row r="154">
          <cell r="E154" t="str">
            <v>高雪</v>
          </cell>
        </row>
        <row r="154">
          <cell r="I154">
            <v>0</v>
          </cell>
          <cell r="J154">
            <v>0</v>
          </cell>
          <cell r="K154">
            <v>0</v>
          </cell>
        </row>
        <row r="154">
          <cell r="N154" t="str">
            <v>同老店</v>
          </cell>
          <cell r="O154">
            <v>0</v>
          </cell>
        </row>
        <row r="154">
          <cell r="R154">
            <v>20796</v>
          </cell>
          <cell r="S154">
            <v>19076</v>
          </cell>
          <cell r="T154">
            <v>1720</v>
          </cell>
          <cell r="U154">
            <v>0</v>
          </cell>
        </row>
        <row r="154">
          <cell r="AI154">
            <v>959.215</v>
          </cell>
        </row>
        <row r="154">
          <cell r="AM154" t="str">
            <v>龙湖+突破队</v>
          </cell>
        </row>
        <row r="155">
          <cell r="E155" t="str">
            <v>T区</v>
          </cell>
        </row>
        <row r="155">
          <cell r="I155">
            <v>0</v>
          </cell>
          <cell r="J155">
            <v>0</v>
          </cell>
          <cell r="K155">
            <v>0</v>
          </cell>
        </row>
        <row r="155">
          <cell r="N155" t="str">
            <v>同老店</v>
          </cell>
          <cell r="O155">
            <v>0</v>
          </cell>
        </row>
        <row r="155">
          <cell r="R155">
            <v>0</v>
          </cell>
          <cell r="S155">
            <v>0</v>
          </cell>
          <cell r="T155">
            <v>0</v>
          </cell>
          <cell r="U155">
            <v>0</v>
          </cell>
        </row>
        <row r="155">
          <cell r="AI155">
            <v>0</v>
          </cell>
        </row>
        <row r="155">
          <cell r="AM155" t="str">
            <v>单人</v>
          </cell>
        </row>
        <row r="156">
          <cell r="E156" t="str">
            <v>陈春秀</v>
          </cell>
        </row>
        <row r="156">
          <cell r="I156">
            <v>0</v>
          </cell>
          <cell r="J156">
            <v>0</v>
          </cell>
          <cell r="K156">
            <v>0</v>
          </cell>
        </row>
        <row r="156">
          <cell r="N156" t="str">
            <v>同老店</v>
          </cell>
          <cell r="O156">
            <v>0</v>
          </cell>
        </row>
        <row r="156">
          <cell r="R156">
            <v>0</v>
          </cell>
          <cell r="S156">
            <v>0</v>
          </cell>
          <cell r="T156">
            <v>0</v>
          </cell>
          <cell r="U156">
            <v>0</v>
          </cell>
        </row>
        <row r="156">
          <cell r="AI156">
            <v>0</v>
          </cell>
        </row>
        <row r="156">
          <cell r="AM156" t="str">
            <v>单人</v>
          </cell>
        </row>
        <row r="157">
          <cell r="E157" t="str">
            <v>龙湖+门店T区</v>
          </cell>
        </row>
        <row r="157">
          <cell r="I157">
            <v>0</v>
          </cell>
          <cell r="J157">
            <v>0</v>
          </cell>
          <cell r="K157">
            <v>0</v>
          </cell>
        </row>
        <row r="157">
          <cell r="N157" t="str">
            <v>同老店</v>
          </cell>
          <cell r="O157">
            <v>0</v>
          </cell>
        </row>
        <row r="157">
          <cell r="R157">
            <v>7540</v>
          </cell>
          <cell r="S157">
            <v>-1400</v>
          </cell>
          <cell r="T157">
            <v>8940</v>
          </cell>
          <cell r="U157">
            <v>0</v>
          </cell>
        </row>
        <row r="157">
          <cell r="AI157">
            <v>0</v>
          </cell>
        </row>
        <row r="157">
          <cell r="AM157" t="str">
            <v>单人</v>
          </cell>
        </row>
        <row r="158">
          <cell r="E158" t="str">
            <v>郭小丽</v>
          </cell>
        </row>
        <row r="158">
          <cell r="I158">
            <v>0</v>
          </cell>
          <cell r="J158">
            <v>0</v>
          </cell>
          <cell r="K158">
            <v>0</v>
          </cell>
        </row>
        <row r="158">
          <cell r="N158" t="str">
            <v>同老店</v>
          </cell>
          <cell r="O158">
            <v>0</v>
          </cell>
        </row>
        <row r="158">
          <cell r="R158">
            <v>20241.6</v>
          </cell>
          <cell r="S158">
            <v>19241.6</v>
          </cell>
          <cell r="T158">
            <v>1000</v>
          </cell>
          <cell r="U158">
            <v>0</v>
          </cell>
        </row>
        <row r="158">
          <cell r="AI158">
            <v>755.8808</v>
          </cell>
        </row>
        <row r="158">
          <cell r="AM158" t="str">
            <v>鹭岛+无敌队</v>
          </cell>
        </row>
        <row r="159">
          <cell r="E159" t="str">
            <v>雷娜婷</v>
          </cell>
        </row>
        <row r="159">
          <cell r="I159">
            <v>0</v>
          </cell>
          <cell r="J159">
            <v>0</v>
          </cell>
          <cell r="K159">
            <v>0</v>
          </cell>
        </row>
        <row r="159">
          <cell r="N159" t="str">
            <v>同老店</v>
          </cell>
          <cell r="O159">
            <v>0</v>
          </cell>
        </row>
        <row r="159">
          <cell r="R159">
            <v>31486.3</v>
          </cell>
          <cell r="S159">
            <v>31486.3</v>
          </cell>
          <cell r="T159">
            <v>0</v>
          </cell>
          <cell r="U159">
            <v>0</v>
          </cell>
        </row>
        <row r="159">
          <cell r="AI159">
            <v>1196.4794</v>
          </cell>
        </row>
        <row r="159">
          <cell r="AM159" t="str">
            <v>鹭岛+无敌队</v>
          </cell>
        </row>
        <row r="160">
          <cell r="E160" t="str">
            <v>T区</v>
          </cell>
        </row>
        <row r="160">
          <cell r="I160">
            <v>0</v>
          </cell>
          <cell r="J160">
            <v>0</v>
          </cell>
          <cell r="K160">
            <v>0</v>
          </cell>
        </row>
        <row r="160">
          <cell r="N160" t="str">
            <v>同老店</v>
          </cell>
          <cell r="O160">
            <v>0</v>
          </cell>
        </row>
        <row r="160">
          <cell r="R160">
            <v>0</v>
          </cell>
          <cell r="S160">
            <v>0</v>
          </cell>
          <cell r="T160">
            <v>0</v>
          </cell>
          <cell r="U160">
            <v>0</v>
          </cell>
        </row>
        <row r="160">
          <cell r="AI160">
            <v>0</v>
          </cell>
        </row>
        <row r="160">
          <cell r="AM160" t="str">
            <v>单人</v>
          </cell>
        </row>
        <row r="161">
          <cell r="E161" t="str">
            <v>顾红艳</v>
          </cell>
        </row>
        <row r="161">
          <cell r="I161">
            <v>0</v>
          </cell>
          <cell r="J161">
            <v>0</v>
          </cell>
          <cell r="K161">
            <v>0</v>
          </cell>
        </row>
        <row r="161">
          <cell r="N161" t="str">
            <v>同老店</v>
          </cell>
          <cell r="O161">
            <v>0</v>
          </cell>
        </row>
        <row r="161">
          <cell r="R161">
            <v>26174.5</v>
          </cell>
          <cell r="S161">
            <v>21074.5</v>
          </cell>
          <cell r="T161">
            <v>5100</v>
          </cell>
          <cell r="U161">
            <v>0</v>
          </cell>
        </row>
        <row r="161">
          <cell r="AI161">
            <v>926.801</v>
          </cell>
        </row>
        <row r="161">
          <cell r="AM161" t="str">
            <v>鹭岛+出单队</v>
          </cell>
        </row>
        <row r="162">
          <cell r="E162" t="str">
            <v>梁婷</v>
          </cell>
        </row>
        <row r="162">
          <cell r="I162">
            <v>0</v>
          </cell>
          <cell r="J162">
            <v>0</v>
          </cell>
          <cell r="K162">
            <v>0</v>
          </cell>
        </row>
        <row r="162">
          <cell r="N162" t="str">
            <v>同老店</v>
          </cell>
          <cell r="O162">
            <v>0</v>
          </cell>
        </row>
        <row r="162">
          <cell r="R162">
            <v>24772.1</v>
          </cell>
          <cell r="S162">
            <v>24072.1</v>
          </cell>
          <cell r="T162">
            <v>700</v>
          </cell>
          <cell r="U162">
            <v>0</v>
          </cell>
        </row>
        <row r="162">
          <cell r="AI162">
            <v>932.0298</v>
          </cell>
        </row>
        <row r="162">
          <cell r="AM162" t="str">
            <v>鹭岛+出单队</v>
          </cell>
        </row>
        <row r="163">
          <cell r="E163" t="str">
            <v>叶美霞</v>
          </cell>
        </row>
        <row r="163">
          <cell r="I163">
            <v>0</v>
          </cell>
          <cell r="J163">
            <v>0</v>
          </cell>
          <cell r="K163">
            <v>0</v>
          </cell>
        </row>
        <row r="163">
          <cell r="N163" t="str">
            <v>同老店</v>
          </cell>
          <cell r="O163">
            <v>0</v>
          </cell>
        </row>
        <row r="163">
          <cell r="R163">
            <v>1393</v>
          </cell>
          <cell r="S163">
            <v>1393</v>
          </cell>
          <cell r="T163">
            <v>0</v>
          </cell>
          <cell r="U163">
            <v>0</v>
          </cell>
        </row>
        <row r="163">
          <cell r="AI163">
            <v>0</v>
          </cell>
        </row>
        <row r="163">
          <cell r="AM163" t="str">
            <v>单人</v>
          </cell>
        </row>
        <row r="164">
          <cell r="E164" t="str">
            <v>T区</v>
          </cell>
        </row>
        <row r="164">
          <cell r="I164">
            <v>0</v>
          </cell>
          <cell r="J164">
            <v>0</v>
          </cell>
          <cell r="K164">
            <v>0</v>
          </cell>
        </row>
        <row r="164">
          <cell r="N164" t="str">
            <v>同老店</v>
          </cell>
          <cell r="O164">
            <v>0</v>
          </cell>
        </row>
        <row r="164">
          <cell r="R164">
            <v>0</v>
          </cell>
          <cell r="S164">
            <v>0</v>
          </cell>
          <cell r="T164">
            <v>0</v>
          </cell>
          <cell r="U164">
            <v>0</v>
          </cell>
        </row>
        <row r="164">
          <cell r="AI164">
            <v>0</v>
          </cell>
        </row>
        <row r="164">
          <cell r="AM164" t="str">
            <v>单人</v>
          </cell>
        </row>
        <row r="165">
          <cell r="E165" t="str">
            <v>安家晴</v>
          </cell>
        </row>
        <row r="165">
          <cell r="I165">
            <v>0</v>
          </cell>
          <cell r="J165">
            <v>0</v>
          </cell>
          <cell r="K165">
            <v>0</v>
          </cell>
        </row>
        <row r="165">
          <cell r="N165" t="str">
            <v>同老店</v>
          </cell>
          <cell r="O165">
            <v>0</v>
          </cell>
        </row>
        <row r="165">
          <cell r="R165">
            <v>0</v>
          </cell>
          <cell r="S165">
            <v>0</v>
          </cell>
          <cell r="T165">
            <v>0</v>
          </cell>
          <cell r="U165">
            <v>0</v>
          </cell>
        </row>
        <row r="165">
          <cell r="AI165">
            <v>0</v>
          </cell>
        </row>
        <row r="165">
          <cell r="AM165" t="str">
            <v>单人</v>
          </cell>
        </row>
        <row r="166">
          <cell r="E166" t="str">
            <v>鹭岛+门店T区</v>
          </cell>
        </row>
        <row r="166">
          <cell r="I166">
            <v>0</v>
          </cell>
          <cell r="J166">
            <v>0</v>
          </cell>
          <cell r="K166">
            <v>0</v>
          </cell>
        </row>
        <row r="166">
          <cell r="N166" t="str">
            <v>同老店</v>
          </cell>
          <cell r="O166">
            <v>0</v>
          </cell>
        </row>
        <row r="166">
          <cell r="R166">
            <v>7199.5</v>
          </cell>
          <cell r="S166">
            <v>3799.5</v>
          </cell>
          <cell r="T166">
            <v>3400</v>
          </cell>
          <cell r="U166">
            <v>0</v>
          </cell>
        </row>
        <row r="166">
          <cell r="AI166">
            <v>0</v>
          </cell>
        </row>
        <row r="166">
          <cell r="AM166" t="str">
            <v>单人</v>
          </cell>
        </row>
        <row r="167">
          <cell r="E167" t="str">
            <v>刘九招</v>
          </cell>
        </row>
        <row r="167">
          <cell r="I167">
            <v>0</v>
          </cell>
          <cell r="J167">
            <v>0</v>
          </cell>
          <cell r="K167">
            <v>0</v>
          </cell>
        </row>
        <row r="167">
          <cell r="N167" t="str">
            <v>同老店</v>
          </cell>
          <cell r="O167">
            <v>0</v>
          </cell>
        </row>
        <row r="167">
          <cell r="R167">
            <v>25000.1</v>
          </cell>
          <cell r="S167">
            <v>37500.1</v>
          </cell>
          <cell r="T167">
            <v>-12500</v>
          </cell>
          <cell r="U167">
            <v>0</v>
          </cell>
        </row>
        <row r="167">
          <cell r="AI167">
            <v>1116.2538</v>
          </cell>
        </row>
        <row r="167">
          <cell r="AM167" t="str">
            <v>南湖+招财队</v>
          </cell>
        </row>
        <row r="168">
          <cell r="E168" t="str">
            <v>李彩华</v>
          </cell>
        </row>
        <row r="168">
          <cell r="I168">
            <v>0</v>
          </cell>
          <cell r="J168">
            <v>0</v>
          </cell>
          <cell r="K168">
            <v>0</v>
          </cell>
        </row>
        <row r="168">
          <cell r="N168" t="str">
            <v>同老店</v>
          </cell>
          <cell r="O168">
            <v>0</v>
          </cell>
        </row>
        <row r="168">
          <cell r="R168">
            <v>33079.9</v>
          </cell>
          <cell r="S168">
            <v>17513.9</v>
          </cell>
          <cell r="T168">
            <v>14900</v>
          </cell>
          <cell r="U168">
            <v>666</v>
          </cell>
        </row>
        <row r="168">
          <cell r="AI168">
            <v>1033.5582</v>
          </cell>
        </row>
        <row r="168">
          <cell r="AM168" t="str">
            <v>南湖+招财队</v>
          </cell>
        </row>
        <row r="169">
          <cell r="E169" t="str">
            <v>T区</v>
          </cell>
        </row>
        <row r="169">
          <cell r="I169">
            <v>0</v>
          </cell>
          <cell r="J169">
            <v>0</v>
          </cell>
          <cell r="K169">
            <v>0</v>
          </cell>
        </row>
        <row r="169">
          <cell r="N169" t="str">
            <v>同老店</v>
          </cell>
          <cell r="O169">
            <v>0</v>
          </cell>
        </row>
        <row r="169">
          <cell r="R169">
            <v>0</v>
          </cell>
          <cell r="S169">
            <v>0</v>
          </cell>
          <cell r="T169">
            <v>0</v>
          </cell>
          <cell r="U169">
            <v>0</v>
          </cell>
        </row>
        <row r="169">
          <cell r="AI169">
            <v>0</v>
          </cell>
        </row>
        <row r="169">
          <cell r="AM169" t="str">
            <v>单人</v>
          </cell>
        </row>
        <row r="170">
          <cell r="E170" t="str">
            <v>廖妍</v>
          </cell>
        </row>
        <row r="170">
          <cell r="I170">
            <v>0</v>
          </cell>
          <cell r="J170">
            <v>0</v>
          </cell>
          <cell r="K170">
            <v>0</v>
          </cell>
        </row>
        <row r="170">
          <cell r="N170" t="str">
            <v>同老店</v>
          </cell>
          <cell r="O170">
            <v>0</v>
          </cell>
        </row>
        <row r="170">
          <cell r="R170">
            <v>63805.2</v>
          </cell>
          <cell r="S170">
            <v>39297.2</v>
          </cell>
          <cell r="T170">
            <v>23620</v>
          </cell>
          <cell r="U170">
            <v>888</v>
          </cell>
        </row>
        <row r="170">
          <cell r="AI170">
            <v>2076.7076</v>
          </cell>
        </row>
        <row r="170">
          <cell r="AM170" t="str">
            <v>南湖+进宝队</v>
          </cell>
        </row>
        <row r="171">
          <cell r="E171" t="str">
            <v>朱羽</v>
          </cell>
        </row>
        <row r="171">
          <cell r="I171">
            <v>0</v>
          </cell>
          <cell r="J171">
            <v>0</v>
          </cell>
          <cell r="K171">
            <v>0</v>
          </cell>
        </row>
        <row r="171">
          <cell r="N171" t="str">
            <v>同老店</v>
          </cell>
          <cell r="O171">
            <v>0</v>
          </cell>
        </row>
        <row r="171">
          <cell r="R171">
            <v>6753.4</v>
          </cell>
          <cell r="S171">
            <v>16533.4</v>
          </cell>
          <cell r="T171">
            <v>-9780</v>
          </cell>
          <cell r="U171">
            <v>0</v>
          </cell>
        </row>
        <row r="171">
          <cell r="AI171">
            <v>386.7032</v>
          </cell>
        </row>
        <row r="171">
          <cell r="AM171" t="str">
            <v>南湖+进宝队</v>
          </cell>
        </row>
        <row r="172">
          <cell r="E172" t="str">
            <v>高琴</v>
          </cell>
        </row>
        <row r="172">
          <cell r="I172">
            <v>0</v>
          </cell>
          <cell r="J172">
            <v>0</v>
          </cell>
          <cell r="K172">
            <v>0</v>
          </cell>
        </row>
        <row r="172">
          <cell r="N172" t="str">
            <v>同老店</v>
          </cell>
          <cell r="O172">
            <v>0</v>
          </cell>
        </row>
        <row r="172">
          <cell r="R172">
            <v>9885.4</v>
          </cell>
          <cell r="S172">
            <v>6926.4</v>
          </cell>
          <cell r="T172">
            <v>2959</v>
          </cell>
          <cell r="U172">
            <v>0</v>
          </cell>
        </row>
        <row r="172">
          <cell r="AI172">
            <v>336.2905</v>
          </cell>
        </row>
        <row r="172">
          <cell r="AM172" t="str">
            <v>南湖+进宝队</v>
          </cell>
        </row>
        <row r="173">
          <cell r="E173" t="str">
            <v>T区</v>
          </cell>
        </row>
        <row r="173">
          <cell r="I173">
            <v>0</v>
          </cell>
          <cell r="J173">
            <v>0</v>
          </cell>
          <cell r="K173">
            <v>0</v>
          </cell>
        </row>
        <row r="173">
          <cell r="N173" t="str">
            <v>同老店</v>
          </cell>
          <cell r="O173">
            <v>0</v>
          </cell>
        </row>
        <row r="173">
          <cell r="R173">
            <v>0</v>
          </cell>
          <cell r="S173">
            <v>0</v>
          </cell>
          <cell r="T173">
            <v>0</v>
          </cell>
          <cell r="U173">
            <v>0</v>
          </cell>
        </row>
        <row r="173">
          <cell r="AI173">
            <v>0</v>
          </cell>
        </row>
        <row r="173">
          <cell r="AM173" t="str">
            <v>单人</v>
          </cell>
        </row>
        <row r="174">
          <cell r="E174" t="str">
            <v>达卓措</v>
          </cell>
        </row>
        <row r="174">
          <cell r="I174">
            <v>0</v>
          </cell>
          <cell r="J174">
            <v>0</v>
          </cell>
          <cell r="K174">
            <v>0</v>
          </cell>
        </row>
        <row r="174">
          <cell r="N174" t="str">
            <v>同老店</v>
          </cell>
          <cell r="O174">
            <v>0</v>
          </cell>
        </row>
        <row r="174">
          <cell r="R174">
            <v>498</v>
          </cell>
          <cell r="S174">
            <v>498</v>
          </cell>
          <cell r="T174">
            <v>0</v>
          </cell>
          <cell r="U174">
            <v>0</v>
          </cell>
        </row>
        <row r="174">
          <cell r="AI174">
            <v>0</v>
          </cell>
        </row>
        <row r="174">
          <cell r="AM174" t="str">
            <v>单人</v>
          </cell>
        </row>
        <row r="175">
          <cell r="E175" t="str">
            <v>南湖+门店T区</v>
          </cell>
        </row>
        <row r="175">
          <cell r="I175">
            <v>0</v>
          </cell>
          <cell r="J175">
            <v>0</v>
          </cell>
          <cell r="K175">
            <v>0</v>
          </cell>
        </row>
        <row r="175">
          <cell r="N175" t="str">
            <v>同老店</v>
          </cell>
          <cell r="O175">
            <v>0</v>
          </cell>
        </row>
        <row r="175">
          <cell r="R175">
            <v>0</v>
          </cell>
          <cell r="S175">
            <v>0</v>
          </cell>
          <cell r="T175">
            <v>0</v>
          </cell>
          <cell r="U175">
            <v>0</v>
          </cell>
        </row>
        <row r="175">
          <cell r="AI175">
            <v>0</v>
          </cell>
        </row>
        <row r="175">
          <cell r="AM175" t="str">
            <v>单人</v>
          </cell>
        </row>
        <row r="176">
          <cell r="E176" t="str">
            <v>王萍</v>
          </cell>
        </row>
        <row r="176">
          <cell r="I176">
            <v>0</v>
          </cell>
          <cell r="J176">
            <v>0</v>
          </cell>
          <cell r="K176">
            <v>0</v>
          </cell>
        </row>
        <row r="176">
          <cell r="N176" t="str">
            <v>同老店</v>
          </cell>
          <cell r="O176">
            <v>0</v>
          </cell>
        </row>
        <row r="176">
          <cell r="R176">
            <v>54654.2</v>
          </cell>
          <cell r="S176">
            <v>54654.2</v>
          </cell>
          <cell r="T176">
            <v>0</v>
          </cell>
          <cell r="U176">
            <v>0</v>
          </cell>
        </row>
        <row r="176">
          <cell r="AI176">
            <v>2076.8596</v>
          </cell>
        </row>
        <row r="176">
          <cell r="AM176" t="str">
            <v>荣华北路+飞跃队</v>
          </cell>
        </row>
        <row r="177">
          <cell r="E177" t="str">
            <v>郝莉娜</v>
          </cell>
        </row>
        <row r="177">
          <cell r="I177">
            <v>0</v>
          </cell>
          <cell r="J177">
            <v>0</v>
          </cell>
          <cell r="K177">
            <v>0</v>
          </cell>
        </row>
        <row r="177">
          <cell r="N177" t="str">
            <v>同老店</v>
          </cell>
          <cell r="O177">
            <v>0</v>
          </cell>
        </row>
        <row r="177">
          <cell r="R177">
            <v>1433.4</v>
          </cell>
          <cell r="S177">
            <v>1433.4</v>
          </cell>
          <cell r="T177">
            <v>0</v>
          </cell>
          <cell r="U177">
            <v>0</v>
          </cell>
        </row>
        <row r="177">
          <cell r="AI177">
            <v>54.4692</v>
          </cell>
        </row>
        <row r="177">
          <cell r="AM177" t="str">
            <v>荣华北路+飞跃队</v>
          </cell>
        </row>
        <row r="178">
          <cell r="E178" t="str">
            <v>路平</v>
          </cell>
        </row>
        <row r="178">
          <cell r="I178">
            <v>0</v>
          </cell>
          <cell r="J178">
            <v>0</v>
          </cell>
          <cell r="K178">
            <v>0</v>
          </cell>
        </row>
        <row r="178">
          <cell r="N178" t="str">
            <v>同老店</v>
          </cell>
          <cell r="O178">
            <v>0</v>
          </cell>
        </row>
        <row r="178">
          <cell r="R178">
            <v>0</v>
          </cell>
          <cell r="S178">
            <v>0</v>
          </cell>
          <cell r="T178">
            <v>0</v>
          </cell>
          <cell r="U178">
            <v>0</v>
          </cell>
        </row>
        <row r="178">
          <cell r="AI178">
            <v>0</v>
          </cell>
        </row>
        <row r="178">
          <cell r="AM178" t="str">
            <v>单人</v>
          </cell>
        </row>
        <row r="179">
          <cell r="E179" t="str">
            <v>T区</v>
          </cell>
        </row>
        <row r="179">
          <cell r="I179">
            <v>0</v>
          </cell>
          <cell r="J179">
            <v>0</v>
          </cell>
          <cell r="K179">
            <v>0</v>
          </cell>
        </row>
        <row r="179">
          <cell r="N179" t="str">
            <v>同老店</v>
          </cell>
          <cell r="O179">
            <v>0</v>
          </cell>
        </row>
        <row r="179">
          <cell r="R179">
            <v>0</v>
          </cell>
          <cell r="S179">
            <v>0</v>
          </cell>
          <cell r="T179">
            <v>0</v>
          </cell>
          <cell r="U179">
            <v>0</v>
          </cell>
        </row>
        <row r="179">
          <cell r="AI179">
            <v>0</v>
          </cell>
        </row>
        <row r="179">
          <cell r="AM179" t="str">
            <v>单人</v>
          </cell>
        </row>
        <row r="180">
          <cell r="E180" t="str">
            <v>谢娟</v>
          </cell>
        </row>
        <row r="180">
          <cell r="I180">
            <v>0</v>
          </cell>
          <cell r="J180">
            <v>0</v>
          </cell>
          <cell r="K180">
            <v>0</v>
          </cell>
        </row>
        <row r="180">
          <cell r="N180" t="str">
            <v>同老店</v>
          </cell>
          <cell r="O180">
            <v>0</v>
          </cell>
        </row>
        <row r="180">
          <cell r="R180">
            <v>40390.8</v>
          </cell>
          <cell r="S180">
            <v>34626.8</v>
          </cell>
          <cell r="T180">
            <v>3400</v>
          </cell>
          <cell r="U180">
            <v>2364</v>
          </cell>
        </row>
        <row r="180">
          <cell r="AI180">
            <v>1749.748</v>
          </cell>
        </row>
        <row r="180">
          <cell r="AM180" t="str">
            <v>荣华北路+无敌队</v>
          </cell>
        </row>
        <row r="181">
          <cell r="E181" t="str">
            <v>胡红琳</v>
          </cell>
        </row>
        <row r="181">
          <cell r="I181">
            <v>0</v>
          </cell>
          <cell r="J181">
            <v>0</v>
          </cell>
          <cell r="K181">
            <v>0</v>
          </cell>
        </row>
        <row r="181">
          <cell r="N181" t="str">
            <v>同老店</v>
          </cell>
          <cell r="O181">
            <v>0</v>
          </cell>
        </row>
        <row r="181">
          <cell r="R181">
            <v>40748.1</v>
          </cell>
          <cell r="S181">
            <v>40748.1</v>
          </cell>
          <cell r="T181">
            <v>0</v>
          </cell>
          <cell r="U181">
            <v>0</v>
          </cell>
        </row>
        <row r="181">
          <cell r="AI181">
            <v>1935.53475</v>
          </cell>
        </row>
        <row r="181">
          <cell r="AM181" t="str">
            <v>荣华北路+无敌队</v>
          </cell>
        </row>
        <row r="182">
          <cell r="E182" t="str">
            <v>陈美合</v>
          </cell>
        </row>
        <row r="182">
          <cell r="I182">
            <v>0</v>
          </cell>
          <cell r="J182">
            <v>0</v>
          </cell>
          <cell r="K182">
            <v>0</v>
          </cell>
        </row>
        <row r="182">
          <cell r="N182" t="str">
            <v>同老店</v>
          </cell>
          <cell r="O182">
            <v>0</v>
          </cell>
        </row>
        <row r="182">
          <cell r="R182">
            <v>15685.5</v>
          </cell>
          <cell r="S182">
            <v>12285.5</v>
          </cell>
          <cell r="T182">
            <v>3400</v>
          </cell>
          <cell r="U182">
            <v>0</v>
          </cell>
        </row>
        <row r="182">
          <cell r="AI182">
            <v>688.53625</v>
          </cell>
        </row>
        <row r="182">
          <cell r="AM182" t="str">
            <v>荣华北路+无敌队</v>
          </cell>
        </row>
        <row r="183">
          <cell r="E183" t="str">
            <v>T区</v>
          </cell>
        </row>
        <row r="183">
          <cell r="I183">
            <v>0</v>
          </cell>
          <cell r="J183">
            <v>0</v>
          </cell>
          <cell r="K183">
            <v>0</v>
          </cell>
        </row>
        <row r="183">
          <cell r="N183" t="str">
            <v>同老店</v>
          </cell>
          <cell r="O183">
            <v>0</v>
          </cell>
        </row>
        <row r="183">
          <cell r="R183">
            <v>0</v>
          </cell>
          <cell r="S183">
            <v>0</v>
          </cell>
          <cell r="T183">
            <v>0</v>
          </cell>
          <cell r="U183">
            <v>0</v>
          </cell>
        </row>
        <row r="183">
          <cell r="AI183">
            <v>0</v>
          </cell>
        </row>
        <row r="183">
          <cell r="AM183" t="str">
            <v>单人</v>
          </cell>
        </row>
        <row r="184">
          <cell r="E184" t="str">
            <v>荣华北路+门店T区</v>
          </cell>
        </row>
        <row r="184">
          <cell r="I184">
            <v>0</v>
          </cell>
          <cell r="J184">
            <v>0</v>
          </cell>
          <cell r="K184">
            <v>0</v>
          </cell>
        </row>
        <row r="184">
          <cell r="N184" t="str">
            <v>同老店</v>
          </cell>
          <cell r="O184">
            <v>0</v>
          </cell>
        </row>
        <row r="184">
          <cell r="R184">
            <v>1038.6</v>
          </cell>
          <cell r="S184">
            <v>1038.6</v>
          </cell>
          <cell r="T184">
            <v>0</v>
          </cell>
          <cell r="U184">
            <v>0</v>
          </cell>
        </row>
        <row r="184">
          <cell r="AI184">
            <v>0</v>
          </cell>
        </row>
        <row r="184">
          <cell r="AM184" t="str">
            <v>单人</v>
          </cell>
        </row>
        <row r="185">
          <cell r="E185" t="str">
            <v>康红梅</v>
          </cell>
        </row>
        <row r="185">
          <cell r="I185">
            <v>0</v>
          </cell>
          <cell r="J185">
            <v>0</v>
          </cell>
          <cell r="K185">
            <v>0</v>
          </cell>
        </row>
        <row r="185">
          <cell r="N185" t="str">
            <v>同老店</v>
          </cell>
          <cell r="O185">
            <v>0</v>
          </cell>
        </row>
        <row r="185">
          <cell r="R185">
            <v>106558.9</v>
          </cell>
          <cell r="S185">
            <v>96576.9</v>
          </cell>
          <cell r="T185">
            <v>9982</v>
          </cell>
          <cell r="U185">
            <v>0</v>
          </cell>
        </row>
        <row r="185">
          <cell r="AI185">
            <v>6853.8358</v>
          </cell>
        </row>
        <row r="185">
          <cell r="AM185" t="str">
            <v>紫荆+雄鹰队</v>
          </cell>
        </row>
        <row r="186">
          <cell r="E186" t="str">
            <v>唐银春</v>
          </cell>
        </row>
        <row r="186">
          <cell r="I186">
            <v>0</v>
          </cell>
          <cell r="J186">
            <v>0</v>
          </cell>
          <cell r="K186">
            <v>0</v>
          </cell>
        </row>
        <row r="186">
          <cell r="N186" t="str">
            <v>同老店</v>
          </cell>
          <cell r="O186">
            <v>0</v>
          </cell>
        </row>
        <row r="186">
          <cell r="R186">
            <v>112622.5</v>
          </cell>
          <cell r="S186">
            <v>105738.5</v>
          </cell>
          <cell r="T186">
            <v>6884</v>
          </cell>
          <cell r="U186">
            <v>0</v>
          </cell>
        </row>
        <row r="186">
          <cell r="AI186">
            <v>7329.17115</v>
          </cell>
        </row>
        <row r="186">
          <cell r="AM186" t="str">
            <v>紫荆+雄鹰队</v>
          </cell>
        </row>
        <row r="187">
          <cell r="E187" t="str">
            <v>陈红霞</v>
          </cell>
        </row>
        <row r="187">
          <cell r="I187">
            <v>0</v>
          </cell>
          <cell r="J187">
            <v>0</v>
          </cell>
          <cell r="K187">
            <v>0</v>
          </cell>
        </row>
        <row r="187">
          <cell r="N187" t="str">
            <v>同老店</v>
          </cell>
          <cell r="O187">
            <v>0</v>
          </cell>
        </row>
        <row r="187">
          <cell r="R187">
            <v>37087</v>
          </cell>
          <cell r="S187">
            <v>12376</v>
          </cell>
          <cell r="T187">
            <v>24091</v>
          </cell>
          <cell r="U187">
            <v>620</v>
          </cell>
        </row>
        <row r="187">
          <cell r="AI187">
            <v>1864.337475</v>
          </cell>
        </row>
        <row r="187">
          <cell r="AM187" t="str">
            <v>紫荆+雄鹰队</v>
          </cell>
        </row>
        <row r="188">
          <cell r="E188" t="str">
            <v>T区</v>
          </cell>
        </row>
        <row r="188">
          <cell r="I188">
            <v>0</v>
          </cell>
          <cell r="J188">
            <v>0</v>
          </cell>
          <cell r="K188">
            <v>0</v>
          </cell>
        </row>
        <row r="188">
          <cell r="N188" t="str">
            <v>同老店</v>
          </cell>
          <cell r="O188">
            <v>0</v>
          </cell>
        </row>
        <row r="188">
          <cell r="R188">
            <v>0</v>
          </cell>
          <cell r="S188">
            <v>0</v>
          </cell>
          <cell r="T188">
            <v>0</v>
          </cell>
          <cell r="U188">
            <v>0</v>
          </cell>
        </row>
        <row r="188">
          <cell r="AI188">
            <v>0</v>
          </cell>
        </row>
        <row r="188">
          <cell r="AM188" t="str">
            <v>单人</v>
          </cell>
        </row>
        <row r="189">
          <cell r="E189" t="str">
            <v>刘巧艳</v>
          </cell>
        </row>
        <row r="189">
          <cell r="I189">
            <v>0</v>
          </cell>
          <cell r="J189">
            <v>0</v>
          </cell>
          <cell r="K189">
            <v>0</v>
          </cell>
        </row>
        <row r="189">
          <cell r="N189" t="str">
            <v>同老店</v>
          </cell>
          <cell r="O189">
            <v>0</v>
          </cell>
        </row>
        <row r="189">
          <cell r="R189">
            <v>107961.05</v>
          </cell>
          <cell r="S189">
            <v>107961.05</v>
          </cell>
          <cell r="T189">
            <v>0</v>
          </cell>
          <cell r="U189">
            <v>0</v>
          </cell>
        </row>
        <row r="189">
          <cell r="AI189">
            <v>6153.77985</v>
          </cell>
        </row>
        <row r="189">
          <cell r="AM189" t="str">
            <v>紫荆+团结队</v>
          </cell>
        </row>
        <row r="190">
          <cell r="E190" t="str">
            <v>刘晓丽</v>
          </cell>
        </row>
        <row r="190">
          <cell r="I190">
            <v>0</v>
          </cell>
          <cell r="J190">
            <v>0</v>
          </cell>
          <cell r="K190">
            <v>0</v>
          </cell>
        </row>
        <row r="190">
          <cell r="N190" t="str">
            <v>同老店</v>
          </cell>
          <cell r="O190">
            <v>0</v>
          </cell>
        </row>
        <row r="190">
          <cell r="R190">
            <v>69005.85</v>
          </cell>
          <cell r="S190">
            <v>40027.85</v>
          </cell>
          <cell r="T190">
            <v>28978</v>
          </cell>
          <cell r="U190">
            <v>0</v>
          </cell>
        </row>
        <row r="190">
          <cell r="AI190">
            <v>3355.22235</v>
          </cell>
        </row>
        <row r="190">
          <cell r="AM190" t="str">
            <v>紫荆+团结队</v>
          </cell>
        </row>
        <row r="191">
          <cell r="E191" t="str">
            <v>T区</v>
          </cell>
        </row>
        <row r="191">
          <cell r="I191">
            <v>0</v>
          </cell>
          <cell r="J191">
            <v>0</v>
          </cell>
          <cell r="K191">
            <v>0</v>
          </cell>
        </row>
        <row r="191">
          <cell r="N191" t="str">
            <v>同老店</v>
          </cell>
          <cell r="O191">
            <v>0</v>
          </cell>
        </row>
        <row r="191">
          <cell r="R191">
            <v>0</v>
          </cell>
          <cell r="S191">
            <v>0</v>
          </cell>
          <cell r="T191">
            <v>0</v>
          </cell>
          <cell r="U191">
            <v>0</v>
          </cell>
        </row>
        <row r="191">
          <cell r="AI191">
            <v>0</v>
          </cell>
        </row>
        <row r="191">
          <cell r="AM191" t="str">
            <v>单人</v>
          </cell>
        </row>
        <row r="192">
          <cell r="E192" t="str">
            <v>熊艳</v>
          </cell>
        </row>
        <row r="192">
          <cell r="I192">
            <v>0</v>
          </cell>
          <cell r="J192">
            <v>0</v>
          </cell>
          <cell r="K192">
            <v>0</v>
          </cell>
        </row>
        <row r="192">
          <cell r="N192" t="str">
            <v>同老店</v>
          </cell>
          <cell r="O192">
            <v>0</v>
          </cell>
        </row>
        <row r="192">
          <cell r="R192">
            <v>45839.8</v>
          </cell>
          <cell r="S192">
            <v>37511.8</v>
          </cell>
          <cell r="T192">
            <v>6884</v>
          </cell>
          <cell r="U192">
            <v>1444</v>
          </cell>
        </row>
        <row r="192">
          <cell r="AI192">
            <v>1595.4832</v>
          </cell>
        </row>
        <row r="192">
          <cell r="AM192" t="str">
            <v>紫荆+冲刺队</v>
          </cell>
        </row>
        <row r="193">
          <cell r="E193" t="str">
            <v>任静</v>
          </cell>
        </row>
        <row r="193">
          <cell r="I193">
            <v>0</v>
          </cell>
          <cell r="J193">
            <v>0</v>
          </cell>
          <cell r="K193">
            <v>0</v>
          </cell>
        </row>
        <row r="193">
          <cell r="N193" t="str">
            <v>同老店</v>
          </cell>
          <cell r="O193">
            <v>0</v>
          </cell>
        </row>
        <row r="193">
          <cell r="R193">
            <v>32030.5</v>
          </cell>
          <cell r="S193">
            <v>22890.5</v>
          </cell>
          <cell r="T193">
            <v>9140</v>
          </cell>
          <cell r="U193">
            <v>0</v>
          </cell>
        </row>
        <row r="193">
          <cell r="AI193">
            <v>1095.597</v>
          </cell>
        </row>
        <row r="193">
          <cell r="AM193" t="str">
            <v>紫荆+冲刺队</v>
          </cell>
        </row>
        <row r="194">
          <cell r="E194" t="str">
            <v>廖增珍</v>
          </cell>
        </row>
        <row r="194">
          <cell r="I194">
            <v>0</v>
          </cell>
          <cell r="J194">
            <v>0</v>
          </cell>
          <cell r="K194">
            <v>0</v>
          </cell>
        </row>
        <row r="194">
          <cell r="N194" t="str">
            <v>同老店</v>
          </cell>
          <cell r="O194">
            <v>0</v>
          </cell>
        </row>
        <row r="194">
          <cell r="R194">
            <v>9650.4</v>
          </cell>
          <cell r="S194">
            <v>9650.4</v>
          </cell>
          <cell r="T194">
            <v>0</v>
          </cell>
          <cell r="U194">
            <v>0</v>
          </cell>
        </row>
        <row r="194">
          <cell r="AI194">
            <v>366.7152</v>
          </cell>
        </row>
        <row r="194">
          <cell r="AM194" t="str">
            <v>紫荆+冲刺队</v>
          </cell>
        </row>
        <row r="195">
          <cell r="E195" t="str">
            <v>T区</v>
          </cell>
        </row>
        <row r="195">
          <cell r="I195">
            <v>0</v>
          </cell>
          <cell r="J195">
            <v>0</v>
          </cell>
          <cell r="K195">
            <v>0</v>
          </cell>
        </row>
        <row r="195">
          <cell r="N195" t="str">
            <v>同老店</v>
          </cell>
          <cell r="O195">
            <v>0</v>
          </cell>
        </row>
        <row r="195">
          <cell r="R195">
            <v>0</v>
          </cell>
          <cell r="S195">
            <v>0</v>
          </cell>
          <cell r="T195">
            <v>0</v>
          </cell>
          <cell r="U195">
            <v>0</v>
          </cell>
        </row>
        <row r="195">
          <cell r="AI195">
            <v>0</v>
          </cell>
        </row>
        <row r="195">
          <cell r="AM195" t="str">
            <v>单人</v>
          </cell>
        </row>
        <row r="196">
          <cell r="E196" t="str">
            <v>紫荆+门店T区</v>
          </cell>
        </row>
        <row r="196">
          <cell r="I196">
            <v>0</v>
          </cell>
          <cell r="J196">
            <v>0</v>
          </cell>
          <cell r="K196">
            <v>0</v>
          </cell>
        </row>
        <row r="196">
          <cell r="N196" t="str">
            <v>同老店</v>
          </cell>
          <cell r="O196">
            <v>0</v>
          </cell>
        </row>
        <row r="196">
          <cell r="R196">
            <v>2000</v>
          </cell>
          <cell r="S196">
            <v>2000</v>
          </cell>
          <cell r="T196">
            <v>0</v>
          </cell>
          <cell r="U196">
            <v>0</v>
          </cell>
        </row>
        <row r="196">
          <cell r="AI196">
            <v>0</v>
          </cell>
        </row>
        <row r="196">
          <cell r="AM196" t="str">
            <v>单人</v>
          </cell>
        </row>
        <row r="197">
          <cell r="E197" t="str">
            <v>冉芳霞</v>
          </cell>
        </row>
        <row r="197">
          <cell r="I197">
            <v>0</v>
          </cell>
          <cell r="J197">
            <v>0</v>
          </cell>
          <cell r="K197">
            <v>0</v>
          </cell>
        </row>
        <row r="197">
          <cell r="N197" t="str">
            <v>同老店</v>
          </cell>
          <cell r="O197">
            <v>0</v>
          </cell>
        </row>
        <row r="197">
          <cell r="R197">
            <v>113442</v>
          </cell>
          <cell r="S197">
            <v>22234</v>
          </cell>
          <cell r="T197">
            <v>89700</v>
          </cell>
          <cell r="U197">
            <v>1508</v>
          </cell>
        </row>
        <row r="197">
          <cell r="AI197">
            <v>5355.8435</v>
          </cell>
        </row>
        <row r="197">
          <cell r="AM197" t="str">
            <v>双流+超越队</v>
          </cell>
        </row>
        <row r="198">
          <cell r="E198" t="str">
            <v>谭萍</v>
          </cell>
        </row>
        <row r="198">
          <cell r="I198">
            <v>0</v>
          </cell>
          <cell r="J198">
            <v>0</v>
          </cell>
          <cell r="K198">
            <v>0</v>
          </cell>
        </row>
        <row r="198">
          <cell r="N198" t="str">
            <v>同老店</v>
          </cell>
          <cell r="O198">
            <v>0</v>
          </cell>
        </row>
        <row r="198">
          <cell r="R198">
            <v>49998.5</v>
          </cell>
          <cell r="S198">
            <v>22458.5</v>
          </cell>
          <cell r="T198">
            <v>27540</v>
          </cell>
          <cell r="U198">
            <v>0</v>
          </cell>
        </row>
        <row r="198">
          <cell r="AI198">
            <v>2683.90675</v>
          </cell>
        </row>
        <row r="198">
          <cell r="AM198" t="str">
            <v>双流+超越队</v>
          </cell>
        </row>
        <row r="199">
          <cell r="E199" t="str">
            <v>罗湘湘</v>
          </cell>
        </row>
        <row r="199">
          <cell r="I199">
            <v>0</v>
          </cell>
          <cell r="J199">
            <v>0</v>
          </cell>
          <cell r="K199">
            <v>0</v>
          </cell>
        </row>
        <row r="199">
          <cell r="N199" t="str">
            <v>同老店</v>
          </cell>
          <cell r="O199">
            <v>0</v>
          </cell>
        </row>
        <row r="199">
          <cell r="R199">
            <v>9168</v>
          </cell>
          <cell r="S199">
            <v>398</v>
          </cell>
          <cell r="T199">
            <v>8770</v>
          </cell>
          <cell r="U199">
            <v>0</v>
          </cell>
        </row>
        <row r="199">
          <cell r="AI199">
            <v>405.55025</v>
          </cell>
        </row>
        <row r="199">
          <cell r="AM199" t="str">
            <v>双流+超越队</v>
          </cell>
        </row>
        <row r="200">
          <cell r="E200" t="str">
            <v>T区</v>
          </cell>
        </row>
        <row r="200">
          <cell r="I200">
            <v>0</v>
          </cell>
          <cell r="J200">
            <v>0</v>
          </cell>
          <cell r="K200">
            <v>0</v>
          </cell>
        </row>
        <row r="200">
          <cell r="N200" t="str">
            <v>同老店</v>
          </cell>
          <cell r="O200">
            <v>0</v>
          </cell>
        </row>
        <row r="200">
          <cell r="R200">
            <v>0</v>
          </cell>
          <cell r="S200">
            <v>0</v>
          </cell>
          <cell r="T200">
            <v>0</v>
          </cell>
          <cell r="U200">
            <v>0</v>
          </cell>
        </row>
        <row r="200">
          <cell r="AI200">
            <v>0</v>
          </cell>
        </row>
        <row r="200">
          <cell r="AM200" t="str">
            <v>单人</v>
          </cell>
        </row>
        <row r="201">
          <cell r="E201" t="str">
            <v>郝中南</v>
          </cell>
        </row>
        <row r="201">
          <cell r="I201">
            <v>0</v>
          </cell>
          <cell r="J201">
            <v>0</v>
          </cell>
          <cell r="K201">
            <v>0</v>
          </cell>
        </row>
        <row r="201">
          <cell r="N201" t="str">
            <v>同老店</v>
          </cell>
          <cell r="O201">
            <v>0</v>
          </cell>
        </row>
        <row r="201">
          <cell r="R201">
            <v>96356</v>
          </cell>
          <cell r="S201">
            <v>27310</v>
          </cell>
          <cell r="T201">
            <v>66750</v>
          </cell>
          <cell r="U201">
            <v>2296</v>
          </cell>
        </row>
        <row r="201">
          <cell r="AI201">
            <v>4029.7575</v>
          </cell>
        </row>
        <row r="201">
          <cell r="AM201" t="str">
            <v>双流+星耀队</v>
          </cell>
        </row>
        <row r="202">
          <cell r="E202" t="str">
            <v>彭措志玛</v>
          </cell>
        </row>
        <row r="202">
          <cell r="I202">
            <v>0</v>
          </cell>
          <cell r="J202">
            <v>0</v>
          </cell>
          <cell r="K202">
            <v>0</v>
          </cell>
        </row>
        <row r="202">
          <cell r="N202" t="str">
            <v>同老店</v>
          </cell>
          <cell r="O202">
            <v>0</v>
          </cell>
        </row>
        <row r="202">
          <cell r="R202">
            <v>43063.5</v>
          </cell>
          <cell r="S202">
            <v>16423.5</v>
          </cell>
          <cell r="T202">
            <v>26640</v>
          </cell>
          <cell r="U202">
            <v>0</v>
          </cell>
        </row>
        <row r="202">
          <cell r="AI202">
            <v>1923.1515</v>
          </cell>
        </row>
        <row r="202">
          <cell r="AM202" t="str">
            <v>双流+星耀队</v>
          </cell>
        </row>
        <row r="203">
          <cell r="E203" t="str">
            <v>T区</v>
          </cell>
        </row>
        <row r="203">
          <cell r="I203">
            <v>0</v>
          </cell>
          <cell r="J203">
            <v>0</v>
          </cell>
          <cell r="K203">
            <v>0</v>
          </cell>
        </row>
        <row r="203">
          <cell r="N203" t="str">
            <v>同老店</v>
          </cell>
          <cell r="O203">
            <v>0</v>
          </cell>
        </row>
        <row r="203">
          <cell r="R203">
            <v>0</v>
          </cell>
          <cell r="S203">
            <v>0</v>
          </cell>
          <cell r="T203">
            <v>0</v>
          </cell>
          <cell r="U203">
            <v>0</v>
          </cell>
        </row>
        <row r="203">
          <cell r="AI203">
            <v>0</v>
          </cell>
        </row>
        <row r="203">
          <cell r="AM203" t="str">
            <v>单人</v>
          </cell>
        </row>
        <row r="204">
          <cell r="E204" t="str">
            <v>双流+门店T区</v>
          </cell>
        </row>
        <row r="204">
          <cell r="I204">
            <v>0</v>
          </cell>
          <cell r="J204">
            <v>0</v>
          </cell>
          <cell r="K204">
            <v>0</v>
          </cell>
        </row>
        <row r="204">
          <cell r="N204" t="str">
            <v>同老店</v>
          </cell>
          <cell r="O204">
            <v>0</v>
          </cell>
        </row>
        <row r="204">
          <cell r="R204">
            <v>-920</v>
          </cell>
          <cell r="S204">
            <v>-920</v>
          </cell>
          <cell r="T204">
            <v>0</v>
          </cell>
          <cell r="U204">
            <v>0</v>
          </cell>
        </row>
        <row r="204">
          <cell r="AI204">
            <v>0</v>
          </cell>
        </row>
        <row r="204">
          <cell r="AM204" t="str">
            <v>单人</v>
          </cell>
        </row>
        <row r="205">
          <cell r="E205" t="str">
            <v>刘霞</v>
          </cell>
        </row>
        <row r="205">
          <cell r="I205">
            <v>0</v>
          </cell>
          <cell r="J205">
            <v>0</v>
          </cell>
          <cell r="K205">
            <v>0</v>
          </cell>
        </row>
        <row r="205">
          <cell r="N205" t="str">
            <v>同老店</v>
          </cell>
          <cell r="O205">
            <v>0</v>
          </cell>
        </row>
        <row r="205">
          <cell r="R205">
            <v>17665.8</v>
          </cell>
          <cell r="S205">
            <v>14865.8</v>
          </cell>
          <cell r="T205">
            <v>2800</v>
          </cell>
          <cell r="U205">
            <v>0</v>
          </cell>
        </row>
        <row r="205">
          <cell r="AI205">
            <v>475.5453</v>
          </cell>
        </row>
        <row r="205">
          <cell r="AM205" t="str">
            <v>亚洲湾+钱进队</v>
          </cell>
        </row>
        <row r="206">
          <cell r="E206" t="str">
            <v>石海力</v>
          </cell>
        </row>
        <row r="206">
          <cell r="I206">
            <v>0</v>
          </cell>
          <cell r="J206">
            <v>0</v>
          </cell>
          <cell r="K206">
            <v>0</v>
          </cell>
        </row>
        <row r="206">
          <cell r="N206" t="str">
            <v>同老店</v>
          </cell>
          <cell r="O206">
            <v>0</v>
          </cell>
        </row>
        <row r="206">
          <cell r="R206">
            <v>14795.7</v>
          </cell>
          <cell r="S206">
            <v>6435.7</v>
          </cell>
          <cell r="T206">
            <v>7360</v>
          </cell>
          <cell r="U206">
            <v>1000</v>
          </cell>
        </row>
        <row r="206">
          <cell r="AI206">
            <v>319.76145</v>
          </cell>
        </row>
        <row r="206">
          <cell r="AM206" t="str">
            <v>亚洲湾+钱进队</v>
          </cell>
        </row>
        <row r="207">
          <cell r="E207" t="str">
            <v>陈定坤</v>
          </cell>
        </row>
        <row r="207">
          <cell r="I207">
            <v>0</v>
          </cell>
          <cell r="J207">
            <v>0</v>
          </cell>
          <cell r="K207">
            <v>0</v>
          </cell>
        </row>
        <row r="207">
          <cell r="N207" t="str">
            <v>同老店</v>
          </cell>
          <cell r="O207">
            <v>0</v>
          </cell>
        </row>
        <row r="207">
          <cell r="R207">
            <v>25092.6</v>
          </cell>
          <cell r="S207">
            <v>10792.6</v>
          </cell>
          <cell r="T207">
            <v>14300</v>
          </cell>
          <cell r="U207">
            <v>0</v>
          </cell>
        </row>
        <row r="207">
          <cell r="AI207">
            <v>572.4966</v>
          </cell>
        </row>
        <row r="207">
          <cell r="AM207" t="str">
            <v>亚洲湾+钱进队</v>
          </cell>
        </row>
        <row r="208">
          <cell r="E208" t="str">
            <v>T区</v>
          </cell>
        </row>
        <row r="208">
          <cell r="I208">
            <v>0</v>
          </cell>
          <cell r="J208">
            <v>0</v>
          </cell>
          <cell r="K208">
            <v>0</v>
          </cell>
        </row>
        <row r="208">
          <cell r="N208" t="str">
            <v>同老店</v>
          </cell>
          <cell r="O208">
            <v>0</v>
          </cell>
        </row>
        <row r="208">
          <cell r="R208">
            <v>0</v>
          </cell>
          <cell r="S208">
            <v>0</v>
          </cell>
          <cell r="T208">
            <v>0</v>
          </cell>
          <cell r="U208">
            <v>0</v>
          </cell>
        </row>
        <row r="208">
          <cell r="AI208">
            <v>0</v>
          </cell>
        </row>
        <row r="208">
          <cell r="AM208" t="str">
            <v>单人</v>
          </cell>
        </row>
        <row r="209">
          <cell r="E209" t="str">
            <v>李科</v>
          </cell>
        </row>
        <row r="209">
          <cell r="I209">
            <v>0</v>
          </cell>
          <cell r="J209">
            <v>0</v>
          </cell>
          <cell r="K209">
            <v>0</v>
          </cell>
        </row>
        <row r="209">
          <cell r="N209" t="str">
            <v>同老店</v>
          </cell>
          <cell r="O209">
            <v>0</v>
          </cell>
        </row>
        <row r="209">
          <cell r="R209">
            <v>51450</v>
          </cell>
          <cell r="S209">
            <v>41778</v>
          </cell>
          <cell r="T209">
            <v>9672</v>
          </cell>
          <cell r="U209">
            <v>0</v>
          </cell>
        </row>
        <row r="209">
          <cell r="AI209">
            <v>2283.078</v>
          </cell>
        </row>
        <row r="209">
          <cell r="AM209" t="str">
            <v>亚洲湾+龙腾队</v>
          </cell>
        </row>
        <row r="210">
          <cell r="E210" t="str">
            <v>付薪燕</v>
          </cell>
        </row>
        <row r="210">
          <cell r="I210">
            <v>0</v>
          </cell>
          <cell r="J210">
            <v>0</v>
          </cell>
          <cell r="K210">
            <v>0</v>
          </cell>
        </row>
        <row r="210">
          <cell r="N210" t="str">
            <v>同老店</v>
          </cell>
          <cell r="O210">
            <v>0</v>
          </cell>
        </row>
        <row r="210">
          <cell r="R210">
            <v>17231.2</v>
          </cell>
          <cell r="S210">
            <v>16043.2</v>
          </cell>
          <cell r="T210">
            <v>1188</v>
          </cell>
          <cell r="U210">
            <v>0</v>
          </cell>
        </row>
        <row r="210">
          <cell r="AI210">
            <v>798.7315</v>
          </cell>
        </row>
        <row r="210">
          <cell r="AM210" t="str">
            <v>亚洲湾+龙腾队</v>
          </cell>
        </row>
        <row r="211">
          <cell r="E211" t="str">
            <v>T区</v>
          </cell>
        </row>
        <row r="211">
          <cell r="I211">
            <v>0</v>
          </cell>
          <cell r="J211">
            <v>0</v>
          </cell>
          <cell r="K211">
            <v>0</v>
          </cell>
        </row>
        <row r="211">
          <cell r="N211" t="str">
            <v>同老店</v>
          </cell>
          <cell r="O211">
            <v>0</v>
          </cell>
        </row>
        <row r="211">
          <cell r="R211">
            <v>0</v>
          </cell>
          <cell r="S211">
            <v>0</v>
          </cell>
          <cell r="T211">
            <v>0</v>
          </cell>
          <cell r="U211">
            <v>0</v>
          </cell>
        </row>
        <row r="211">
          <cell r="AI211">
            <v>0</v>
          </cell>
        </row>
        <row r="211">
          <cell r="AM211" t="str">
            <v>单人</v>
          </cell>
        </row>
        <row r="212">
          <cell r="E212" t="str">
            <v>亚洲湾+门店T区</v>
          </cell>
        </row>
        <row r="212">
          <cell r="I212">
            <v>0</v>
          </cell>
          <cell r="J212">
            <v>0</v>
          </cell>
          <cell r="K212">
            <v>0</v>
          </cell>
        </row>
        <row r="212">
          <cell r="N212" t="str">
            <v>同老店</v>
          </cell>
          <cell r="O212">
            <v>0</v>
          </cell>
        </row>
        <row r="212">
          <cell r="R212">
            <v>17521.7</v>
          </cell>
          <cell r="S212">
            <v>7961.7</v>
          </cell>
          <cell r="T212">
            <v>9560</v>
          </cell>
          <cell r="U212">
            <v>0</v>
          </cell>
        </row>
        <row r="212">
          <cell r="AI212">
            <v>404.00745</v>
          </cell>
        </row>
        <row r="212">
          <cell r="AM212" t="str">
            <v>单人</v>
          </cell>
        </row>
        <row r="213">
          <cell r="E213" t="str">
            <v>李巧娇</v>
          </cell>
        </row>
        <row r="213">
          <cell r="I213">
            <v>0</v>
          </cell>
          <cell r="J213">
            <v>0</v>
          </cell>
          <cell r="K213">
            <v>0</v>
          </cell>
        </row>
        <row r="213">
          <cell r="N213" t="str">
            <v>同老店</v>
          </cell>
          <cell r="O213">
            <v>0</v>
          </cell>
        </row>
        <row r="213">
          <cell r="R213">
            <v>54822</v>
          </cell>
          <cell r="S213">
            <v>23867</v>
          </cell>
          <cell r="T213">
            <v>29179</v>
          </cell>
          <cell r="U213">
            <v>1776</v>
          </cell>
        </row>
        <row r="213">
          <cell r="AI213">
            <v>2034.584125</v>
          </cell>
        </row>
        <row r="213">
          <cell r="AM213" t="str">
            <v>川师+虎啸龙吟队</v>
          </cell>
        </row>
        <row r="214">
          <cell r="E214" t="str">
            <v>李萌</v>
          </cell>
        </row>
        <row r="214">
          <cell r="I214">
            <v>0</v>
          </cell>
          <cell r="J214">
            <v>0</v>
          </cell>
          <cell r="K214">
            <v>0</v>
          </cell>
        </row>
        <row r="214">
          <cell r="N214" t="str">
            <v>同老店</v>
          </cell>
          <cell r="O214">
            <v>0</v>
          </cell>
        </row>
        <row r="214">
          <cell r="R214">
            <v>14630</v>
          </cell>
          <cell r="S214">
            <v>7030</v>
          </cell>
          <cell r="T214">
            <v>6980</v>
          </cell>
          <cell r="U214">
            <v>620</v>
          </cell>
        </row>
        <row r="214">
          <cell r="AI214">
            <v>549.4325</v>
          </cell>
        </row>
        <row r="214">
          <cell r="AM214" t="str">
            <v>川师+虎啸龙吟队</v>
          </cell>
        </row>
        <row r="215">
          <cell r="E215" t="str">
            <v>柳全菊</v>
          </cell>
        </row>
        <row r="215">
          <cell r="I215">
            <v>0</v>
          </cell>
          <cell r="J215">
            <v>0</v>
          </cell>
          <cell r="K215">
            <v>0</v>
          </cell>
        </row>
        <row r="215">
          <cell r="N215" t="str">
            <v>同老店</v>
          </cell>
          <cell r="O215">
            <v>0</v>
          </cell>
        </row>
        <row r="215">
          <cell r="R215">
            <v>25991</v>
          </cell>
          <cell r="S215">
            <v>22992</v>
          </cell>
          <cell r="T215">
            <v>2999</v>
          </cell>
          <cell r="U215">
            <v>0</v>
          </cell>
        </row>
        <row r="215">
          <cell r="AI215">
            <v>1184.714125</v>
          </cell>
        </row>
        <row r="215">
          <cell r="AM215" t="str">
            <v>川师+虎啸龙吟队</v>
          </cell>
        </row>
        <row r="216">
          <cell r="E216" t="str">
            <v>T区</v>
          </cell>
        </row>
        <row r="216">
          <cell r="I216">
            <v>0</v>
          </cell>
          <cell r="J216">
            <v>0</v>
          </cell>
          <cell r="K216">
            <v>0</v>
          </cell>
        </row>
        <row r="216">
          <cell r="N216" t="str">
            <v>同老店</v>
          </cell>
          <cell r="O216">
            <v>0</v>
          </cell>
        </row>
        <row r="216">
          <cell r="R216">
            <v>0</v>
          </cell>
          <cell r="S216">
            <v>0</v>
          </cell>
          <cell r="T216">
            <v>0</v>
          </cell>
          <cell r="U216">
            <v>0</v>
          </cell>
        </row>
        <row r="216">
          <cell r="AI216">
            <v>0</v>
          </cell>
        </row>
        <row r="216">
          <cell r="AM216" t="str">
            <v>单人</v>
          </cell>
        </row>
        <row r="217">
          <cell r="E217" t="str">
            <v>罗雪</v>
          </cell>
        </row>
        <row r="217">
          <cell r="I217">
            <v>0</v>
          </cell>
          <cell r="J217">
            <v>0</v>
          </cell>
          <cell r="K217">
            <v>0</v>
          </cell>
        </row>
        <row r="217">
          <cell r="N217" t="str">
            <v>同老店</v>
          </cell>
          <cell r="O217">
            <v>0</v>
          </cell>
        </row>
        <row r="217">
          <cell r="R217">
            <v>61101</v>
          </cell>
          <cell r="S217">
            <v>57228</v>
          </cell>
          <cell r="T217">
            <v>2786</v>
          </cell>
          <cell r="U217">
            <v>1087</v>
          </cell>
        </row>
        <row r="217">
          <cell r="AI217">
            <v>3365.2173</v>
          </cell>
        </row>
        <row r="217">
          <cell r="AM217" t="str">
            <v>川师+卧虎藏龙队</v>
          </cell>
        </row>
        <row r="218">
          <cell r="E218" t="str">
            <v>唐宇欣</v>
          </cell>
        </row>
        <row r="218">
          <cell r="I218">
            <v>0</v>
          </cell>
          <cell r="J218">
            <v>0</v>
          </cell>
          <cell r="K218">
            <v>0</v>
          </cell>
        </row>
        <row r="218">
          <cell r="N218" t="str">
            <v>同老店</v>
          </cell>
          <cell r="O218">
            <v>0</v>
          </cell>
        </row>
        <row r="218">
          <cell r="R218">
            <v>48696</v>
          </cell>
          <cell r="S218">
            <v>30216</v>
          </cell>
          <cell r="T218">
            <v>17592</v>
          </cell>
          <cell r="U218">
            <v>888</v>
          </cell>
        </row>
        <row r="218">
          <cell r="AI218">
            <v>2374.0956</v>
          </cell>
        </row>
        <row r="218">
          <cell r="AM218" t="str">
            <v>川师+卧虎藏龙队</v>
          </cell>
        </row>
        <row r="219">
          <cell r="E219" t="str">
            <v>T区</v>
          </cell>
        </row>
        <row r="219">
          <cell r="I219">
            <v>0</v>
          </cell>
          <cell r="J219">
            <v>0</v>
          </cell>
          <cell r="K219">
            <v>0</v>
          </cell>
        </row>
        <row r="219">
          <cell r="N219" t="str">
            <v>同老店</v>
          </cell>
          <cell r="O219">
            <v>0</v>
          </cell>
        </row>
        <row r="219">
          <cell r="R219">
            <v>0</v>
          </cell>
          <cell r="S219">
            <v>0</v>
          </cell>
          <cell r="T219">
            <v>0</v>
          </cell>
          <cell r="U219">
            <v>0</v>
          </cell>
        </row>
        <row r="219">
          <cell r="AI219">
            <v>0</v>
          </cell>
        </row>
        <row r="219">
          <cell r="AM219" t="str">
            <v>单人</v>
          </cell>
        </row>
        <row r="220">
          <cell r="E220" t="str">
            <v>川师+门店T区</v>
          </cell>
        </row>
        <row r="220">
          <cell r="I220">
            <v>0</v>
          </cell>
          <cell r="J220">
            <v>0</v>
          </cell>
          <cell r="K220">
            <v>0</v>
          </cell>
        </row>
        <row r="220">
          <cell r="N220" t="str">
            <v>同老店</v>
          </cell>
          <cell r="O220">
            <v>0</v>
          </cell>
        </row>
        <row r="220">
          <cell r="R220">
            <v>-199</v>
          </cell>
          <cell r="S220">
            <v>0</v>
          </cell>
          <cell r="T220">
            <v>-199</v>
          </cell>
          <cell r="U220">
            <v>0</v>
          </cell>
        </row>
        <row r="220">
          <cell r="AI220">
            <v>0</v>
          </cell>
        </row>
        <row r="220">
          <cell r="AM220" t="str">
            <v>单人</v>
          </cell>
        </row>
        <row r="221">
          <cell r="E221" t="str">
            <v>冷忠翠</v>
          </cell>
        </row>
        <row r="221">
          <cell r="I221">
            <v>0</v>
          </cell>
          <cell r="J221">
            <v>0</v>
          </cell>
          <cell r="K221">
            <v>0</v>
          </cell>
        </row>
        <row r="221">
          <cell r="N221" t="str">
            <v>同老店</v>
          </cell>
          <cell r="O221">
            <v>0</v>
          </cell>
        </row>
        <row r="221">
          <cell r="R221">
            <v>44080</v>
          </cell>
          <cell r="S221">
            <v>42992</v>
          </cell>
          <cell r="T221">
            <v>200</v>
          </cell>
          <cell r="U221">
            <v>888</v>
          </cell>
        </row>
        <row r="221">
          <cell r="AI221">
            <v>1638.636</v>
          </cell>
        </row>
        <row r="221">
          <cell r="AM221" t="str">
            <v>明信+精英队</v>
          </cell>
        </row>
        <row r="222">
          <cell r="E222" t="str">
            <v>谢翠华</v>
          </cell>
        </row>
        <row r="222">
          <cell r="I222">
            <v>0</v>
          </cell>
          <cell r="J222">
            <v>0</v>
          </cell>
          <cell r="K222">
            <v>0</v>
          </cell>
        </row>
        <row r="222">
          <cell r="N222" t="str">
            <v>同老店</v>
          </cell>
          <cell r="O222">
            <v>0</v>
          </cell>
        </row>
        <row r="222">
          <cell r="R222">
            <v>5838</v>
          </cell>
          <cell r="S222">
            <v>5838</v>
          </cell>
          <cell r="T222">
            <v>0</v>
          </cell>
          <cell r="U222">
            <v>0</v>
          </cell>
        </row>
        <row r="222">
          <cell r="AI222">
            <v>0</v>
          </cell>
        </row>
        <row r="222">
          <cell r="AM222" t="str">
            <v>单人</v>
          </cell>
        </row>
        <row r="223">
          <cell r="E223" t="str">
            <v>舒许芳</v>
          </cell>
        </row>
        <row r="223">
          <cell r="I223">
            <v>0</v>
          </cell>
          <cell r="J223">
            <v>0</v>
          </cell>
          <cell r="K223">
            <v>0</v>
          </cell>
        </row>
        <row r="223">
          <cell r="N223" t="str">
            <v>同老店</v>
          </cell>
          <cell r="O223">
            <v>0</v>
          </cell>
        </row>
        <row r="223">
          <cell r="R223">
            <v>10214</v>
          </cell>
          <cell r="S223">
            <v>10214</v>
          </cell>
          <cell r="T223">
            <v>0</v>
          </cell>
          <cell r="U223">
            <v>0</v>
          </cell>
        </row>
        <row r="223">
          <cell r="AI223">
            <v>388.132</v>
          </cell>
        </row>
        <row r="223">
          <cell r="AM223" t="str">
            <v>明信+精英队</v>
          </cell>
        </row>
        <row r="224">
          <cell r="E224" t="str">
            <v>T区</v>
          </cell>
        </row>
        <row r="224">
          <cell r="I224">
            <v>0</v>
          </cell>
          <cell r="J224">
            <v>0</v>
          </cell>
          <cell r="K224">
            <v>0</v>
          </cell>
        </row>
        <row r="224">
          <cell r="N224" t="str">
            <v>同老店</v>
          </cell>
          <cell r="O224">
            <v>0</v>
          </cell>
        </row>
        <row r="224">
          <cell r="R224">
            <v>0</v>
          </cell>
          <cell r="S224">
            <v>0</v>
          </cell>
          <cell r="T224">
            <v>0</v>
          </cell>
          <cell r="U224">
            <v>0</v>
          </cell>
        </row>
        <row r="224">
          <cell r="AI224">
            <v>0</v>
          </cell>
        </row>
        <row r="224">
          <cell r="AM224" t="str">
            <v>单人</v>
          </cell>
        </row>
        <row r="225">
          <cell r="E225" t="str">
            <v>王红</v>
          </cell>
        </row>
        <row r="225">
          <cell r="I225">
            <v>0</v>
          </cell>
          <cell r="J225">
            <v>0</v>
          </cell>
          <cell r="K225">
            <v>0</v>
          </cell>
        </row>
        <row r="225">
          <cell r="N225" t="str">
            <v>同老店</v>
          </cell>
          <cell r="O225">
            <v>0</v>
          </cell>
        </row>
        <row r="225">
          <cell r="R225">
            <v>30057</v>
          </cell>
          <cell r="S225">
            <v>29169</v>
          </cell>
          <cell r="T225">
            <v>0</v>
          </cell>
          <cell r="U225">
            <v>888</v>
          </cell>
        </row>
        <row r="225">
          <cell r="AI225">
            <v>1108.422</v>
          </cell>
        </row>
        <row r="225">
          <cell r="AM225" t="str">
            <v>单人</v>
          </cell>
        </row>
        <row r="226">
          <cell r="E226" t="str">
            <v>贺金云</v>
          </cell>
        </row>
        <row r="226">
          <cell r="I226">
            <v>0</v>
          </cell>
          <cell r="J226">
            <v>0</v>
          </cell>
          <cell r="K226">
            <v>0</v>
          </cell>
        </row>
        <row r="226">
          <cell r="N226" t="str">
            <v>同老店</v>
          </cell>
          <cell r="O226">
            <v>0</v>
          </cell>
        </row>
        <row r="226">
          <cell r="R226">
            <v>198</v>
          </cell>
          <cell r="S226">
            <v>198</v>
          </cell>
          <cell r="T226">
            <v>0</v>
          </cell>
          <cell r="U226">
            <v>0</v>
          </cell>
        </row>
        <row r="226">
          <cell r="AI226">
            <v>0</v>
          </cell>
        </row>
        <row r="226">
          <cell r="AM226" t="str">
            <v>单人</v>
          </cell>
        </row>
        <row r="227">
          <cell r="E227" t="str">
            <v>郑晓芳</v>
          </cell>
        </row>
        <row r="227">
          <cell r="I227">
            <v>0</v>
          </cell>
          <cell r="J227">
            <v>0</v>
          </cell>
          <cell r="K227">
            <v>0</v>
          </cell>
        </row>
        <row r="227">
          <cell r="N227" t="str">
            <v>同老店</v>
          </cell>
          <cell r="O227">
            <v>0</v>
          </cell>
        </row>
        <row r="227">
          <cell r="R227">
            <v>1096</v>
          </cell>
          <cell r="S227">
            <v>1096</v>
          </cell>
          <cell r="T227">
            <v>0</v>
          </cell>
          <cell r="U227">
            <v>0</v>
          </cell>
        </row>
        <row r="227">
          <cell r="AI227">
            <v>0</v>
          </cell>
        </row>
        <row r="227">
          <cell r="AM227" t="str">
            <v>单人</v>
          </cell>
        </row>
        <row r="228">
          <cell r="E228" t="str">
            <v>明信+门店T区</v>
          </cell>
        </row>
        <row r="228">
          <cell r="I228">
            <v>0</v>
          </cell>
          <cell r="J228">
            <v>0</v>
          </cell>
          <cell r="K228">
            <v>0</v>
          </cell>
        </row>
        <row r="228">
          <cell r="N228" t="str">
            <v>同老店</v>
          </cell>
          <cell r="O228">
            <v>0</v>
          </cell>
        </row>
        <row r="228">
          <cell r="R228">
            <v>888</v>
          </cell>
          <cell r="S228">
            <v>888</v>
          </cell>
          <cell r="T228">
            <v>0</v>
          </cell>
          <cell r="U228">
            <v>0</v>
          </cell>
        </row>
        <row r="228">
          <cell r="AI228">
            <v>0</v>
          </cell>
        </row>
        <row r="228">
          <cell r="AM228" t="str">
            <v>单人</v>
          </cell>
        </row>
        <row r="229">
          <cell r="E229" t="str">
            <v>张廷妍</v>
          </cell>
        </row>
        <row r="229">
          <cell r="I229">
            <v>0</v>
          </cell>
          <cell r="J229">
            <v>0</v>
          </cell>
          <cell r="K229">
            <v>0</v>
          </cell>
        </row>
        <row r="229">
          <cell r="N229" t="str">
            <v>同老店</v>
          </cell>
          <cell r="O229">
            <v>0</v>
          </cell>
        </row>
        <row r="229">
          <cell r="R229">
            <v>47556.4</v>
          </cell>
          <cell r="S229">
            <v>47556.4</v>
          </cell>
          <cell r="T229">
            <v>0</v>
          </cell>
          <cell r="U229">
            <v>0</v>
          </cell>
        </row>
        <row r="229">
          <cell r="AI229">
            <v>2258.929</v>
          </cell>
        </row>
        <row r="229">
          <cell r="AM229" t="str">
            <v>千禧+深藏不露队</v>
          </cell>
        </row>
        <row r="230">
          <cell r="E230" t="str">
            <v>王显珍</v>
          </cell>
        </row>
        <row r="230">
          <cell r="I230">
            <v>0</v>
          </cell>
          <cell r="J230">
            <v>0</v>
          </cell>
          <cell r="K230">
            <v>0</v>
          </cell>
        </row>
        <row r="230">
          <cell r="N230" t="str">
            <v>同老店</v>
          </cell>
          <cell r="O230">
            <v>0</v>
          </cell>
        </row>
        <row r="230">
          <cell r="R230">
            <v>14306.4</v>
          </cell>
          <cell r="S230">
            <v>20045.4</v>
          </cell>
          <cell r="T230">
            <v>-5739</v>
          </cell>
          <cell r="U230">
            <v>0</v>
          </cell>
        </row>
        <row r="230">
          <cell r="AI230">
            <v>774.964875</v>
          </cell>
        </row>
        <row r="230">
          <cell r="AM230" t="str">
            <v>千禧+深藏不露队</v>
          </cell>
        </row>
        <row r="231">
          <cell r="E231" t="str">
            <v>T区</v>
          </cell>
        </row>
        <row r="231">
          <cell r="I231">
            <v>0</v>
          </cell>
          <cell r="J231">
            <v>0</v>
          </cell>
          <cell r="K231">
            <v>0</v>
          </cell>
        </row>
        <row r="231">
          <cell r="N231" t="str">
            <v>同老店</v>
          </cell>
          <cell r="O231">
            <v>0</v>
          </cell>
        </row>
        <row r="231">
          <cell r="R231">
            <v>0</v>
          </cell>
          <cell r="S231">
            <v>0</v>
          </cell>
          <cell r="T231">
            <v>0</v>
          </cell>
          <cell r="U231">
            <v>0</v>
          </cell>
        </row>
        <row r="231">
          <cell r="AI231">
            <v>0</v>
          </cell>
        </row>
        <row r="231">
          <cell r="AM231" t="str">
            <v>单人</v>
          </cell>
        </row>
        <row r="232">
          <cell r="E232" t="str">
            <v>杜兰兰</v>
          </cell>
        </row>
        <row r="232">
          <cell r="I232">
            <v>0</v>
          </cell>
          <cell r="J232">
            <v>0</v>
          </cell>
          <cell r="K232">
            <v>0</v>
          </cell>
        </row>
        <row r="232">
          <cell r="N232" t="str">
            <v>同老店</v>
          </cell>
          <cell r="O232">
            <v>0</v>
          </cell>
        </row>
        <row r="232">
          <cell r="R232">
            <v>61643</v>
          </cell>
          <cell r="S232">
            <v>68765</v>
          </cell>
          <cell r="T232">
            <v>-8010</v>
          </cell>
          <cell r="U232">
            <v>888</v>
          </cell>
        </row>
        <row r="232">
          <cell r="AI232">
            <v>2415.223</v>
          </cell>
        </row>
        <row r="232">
          <cell r="AM232" t="str">
            <v>千禧+无敌队</v>
          </cell>
        </row>
        <row r="233">
          <cell r="E233" t="str">
            <v>马冬梅</v>
          </cell>
        </row>
        <row r="233">
          <cell r="I233">
            <v>0</v>
          </cell>
          <cell r="J233">
            <v>0</v>
          </cell>
          <cell r="K233">
            <v>0</v>
          </cell>
        </row>
        <row r="233">
          <cell r="N233" t="str">
            <v>同老店</v>
          </cell>
          <cell r="O233">
            <v>0</v>
          </cell>
        </row>
        <row r="233">
          <cell r="R233">
            <v>6959.2</v>
          </cell>
          <cell r="S233">
            <v>6959.2</v>
          </cell>
          <cell r="T233">
            <v>0</v>
          </cell>
          <cell r="U233">
            <v>0</v>
          </cell>
        </row>
        <row r="233">
          <cell r="AI233">
            <v>264.4496</v>
          </cell>
        </row>
        <row r="233">
          <cell r="AM233" t="str">
            <v>千禧+无敌队</v>
          </cell>
        </row>
        <row r="234">
          <cell r="E234" t="str">
            <v>彭莉群</v>
          </cell>
        </row>
        <row r="234">
          <cell r="I234">
            <v>0</v>
          </cell>
          <cell r="J234">
            <v>0</v>
          </cell>
          <cell r="K234">
            <v>0</v>
          </cell>
        </row>
        <row r="234">
          <cell r="N234" t="str">
            <v>同老店</v>
          </cell>
          <cell r="O234">
            <v>0</v>
          </cell>
        </row>
        <row r="234">
          <cell r="R234">
            <v>3614</v>
          </cell>
          <cell r="S234">
            <v>3614</v>
          </cell>
          <cell r="T234">
            <v>0</v>
          </cell>
          <cell r="U234">
            <v>0</v>
          </cell>
        </row>
        <row r="234">
          <cell r="AI234">
            <v>137.332</v>
          </cell>
        </row>
        <row r="234">
          <cell r="AM234" t="str">
            <v>千禧+无敌队</v>
          </cell>
        </row>
        <row r="235">
          <cell r="E235" t="str">
            <v>T区</v>
          </cell>
        </row>
        <row r="235">
          <cell r="I235">
            <v>0</v>
          </cell>
          <cell r="J235">
            <v>0</v>
          </cell>
          <cell r="K235">
            <v>0</v>
          </cell>
        </row>
        <row r="235">
          <cell r="N235" t="str">
            <v>同老店</v>
          </cell>
          <cell r="O235">
            <v>0</v>
          </cell>
        </row>
        <row r="235">
          <cell r="R235">
            <v>0</v>
          </cell>
          <cell r="S235">
            <v>0</v>
          </cell>
          <cell r="T235">
            <v>0</v>
          </cell>
          <cell r="U235">
            <v>0</v>
          </cell>
        </row>
        <row r="235">
          <cell r="AI235">
            <v>0</v>
          </cell>
        </row>
        <row r="235">
          <cell r="AM235" t="str">
            <v>单人</v>
          </cell>
        </row>
        <row r="236">
          <cell r="E236" t="str">
            <v>千禧+门店T区</v>
          </cell>
        </row>
        <row r="236">
          <cell r="I236">
            <v>0</v>
          </cell>
          <cell r="J236">
            <v>0</v>
          </cell>
          <cell r="K236">
            <v>0</v>
          </cell>
        </row>
        <row r="236">
          <cell r="N236" t="str">
            <v>同老店</v>
          </cell>
          <cell r="O236">
            <v>0</v>
          </cell>
        </row>
        <row r="236">
          <cell r="R236">
            <v>17050</v>
          </cell>
          <cell r="S236">
            <v>17670</v>
          </cell>
          <cell r="T236">
            <v>-620</v>
          </cell>
          <cell r="U236">
            <v>0</v>
          </cell>
        </row>
        <row r="236">
          <cell r="AI236">
            <v>492.1095</v>
          </cell>
        </row>
        <row r="236">
          <cell r="AM236" t="str">
            <v>单人</v>
          </cell>
        </row>
        <row r="237">
          <cell r="E237" t="str">
            <v>孙红梅</v>
          </cell>
        </row>
        <row r="237">
          <cell r="I237">
            <v>0</v>
          </cell>
          <cell r="J237">
            <v>0</v>
          </cell>
          <cell r="K237">
            <v>0</v>
          </cell>
        </row>
        <row r="237">
          <cell r="N237" t="str">
            <v>同老店</v>
          </cell>
          <cell r="O237">
            <v>0</v>
          </cell>
        </row>
        <row r="237">
          <cell r="R237">
            <v>80534.86</v>
          </cell>
          <cell r="S237">
            <v>72929.26</v>
          </cell>
          <cell r="T237">
            <v>7017.6</v>
          </cell>
          <cell r="U237">
            <v>588</v>
          </cell>
        </row>
        <row r="237">
          <cell r="AI237">
            <v>4416.9699</v>
          </cell>
        </row>
        <row r="237">
          <cell r="AM237" t="str">
            <v>大丰+冲锋队</v>
          </cell>
        </row>
        <row r="238">
          <cell r="E238" t="str">
            <v>蒲艳婷</v>
          </cell>
        </row>
        <row r="238">
          <cell r="I238">
            <v>0</v>
          </cell>
          <cell r="J238">
            <v>0</v>
          </cell>
          <cell r="K238">
            <v>0</v>
          </cell>
        </row>
        <row r="238">
          <cell r="N238" t="str">
            <v>同老店</v>
          </cell>
          <cell r="O238">
            <v>0</v>
          </cell>
        </row>
        <row r="238">
          <cell r="R238">
            <v>61761.34</v>
          </cell>
          <cell r="S238">
            <v>33070.94</v>
          </cell>
          <cell r="T238">
            <v>28070.4</v>
          </cell>
          <cell r="U238">
            <v>620</v>
          </cell>
        </row>
        <row r="238">
          <cell r="AI238">
            <v>2925.0519</v>
          </cell>
        </row>
        <row r="238">
          <cell r="AM238" t="str">
            <v>大丰+冲锋队</v>
          </cell>
        </row>
        <row r="239">
          <cell r="E239" t="str">
            <v>杨艳</v>
          </cell>
        </row>
        <row r="239">
          <cell r="I239">
            <v>0</v>
          </cell>
          <cell r="J239">
            <v>0</v>
          </cell>
          <cell r="K239">
            <v>0</v>
          </cell>
        </row>
        <row r="239">
          <cell r="N239" t="str">
            <v>同老店</v>
          </cell>
          <cell r="O239">
            <v>0</v>
          </cell>
        </row>
        <row r="239">
          <cell r="R239">
            <v>2466</v>
          </cell>
          <cell r="S239">
            <v>2466</v>
          </cell>
          <cell r="T239">
            <v>0</v>
          </cell>
          <cell r="U239">
            <v>0</v>
          </cell>
        </row>
        <row r="239">
          <cell r="AI239">
            <v>140.562</v>
          </cell>
        </row>
        <row r="239">
          <cell r="AM239" t="str">
            <v>大丰+冲锋队</v>
          </cell>
        </row>
        <row r="240">
          <cell r="E240" t="str">
            <v>T区</v>
          </cell>
        </row>
        <row r="240">
          <cell r="I240">
            <v>0</v>
          </cell>
          <cell r="J240">
            <v>0</v>
          </cell>
          <cell r="K240">
            <v>0</v>
          </cell>
        </row>
        <row r="240">
          <cell r="N240" t="str">
            <v>同老店</v>
          </cell>
          <cell r="O240">
            <v>0</v>
          </cell>
        </row>
        <row r="240">
          <cell r="R240">
            <v>0</v>
          </cell>
          <cell r="S240">
            <v>0</v>
          </cell>
          <cell r="T240">
            <v>0</v>
          </cell>
          <cell r="U240">
            <v>0</v>
          </cell>
        </row>
        <row r="240">
          <cell r="AI240">
            <v>0</v>
          </cell>
        </row>
        <row r="240">
          <cell r="AM240" t="str">
            <v>单人</v>
          </cell>
        </row>
        <row r="241">
          <cell r="E241" t="str">
            <v>黎红花</v>
          </cell>
        </row>
        <row r="241">
          <cell r="I241">
            <v>0</v>
          </cell>
          <cell r="J241">
            <v>0</v>
          </cell>
          <cell r="K241">
            <v>0</v>
          </cell>
        </row>
        <row r="241">
          <cell r="N241" t="str">
            <v>同老店</v>
          </cell>
          <cell r="O241">
            <v>0</v>
          </cell>
        </row>
        <row r="241">
          <cell r="R241">
            <v>37656.9</v>
          </cell>
          <cell r="S241">
            <v>37212.9</v>
          </cell>
          <cell r="T241">
            <v>0</v>
          </cell>
          <cell r="U241">
            <v>444</v>
          </cell>
        </row>
        <row r="241">
          <cell r="AI241">
            <v>1414.0902</v>
          </cell>
        </row>
        <row r="241">
          <cell r="AM241" t="str">
            <v>大丰+精英队</v>
          </cell>
        </row>
        <row r="242">
          <cell r="E242" t="str">
            <v>刘帆</v>
          </cell>
        </row>
        <row r="242">
          <cell r="I242">
            <v>0</v>
          </cell>
          <cell r="J242">
            <v>0</v>
          </cell>
          <cell r="K242">
            <v>0</v>
          </cell>
        </row>
        <row r="242">
          <cell r="N242" t="str">
            <v>同老店</v>
          </cell>
          <cell r="O242">
            <v>0</v>
          </cell>
        </row>
        <row r="242">
          <cell r="R242">
            <v>13894.4</v>
          </cell>
          <cell r="S242">
            <v>13274.4</v>
          </cell>
          <cell r="T242">
            <v>0</v>
          </cell>
          <cell r="U242">
            <v>620</v>
          </cell>
        </row>
        <row r="242">
          <cell r="AI242">
            <v>504.4272</v>
          </cell>
        </row>
        <row r="242">
          <cell r="AM242" t="str">
            <v>大丰+精英队</v>
          </cell>
        </row>
        <row r="243">
          <cell r="E243" t="str">
            <v>袁晓梅</v>
          </cell>
        </row>
        <row r="243">
          <cell r="I243">
            <v>0</v>
          </cell>
          <cell r="J243">
            <v>0</v>
          </cell>
          <cell r="K243">
            <v>0</v>
          </cell>
        </row>
        <row r="243">
          <cell r="N243" t="str">
            <v>同老店</v>
          </cell>
          <cell r="O243">
            <v>0</v>
          </cell>
        </row>
        <row r="243">
          <cell r="R243">
            <v>3736.2</v>
          </cell>
          <cell r="S243">
            <v>3292.2</v>
          </cell>
          <cell r="T243">
            <v>0</v>
          </cell>
          <cell r="U243">
            <v>444</v>
          </cell>
        </row>
        <row r="243">
          <cell r="AI243">
            <v>0</v>
          </cell>
        </row>
        <row r="243">
          <cell r="AM243" t="str">
            <v>单人</v>
          </cell>
        </row>
        <row r="244">
          <cell r="E244" t="str">
            <v>T区</v>
          </cell>
        </row>
        <row r="244">
          <cell r="I244">
            <v>0</v>
          </cell>
          <cell r="J244">
            <v>0</v>
          </cell>
          <cell r="K244">
            <v>0</v>
          </cell>
        </row>
        <row r="244">
          <cell r="N244" t="str">
            <v>同老店</v>
          </cell>
          <cell r="O244">
            <v>0</v>
          </cell>
        </row>
        <row r="244">
          <cell r="R244">
            <v>0</v>
          </cell>
          <cell r="S244">
            <v>0</v>
          </cell>
          <cell r="T244">
            <v>0</v>
          </cell>
          <cell r="U244">
            <v>0</v>
          </cell>
        </row>
        <row r="244">
          <cell r="AI244">
            <v>0</v>
          </cell>
        </row>
        <row r="244">
          <cell r="AM244" t="str">
            <v>单人</v>
          </cell>
        </row>
        <row r="245">
          <cell r="E245" t="str">
            <v>大丰+门店T区</v>
          </cell>
        </row>
        <row r="245">
          <cell r="I245">
            <v>0</v>
          </cell>
          <cell r="J245">
            <v>0</v>
          </cell>
          <cell r="K245">
            <v>0</v>
          </cell>
        </row>
        <row r="245">
          <cell r="N245" t="str">
            <v>同老店</v>
          </cell>
          <cell r="O245">
            <v>0</v>
          </cell>
        </row>
        <row r="245">
          <cell r="R245">
            <v>0</v>
          </cell>
          <cell r="S245">
            <v>0</v>
          </cell>
          <cell r="T245">
            <v>0</v>
          </cell>
          <cell r="U245">
            <v>0</v>
          </cell>
        </row>
        <row r="245">
          <cell r="AI245">
            <v>0</v>
          </cell>
        </row>
        <row r="245">
          <cell r="AM245" t="str">
            <v>单人</v>
          </cell>
        </row>
        <row r="246">
          <cell r="E246" t="str">
            <v>徐文平</v>
          </cell>
        </row>
        <row r="246">
          <cell r="I246">
            <v>0</v>
          </cell>
          <cell r="J246">
            <v>0</v>
          </cell>
          <cell r="K246">
            <v>0</v>
          </cell>
        </row>
        <row r="246">
          <cell r="N246" t="str">
            <v>同老店</v>
          </cell>
          <cell r="O246">
            <v>0</v>
          </cell>
        </row>
        <row r="246">
          <cell r="R246">
            <v>82953.3</v>
          </cell>
          <cell r="S246">
            <v>84943.3</v>
          </cell>
          <cell r="T246">
            <v>-1990</v>
          </cell>
          <cell r="U246">
            <v>0</v>
          </cell>
        </row>
        <row r="246">
          <cell r="AI246">
            <v>3973.3655</v>
          </cell>
        </row>
        <row r="246">
          <cell r="AM246" t="str">
            <v>凤凰山+冲锋队</v>
          </cell>
        </row>
        <row r="247">
          <cell r="E247" t="str">
            <v>周文慧</v>
          </cell>
        </row>
        <row r="247">
          <cell r="I247">
            <v>0</v>
          </cell>
          <cell r="J247">
            <v>0</v>
          </cell>
          <cell r="K247">
            <v>0</v>
          </cell>
        </row>
        <row r="247">
          <cell r="N247" t="str">
            <v>同老店</v>
          </cell>
          <cell r="O247">
            <v>0</v>
          </cell>
        </row>
        <row r="247">
          <cell r="R247">
            <v>15460.4</v>
          </cell>
          <cell r="S247">
            <v>14872.4</v>
          </cell>
          <cell r="T247">
            <v>0</v>
          </cell>
          <cell r="U247">
            <v>588</v>
          </cell>
        </row>
        <row r="247">
          <cell r="AI247">
            <v>706.439</v>
          </cell>
        </row>
        <row r="247">
          <cell r="AM247" t="str">
            <v>凤凰山+冲锋队</v>
          </cell>
        </row>
        <row r="248">
          <cell r="E248" t="str">
            <v>郑美函</v>
          </cell>
        </row>
        <row r="248">
          <cell r="I248">
            <v>0</v>
          </cell>
          <cell r="J248">
            <v>0</v>
          </cell>
          <cell r="K248">
            <v>0</v>
          </cell>
        </row>
        <row r="248">
          <cell r="N248" t="str">
            <v>同老店</v>
          </cell>
          <cell r="O248">
            <v>0</v>
          </cell>
        </row>
        <row r="248">
          <cell r="R248">
            <v>8133.3</v>
          </cell>
          <cell r="S248">
            <v>8133.3</v>
          </cell>
          <cell r="T248">
            <v>0</v>
          </cell>
          <cell r="U248">
            <v>0</v>
          </cell>
        </row>
        <row r="248">
          <cell r="AI248">
            <v>386.33175</v>
          </cell>
        </row>
        <row r="248">
          <cell r="AM248" t="str">
            <v>凤凰山+冲锋队</v>
          </cell>
        </row>
        <row r="249">
          <cell r="E249" t="str">
            <v>T区</v>
          </cell>
        </row>
        <row r="249">
          <cell r="I249">
            <v>0</v>
          </cell>
          <cell r="J249">
            <v>0</v>
          </cell>
          <cell r="K249">
            <v>0</v>
          </cell>
        </row>
        <row r="249">
          <cell r="N249" t="str">
            <v>同老店</v>
          </cell>
          <cell r="O249">
            <v>0</v>
          </cell>
        </row>
        <row r="249">
          <cell r="R249">
            <v>0</v>
          </cell>
          <cell r="S249">
            <v>0</v>
          </cell>
          <cell r="T249">
            <v>0</v>
          </cell>
          <cell r="U249">
            <v>0</v>
          </cell>
        </row>
        <row r="249">
          <cell r="AI249">
            <v>0</v>
          </cell>
        </row>
        <row r="249">
          <cell r="AM249" t="str">
            <v>单人</v>
          </cell>
        </row>
        <row r="250">
          <cell r="E250" t="str">
            <v>喻容</v>
          </cell>
        </row>
        <row r="250">
          <cell r="I250">
            <v>0</v>
          </cell>
          <cell r="J250">
            <v>0</v>
          </cell>
          <cell r="K250">
            <v>0</v>
          </cell>
        </row>
        <row r="250">
          <cell r="N250" t="str">
            <v>同老店</v>
          </cell>
          <cell r="O250">
            <v>0</v>
          </cell>
        </row>
        <row r="250">
          <cell r="R250">
            <v>57575.1</v>
          </cell>
          <cell r="S250">
            <v>51303.1</v>
          </cell>
          <cell r="T250">
            <v>6272</v>
          </cell>
          <cell r="U250">
            <v>0</v>
          </cell>
        </row>
        <row r="250">
          <cell r="AI250">
            <v>2630.54525</v>
          </cell>
        </row>
        <row r="250">
          <cell r="AM250" t="str">
            <v>凤凰山+凤羽队</v>
          </cell>
        </row>
        <row r="251">
          <cell r="E251" t="str">
            <v>张欣</v>
          </cell>
        </row>
        <row r="251">
          <cell r="I251">
            <v>0</v>
          </cell>
          <cell r="J251">
            <v>0</v>
          </cell>
          <cell r="K251">
            <v>0</v>
          </cell>
        </row>
        <row r="251">
          <cell r="N251" t="str">
            <v>同老店</v>
          </cell>
          <cell r="O251">
            <v>0</v>
          </cell>
        </row>
        <row r="251">
          <cell r="R251">
            <v>6688</v>
          </cell>
          <cell r="S251">
            <v>8678</v>
          </cell>
          <cell r="T251">
            <v>-1990</v>
          </cell>
          <cell r="U251">
            <v>0</v>
          </cell>
        </row>
        <row r="251">
          <cell r="AI251">
            <v>0</v>
          </cell>
        </row>
        <row r="251">
          <cell r="AM251" t="str">
            <v>单人</v>
          </cell>
        </row>
        <row r="252">
          <cell r="E252" t="str">
            <v>张白金</v>
          </cell>
        </row>
        <row r="252">
          <cell r="I252">
            <v>0</v>
          </cell>
          <cell r="J252">
            <v>0</v>
          </cell>
          <cell r="K252">
            <v>0</v>
          </cell>
        </row>
        <row r="252">
          <cell r="N252" t="str">
            <v>同老店</v>
          </cell>
          <cell r="O252">
            <v>0</v>
          </cell>
        </row>
        <row r="252">
          <cell r="R252">
            <v>8732.7</v>
          </cell>
          <cell r="S252">
            <v>5924.7</v>
          </cell>
          <cell r="T252">
            <v>1568</v>
          </cell>
          <cell r="U252">
            <v>1240</v>
          </cell>
        </row>
        <row r="252">
          <cell r="AI252">
            <v>329.83525</v>
          </cell>
        </row>
        <row r="252">
          <cell r="AM252" t="str">
            <v>凤凰山+凤羽队</v>
          </cell>
        </row>
        <row r="253">
          <cell r="E253" t="str">
            <v>T区</v>
          </cell>
        </row>
        <row r="253">
          <cell r="I253">
            <v>0</v>
          </cell>
          <cell r="J253">
            <v>0</v>
          </cell>
          <cell r="K253">
            <v>0</v>
          </cell>
        </row>
        <row r="253">
          <cell r="N253" t="str">
            <v>同老店</v>
          </cell>
          <cell r="O253">
            <v>0</v>
          </cell>
        </row>
        <row r="253">
          <cell r="R253">
            <v>0</v>
          </cell>
          <cell r="S253">
            <v>0</v>
          </cell>
          <cell r="T253">
            <v>0</v>
          </cell>
          <cell r="U253">
            <v>0</v>
          </cell>
        </row>
        <row r="253">
          <cell r="AI253">
            <v>0</v>
          </cell>
        </row>
        <row r="253">
          <cell r="AM253" t="str">
            <v>单人</v>
          </cell>
        </row>
        <row r="254">
          <cell r="E254" t="str">
            <v>凤凰山+门店T区</v>
          </cell>
        </row>
        <row r="254">
          <cell r="I254">
            <v>0</v>
          </cell>
          <cell r="J254">
            <v>0</v>
          </cell>
          <cell r="K254">
            <v>0</v>
          </cell>
        </row>
        <row r="254">
          <cell r="N254" t="str">
            <v>同老店</v>
          </cell>
          <cell r="O254">
            <v>0</v>
          </cell>
        </row>
        <row r="254">
          <cell r="R254">
            <v>765</v>
          </cell>
          <cell r="S254">
            <v>-1195</v>
          </cell>
          <cell r="T254">
            <v>1960</v>
          </cell>
          <cell r="U254">
            <v>0</v>
          </cell>
        </row>
        <row r="254">
          <cell r="AI254">
            <v>0</v>
          </cell>
        </row>
        <row r="254">
          <cell r="AM254" t="str">
            <v>单人</v>
          </cell>
        </row>
        <row r="255">
          <cell r="E255" t="str">
            <v>川音店</v>
          </cell>
        </row>
        <row r="255">
          <cell r="I255">
            <v>0</v>
          </cell>
          <cell r="J255">
            <v>0</v>
          </cell>
          <cell r="K255">
            <v>0</v>
          </cell>
        </row>
        <row r="255">
          <cell r="N255" t="str">
            <v>同老店</v>
          </cell>
          <cell r="O255">
            <v>0</v>
          </cell>
        </row>
        <row r="255">
          <cell r="R255">
            <v>0</v>
          </cell>
          <cell r="S255">
            <v>0</v>
          </cell>
          <cell r="T255">
            <v>0</v>
          </cell>
          <cell r="U255">
            <v>0</v>
          </cell>
        </row>
        <row r="255">
          <cell r="AI255">
            <v>0</v>
          </cell>
        </row>
        <row r="255">
          <cell r="AM255" t="str">
            <v>单人</v>
          </cell>
        </row>
        <row r="256">
          <cell r="E256" t="str">
            <v>468店</v>
          </cell>
        </row>
        <row r="256">
          <cell r="I256">
            <v>0</v>
          </cell>
          <cell r="J256">
            <v>0</v>
          </cell>
          <cell r="K256">
            <v>0</v>
          </cell>
        </row>
        <row r="256">
          <cell r="N256" t="str">
            <v>同老店</v>
          </cell>
          <cell r="O256">
            <v>0</v>
          </cell>
        </row>
        <row r="256">
          <cell r="R256">
            <v>0</v>
          </cell>
          <cell r="S256">
            <v>0</v>
          </cell>
          <cell r="T256">
            <v>0</v>
          </cell>
          <cell r="U256">
            <v>0</v>
          </cell>
        </row>
        <row r="256">
          <cell r="AI256">
            <v>0</v>
          </cell>
        </row>
        <row r="256">
          <cell r="AM256" t="str">
            <v>单人</v>
          </cell>
        </row>
        <row r="257">
          <cell r="E257" t="str">
            <v>华润店</v>
          </cell>
        </row>
        <row r="257">
          <cell r="I257">
            <v>0</v>
          </cell>
          <cell r="J257">
            <v>0</v>
          </cell>
          <cell r="K257">
            <v>0</v>
          </cell>
        </row>
        <row r="257">
          <cell r="N257" t="str">
            <v>同老店</v>
          </cell>
          <cell r="O257">
            <v>0</v>
          </cell>
        </row>
        <row r="257">
          <cell r="R257">
            <v>0</v>
          </cell>
          <cell r="S257">
            <v>0</v>
          </cell>
          <cell r="T257">
            <v>0</v>
          </cell>
          <cell r="U257">
            <v>0</v>
          </cell>
        </row>
        <row r="257">
          <cell r="AI257">
            <v>0</v>
          </cell>
        </row>
        <row r="257">
          <cell r="AM257" t="str">
            <v>单人</v>
          </cell>
        </row>
        <row r="258">
          <cell r="E258" t="str">
            <v>静居寺店</v>
          </cell>
        </row>
        <row r="258">
          <cell r="I258">
            <v>0</v>
          </cell>
          <cell r="J258">
            <v>0</v>
          </cell>
          <cell r="K258">
            <v>0</v>
          </cell>
        </row>
        <row r="258">
          <cell r="N258" t="str">
            <v>同老店</v>
          </cell>
          <cell r="O258">
            <v>0</v>
          </cell>
        </row>
        <row r="258">
          <cell r="R258">
            <v>0</v>
          </cell>
          <cell r="S258">
            <v>0</v>
          </cell>
          <cell r="T258">
            <v>0</v>
          </cell>
          <cell r="U258">
            <v>0</v>
          </cell>
        </row>
        <row r="258">
          <cell r="AI258">
            <v>0</v>
          </cell>
        </row>
        <row r="258">
          <cell r="AM258" t="str">
            <v>单人</v>
          </cell>
        </row>
        <row r="259">
          <cell r="E259" t="str">
            <v>红光店</v>
          </cell>
        </row>
        <row r="259">
          <cell r="I259">
            <v>0</v>
          </cell>
          <cell r="J259">
            <v>0</v>
          </cell>
          <cell r="K259">
            <v>0</v>
          </cell>
        </row>
        <row r="259">
          <cell r="N259" t="str">
            <v>同老店</v>
          </cell>
          <cell r="O259">
            <v>0</v>
          </cell>
        </row>
        <row r="259">
          <cell r="R259">
            <v>0</v>
          </cell>
          <cell r="S259">
            <v>0</v>
          </cell>
          <cell r="T259">
            <v>0</v>
          </cell>
          <cell r="U259">
            <v>0</v>
          </cell>
        </row>
        <row r="259">
          <cell r="AI259">
            <v>0</v>
          </cell>
        </row>
        <row r="259">
          <cell r="AM259" t="str">
            <v>单人</v>
          </cell>
        </row>
        <row r="260">
          <cell r="E260" t="str">
            <v>犀浦店</v>
          </cell>
        </row>
        <row r="260">
          <cell r="I260">
            <v>0</v>
          </cell>
          <cell r="J260">
            <v>0</v>
          </cell>
          <cell r="K260">
            <v>0</v>
          </cell>
        </row>
        <row r="260">
          <cell r="N260" t="str">
            <v>同老店</v>
          </cell>
          <cell r="O260">
            <v>0</v>
          </cell>
        </row>
        <row r="260">
          <cell r="R260">
            <v>0</v>
          </cell>
          <cell r="S260">
            <v>0</v>
          </cell>
          <cell r="T260">
            <v>0</v>
          </cell>
          <cell r="U260">
            <v>0</v>
          </cell>
        </row>
        <row r="260">
          <cell r="AI260">
            <v>0</v>
          </cell>
        </row>
        <row r="260">
          <cell r="AM260" t="str">
            <v>单人</v>
          </cell>
        </row>
        <row r="261">
          <cell r="E261" t="str">
            <v>龙城国际店</v>
          </cell>
        </row>
        <row r="261">
          <cell r="I261">
            <v>0</v>
          </cell>
          <cell r="J261">
            <v>0</v>
          </cell>
          <cell r="K261">
            <v>0</v>
          </cell>
        </row>
        <row r="261">
          <cell r="N261" t="str">
            <v>同老店</v>
          </cell>
          <cell r="O261">
            <v>0</v>
          </cell>
        </row>
        <row r="261">
          <cell r="R261">
            <v>0</v>
          </cell>
          <cell r="S261">
            <v>0</v>
          </cell>
          <cell r="T261">
            <v>0</v>
          </cell>
          <cell r="U261">
            <v>0</v>
          </cell>
        </row>
        <row r="261">
          <cell r="AI261">
            <v>0</v>
          </cell>
        </row>
        <row r="261">
          <cell r="AM261" t="str">
            <v>单人</v>
          </cell>
        </row>
        <row r="262">
          <cell r="E262" t="str">
            <v>优品道店</v>
          </cell>
        </row>
        <row r="262">
          <cell r="I262">
            <v>0</v>
          </cell>
          <cell r="J262">
            <v>0</v>
          </cell>
          <cell r="K262">
            <v>0</v>
          </cell>
        </row>
        <row r="262">
          <cell r="N262" t="str">
            <v>同老店</v>
          </cell>
          <cell r="O262">
            <v>0</v>
          </cell>
        </row>
        <row r="262">
          <cell r="R262">
            <v>0</v>
          </cell>
          <cell r="S262">
            <v>0</v>
          </cell>
          <cell r="T262">
            <v>0</v>
          </cell>
          <cell r="U262">
            <v>0</v>
          </cell>
        </row>
        <row r="262">
          <cell r="AI262">
            <v>0</v>
          </cell>
        </row>
        <row r="262">
          <cell r="AM262" t="str">
            <v>单人</v>
          </cell>
        </row>
        <row r="263">
          <cell r="E263" t="str">
            <v>大源店</v>
          </cell>
        </row>
        <row r="263">
          <cell r="I263">
            <v>0</v>
          </cell>
          <cell r="J263">
            <v>0</v>
          </cell>
          <cell r="K263">
            <v>0</v>
          </cell>
        </row>
        <row r="263">
          <cell r="N263" t="str">
            <v>同老店</v>
          </cell>
          <cell r="O263">
            <v>0</v>
          </cell>
        </row>
        <row r="263">
          <cell r="R263">
            <v>0</v>
          </cell>
          <cell r="S263">
            <v>0</v>
          </cell>
          <cell r="T263">
            <v>0</v>
          </cell>
          <cell r="U263">
            <v>0</v>
          </cell>
        </row>
        <row r="263">
          <cell r="AI263">
            <v>0</v>
          </cell>
        </row>
        <row r="263">
          <cell r="AM263" t="str">
            <v>单人</v>
          </cell>
        </row>
        <row r="264">
          <cell r="E264" t="str">
            <v>保利店</v>
          </cell>
        </row>
        <row r="264">
          <cell r="I264">
            <v>0</v>
          </cell>
          <cell r="J264">
            <v>0</v>
          </cell>
          <cell r="K264">
            <v>0</v>
          </cell>
        </row>
        <row r="264">
          <cell r="N264" t="str">
            <v>同老店</v>
          </cell>
          <cell r="O264">
            <v>0</v>
          </cell>
        </row>
        <row r="264">
          <cell r="R264">
            <v>0</v>
          </cell>
          <cell r="S264">
            <v>0</v>
          </cell>
          <cell r="T264">
            <v>0</v>
          </cell>
          <cell r="U264">
            <v>0</v>
          </cell>
        </row>
        <row r="264">
          <cell r="AI264">
            <v>0</v>
          </cell>
        </row>
        <row r="264">
          <cell r="AM264" t="str">
            <v>单人</v>
          </cell>
        </row>
        <row r="265">
          <cell r="E265" t="str">
            <v>骑士郡店</v>
          </cell>
        </row>
        <row r="265">
          <cell r="I265">
            <v>0</v>
          </cell>
          <cell r="J265">
            <v>0</v>
          </cell>
          <cell r="K265">
            <v>0</v>
          </cell>
        </row>
        <row r="265">
          <cell r="N265" t="str">
            <v>同老店</v>
          </cell>
          <cell r="O265">
            <v>0</v>
          </cell>
        </row>
        <row r="265">
          <cell r="R265">
            <v>0</v>
          </cell>
          <cell r="S265">
            <v>0</v>
          </cell>
          <cell r="T265">
            <v>0</v>
          </cell>
          <cell r="U265">
            <v>0</v>
          </cell>
        </row>
        <row r="265">
          <cell r="AI265">
            <v>0</v>
          </cell>
        </row>
        <row r="265">
          <cell r="AM265" t="str">
            <v>单人</v>
          </cell>
        </row>
        <row r="266">
          <cell r="E266" t="str">
            <v>荣华南路店</v>
          </cell>
        </row>
        <row r="266">
          <cell r="I266">
            <v>0</v>
          </cell>
          <cell r="J266">
            <v>0</v>
          </cell>
          <cell r="K266">
            <v>0</v>
          </cell>
        </row>
        <row r="266">
          <cell r="N266" t="str">
            <v>同老店</v>
          </cell>
          <cell r="O266">
            <v>0</v>
          </cell>
        </row>
        <row r="266">
          <cell r="R266">
            <v>0</v>
          </cell>
          <cell r="S266">
            <v>0</v>
          </cell>
          <cell r="T266">
            <v>0</v>
          </cell>
          <cell r="U266">
            <v>0</v>
          </cell>
        </row>
        <row r="266">
          <cell r="AI266">
            <v>0</v>
          </cell>
        </row>
        <row r="266">
          <cell r="AM266" t="str">
            <v>单人</v>
          </cell>
        </row>
        <row r="267">
          <cell r="E267" t="str">
            <v>融创店</v>
          </cell>
        </row>
        <row r="267">
          <cell r="I267">
            <v>0</v>
          </cell>
          <cell r="J267">
            <v>0</v>
          </cell>
          <cell r="K267">
            <v>0</v>
          </cell>
        </row>
        <row r="267">
          <cell r="N267" t="str">
            <v>同老店</v>
          </cell>
          <cell r="O267">
            <v>0</v>
          </cell>
        </row>
        <row r="267">
          <cell r="R267">
            <v>0</v>
          </cell>
          <cell r="S267">
            <v>0</v>
          </cell>
          <cell r="T267">
            <v>0</v>
          </cell>
          <cell r="U267">
            <v>0</v>
          </cell>
        </row>
        <row r="267">
          <cell r="AI267">
            <v>0</v>
          </cell>
        </row>
        <row r="267">
          <cell r="AM267" t="str">
            <v>单人</v>
          </cell>
        </row>
        <row r="268">
          <cell r="E268" t="str">
            <v>沙河店</v>
          </cell>
        </row>
        <row r="268">
          <cell r="I268">
            <v>0</v>
          </cell>
          <cell r="J268">
            <v>0</v>
          </cell>
          <cell r="K268">
            <v>0</v>
          </cell>
        </row>
        <row r="268">
          <cell r="N268" t="str">
            <v>同老店</v>
          </cell>
          <cell r="O268">
            <v>0</v>
          </cell>
        </row>
        <row r="268">
          <cell r="R268">
            <v>0</v>
          </cell>
          <cell r="S268">
            <v>0</v>
          </cell>
          <cell r="T268">
            <v>0</v>
          </cell>
          <cell r="U268">
            <v>0</v>
          </cell>
        </row>
        <row r="268">
          <cell r="AI268">
            <v>0</v>
          </cell>
        </row>
        <row r="268">
          <cell r="AM268" t="str">
            <v>单人</v>
          </cell>
        </row>
        <row r="269">
          <cell r="E269" t="str">
            <v>涌泉店</v>
          </cell>
        </row>
        <row r="269">
          <cell r="I269">
            <v>0</v>
          </cell>
          <cell r="J269">
            <v>0</v>
          </cell>
          <cell r="K269">
            <v>0</v>
          </cell>
        </row>
        <row r="269">
          <cell r="N269" t="str">
            <v>同老店</v>
          </cell>
          <cell r="O269">
            <v>0</v>
          </cell>
        </row>
        <row r="269">
          <cell r="R269">
            <v>0</v>
          </cell>
          <cell r="S269">
            <v>0</v>
          </cell>
          <cell r="T269">
            <v>0</v>
          </cell>
          <cell r="U269">
            <v>0</v>
          </cell>
        </row>
        <row r="269">
          <cell r="AI269">
            <v>0</v>
          </cell>
        </row>
        <row r="269">
          <cell r="AM269" t="str">
            <v>单人</v>
          </cell>
        </row>
        <row r="270">
          <cell r="E270" t="str">
            <v>中和店</v>
          </cell>
        </row>
        <row r="270">
          <cell r="I270">
            <v>0</v>
          </cell>
          <cell r="J270">
            <v>0</v>
          </cell>
          <cell r="K270">
            <v>0</v>
          </cell>
        </row>
        <row r="270">
          <cell r="N270" t="str">
            <v>同老店</v>
          </cell>
          <cell r="O270">
            <v>0</v>
          </cell>
        </row>
        <row r="270">
          <cell r="R270">
            <v>0</v>
          </cell>
          <cell r="S270">
            <v>0</v>
          </cell>
          <cell r="T270">
            <v>0</v>
          </cell>
          <cell r="U270">
            <v>0</v>
          </cell>
        </row>
        <row r="270">
          <cell r="AI270">
            <v>0</v>
          </cell>
        </row>
        <row r="270">
          <cell r="AM270" t="str">
            <v>单人</v>
          </cell>
        </row>
        <row r="271">
          <cell r="E271" t="str">
            <v>光华店</v>
          </cell>
        </row>
        <row r="271">
          <cell r="I271">
            <v>0</v>
          </cell>
          <cell r="J271">
            <v>0</v>
          </cell>
          <cell r="K271">
            <v>0</v>
          </cell>
        </row>
        <row r="271">
          <cell r="N271" t="str">
            <v>同老店</v>
          </cell>
          <cell r="O271">
            <v>0</v>
          </cell>
        </row>
        <row r="271">
          <cell r="R271">
            <v>0</v>
          </cell>
          <cell r="S271">
            <v>0</v>
          </cell>
          <cell r="T271">
            <v>0</v>
          </cell>
          <cell r="U271">
            <v>0</v>
          </cell>
        </row>
        <row r="271">
          <cell r="AI271">
            <v>0</v>
          </cell>
        </row>
        <row r="271">
          <cell r="AM271" t="str">
            <v>单人</v>
          </cell>
        </row>
        <row r="272">
          <cell r="E272" t="str">
            <v>龙湖店</v>
          </cell>
        </row>
        <row r="272">
          <cell r="I272">
            <v>0</v>
          </cell>
          <cell r="J272">
            <v>0</v>
          </cell>
          <cell r="K272">
            <v>0</v>
          </cell>
        </row>
        <row r="272">
          <cell r="N272" t="str">
            <v>同老店</v>
          </cell>
          <cell r="O272">
            <v>0</v>
          </cell>
        </row>
        <row r="272">
          <cell r="R272">
            <v>0</v>
          </cell>
          <cell r="S272">
            <v>0</v>
          </cell>
          <cell r="T272">
            <v>0</v>
          </cell>
          <cell r="U272">
            <v>0</v>
          </cell>
        </row>
        <row r="272">
          <cell r="AI272">
            <v>0</v>
          </cell>
        </row>
        <row r="272">
          <cell r="AM272" t="str">
            <v>单人</v>
          </cell>
        </row>
        <row r="273">
          <cell r="E273" t="str">
            <v>鹭岛店</v>
          </cell>
        </row>
        <row r="273">
          <cell r="I273">
            <v>0</v>
          </cell>
          <cell r="J273">
            <v>0</v>
          </cell>
          <cell r="K273">
            <v>0</v>
          </cell>
        </row>
        <row r="273">
          <cell r="N273" t="str">
            <v>同老店</v>
          </cell>
          <cell r="O273">
            <v>0</v>
          </cell>
        </row>
        <row r="273">
          <cell r="R273">
            <v>0</v>
          </cell>
          <cell r="S273">
            <v>0</v>
          </cell>
          <cell r="T273">
            <v>0</v>
          </cell>
          <cell r="U273">
            <v>0</v>
          </cell>
        </row>
        <row r="273">
          <cell r="AI273">
            <v>0</v>
          </cell>
        </row>
        <row r="273">
          <cell r="AM273" t="str">
            <v>单人</v>
          </cell>
        </row>
        <row r="274">
          <cell r="E274" t="str">
            <v>南湖店</v>
          </cell>
        </row>
        <row r="274">
          <cell r="I274">
            <v>0</v>
          </cell>
          <cell r="J274">
            <v>0</v>
          </cell>
          <cell r="K274">
            <v>0</v>
          </cell>
        </row>
        <row r="274">
          <cell r="N274" t="str">
            <v>同老店</v>
          </cell>
          <cell r="O274">
            <v>0</v>
          </cell>
        </row>
        <row r="274">
          <cell r="R274">
            <v>0</v>
          </cell>
          <cell r="S274">
            <v>0</v>
          </cell>
          <cell r="T274">
            <v>0</v>
          </cell>
          <cell r="U274">
            <v>0</v>
          </cell>
        </row>
        <row r="274">
          <cell r="AI274">
            <v>0</v>
          </cell>
        </row>
        <row r="274">
          <cell r="AM274" t="str">
            <v>单人</v>
          </cell>
        </row>
        <row r="275">
          <cell r="E275" t="str">
            <v>荣华北路店</v>
          </cell>
        </row>
        <row r="275">
          <cell r="I275">
            <v>0</v>
          </cell>
          <cell r="J275">
            <v>0</v>
          </cell>
          <cell r="K275">
            <v>0</v>
          </cell>
        </row>
        <row r="275">
          <cell r="N275" t="str">
            <v>同老店</v>
          </cell>
          <cell r="O275">
            <v>0</v>
          </cell>
        </row>
        <row r="275">
          <cell r="R275">
            <v>0</v>
          </cell>
          <cell r="S275">
            <v>0</v>
          </cell>
          <cell r="T275">
            <v>0</v>
          </cell>
          <cell r="U275">
            <v>0</v>
          </cell>
        </row>
        <row r="275">
          <cell r="AI275">
            <v>0</v>
          </cell>
        </row>
        <row r="275">
          <cell r="AM275" t="str">
            <v>单人</v>
          </cell>
        </row>
        <row r="276">
          <cell r="E276" t="str">
            <v>紫荆店</v>
          </cell>
        </row>
        <row r="276">
          <cell r="I276">
            <v>0</v>
          </cell>
          <cell r="J276">
            <v>0</v>
          </cell>
          <cell r="K276">
            <v>0</v>
          </cell>
        </row>
        <row r="276">
          <cell r="N276" t="str">
            <v>同老店</v>
          </cell>
          <cell r="O276">
            <v>0</v>
          </cell>
        </row>
        <row r="276">
          <cell r="R276">
            <v>0</v>
          </cell>
          <cell r="S276">
            <v>0</v>
          </cell>
          <cell r="T276">
            <v>0</v>
          </cell>
          <cell r="U276">
            <v>0</v>
          </cell>
        </row>
        <row r="276">
          <cell r="AI276">
            <v>0</v>
          </cell>
        </row>
        <row r="276">
          <cell r="AM276" t="str">
            <v>单人</v>
          </cell>
        </row>
        <row r="277">
          <cell r="E277" t="str">
            <v>双流店</v>
          </cell>
        </row>
        <row r="277">
          <cell r="I277">
            <v>0</v>
          </cell>
          <cell r="J277">
            <v>0</v>
          </cell>
          <cell r="K277">
            <v>0</v>
          </cell>
        </row>
        <row r="277">
          <cell r="N277" t="str">
            <v>同老店</v>
          </cell>
          <cell r="O277">
            <v>0</v>
          </cell>
        </row>
        <row r="277">
          <cell r="R277">
            <v>0</v>
          </cell>
          <cell r="S277">
            <v>0</v>
          </cell>
          <cell r="T277">
            <v>0</v>
          </cell>
          <cell r="U277">
            <v>0</v>
          </cell>
        </row>
        <row r="277">
          <cell r="AI277">
            <v>0</v>
          </cell>
        </row>
        <row r="277">
          <cell r="AM277" t="str">
            <v>单人</v>
          </cell>
        </row>
        <row r="278">
          <cell r="E278" t="str">
            <v>亚洲湾店</v>
          </cell>
        </row>
        <row r="278">
          <cell r="I278">
            <v>0</v>
          </cell>
          <cell r="J278">
            <v>0</v>
          </cell>
          <cell r="K278">
            <v>0</v>
          </cell>
        </row>
        <row r="278">
          <cell r="N278" t="str">
            <v>同老店</v>
          </cell>
          <cell r="O278">
            <v>0</v>
          </cell>
        </row>
        <row r="278">
          <cell r="R278">
            <v>0</v>
          </cell>
          <cell r="S278">
            <v>0</v>
          </cell>
          <cell r="T278">
            <v>0</v>
          </cell>
          <cell r="U278">
            <v>0</v>
          </cell>
        </row>
        <row r="278">
          <cell r="AI278">
            <v>0</v>
          </cell>
        </row>
        <row r="278">
          <cell r="AM278" t="str">
            <v>单人</v>
          </cell>
        </row>
        <row r="279">
          <cell r="E279" t="str">
            <v>川师店</v>
          </cell>
        </row>
        <row r="279">
          <cell r="I279">
            <v>0</v>
          </cell>
          <cell r="J279">
            <v>0</v>
          </cell>
          <cell r="K279">
            <v>0</v>
          </cell>
        </row>
        <row r="279">
          <cell r="N279" t="str">
            <v>同老店</v>
          </cell>
          <cell r="O279">
            <v>0</v>
          </cell>
        </row>
        <row r="279">
          <cell r="R279">
            <v>0</v>
          </cell>
          <cell r="S279">
            <v>0</v>
          </cell>
          <cell r="T279">
            <v>0</v>
          </cell>
          <cell r="U279">
            <v>0</v>
          </cell>
        </row>
        <row r="279">
          <cell r="AI279">
            <v>0</v>
          </cell>
        </row>
        <row r="279">
          <cell r="AM279" t="str">
            <v>单人</v>
          </cell>
        </row>
        <row r="280">
          <cell r="E280" t="str">
            <v>明信店</v>
          </cell>
        </row>
        <row r="280">
          <cell r="I280">
            <v>0</v>
          </cell>
          <cell r="J280">
            <v>0</v>
          </cell>
          <cell r="K280">
            <v>0</v>
          </cell>
        </row>
        <row r="280">
          <cell r="N280" t="str">
            <v>同老店</v>
          </cell>
          <cell r="O280">
            <v>0</v>
          </cell>
        </row>
        <row r="280">
          <cell r="R280">
            <v>0</v>
          </cell>
          <cell r="S280">
            <v>0</v>
          </cell>
          <cell r="T280">
            <v>0</v>
          </cell>
          <cell r="U280">
            <v>0</v>
          </cell>
        </row>
        <row r="280">
          <cell r="AI280">
            <v>0</v>
          </cell>
        </row>
        <row r="280">
          <cell r="AM280" t="str">
            <v>单人</v>
          </cell>
        </row>
        <row r="281">
          <cell r="E281" t="str">
            <v>千禧店</v>
          </cell>
        </row>
        <row r="281">
          <cell r="I281">
            <v>0</v>
          </cell>
          <cell r="J281">
            <v>0</v>
          </cell>
          <cell r="K281">
            <v>0</v>
          </cell>
        </row>
        <row r="281">
          <cell r="N281" t="str">
            <v>同老店</v>
          </cell>
          <cell r="O281">
            <v>0</v>
          </cell>
        </row>
        <row r="281">
          <cell r="R281">
            <v>0</v>
          </cell>
          <cell r="S281">
            <v>0</v>
          </cell>
          <cell r="T281">
            <v>0</v>
          </cell>
          <cell r="U281">
            <v>0</v>
          </cell>
        </row>
        <row r="281">
          <cell r="AI281">
            <v>0</v>
          </cell>
        </row>
        <row r="281">
          <cell r="AM281" t="str">
            <v>单人</v>
          </cell>
        </row>
        <row r="282">
          <cell r="E282" t="str">
            <v>大丰店</v>
          </cell>
        </row>
        <row r="282">
          <cell r="I282">
            <v>0</v>
          </cell>
          <cell r="J282">
            <v>0</v>
          </cell>
          <cell r="K282">
            <v>0</v>
          </cell>
        </row>
        <row r="282">
          <cell r="N282" t="str">
            <v>同老店</v>
          </cell>
          <cell r="O282">
            <v>0</v>
          </cell>
        </row>
        <row r="282">
          <cell r="R282">
            <v>0</v>
          </cell>
          <cell r="S282">
            <v>0</v>
          </cell>
          <cell r="T282">
            <v>0</v>
          </cell>
          <cell r="U282">
            <v>0</v>
          </cell>
        </row>
        <row r="282">
          <cell r="AI282">
            <v>0</v>
          </cell>
        </row>
        <row r="282">
          <cell r="AM282" t="str">
            <v>单人</v>
          </cell>
        </row>
        <row r="283">
          <cell r="E283" t="str">
            <v>凤凰山店</v>
          </cell>
        </row>
        <row r="283">
          <cell r="I283">
            <v>0</v>
          </cell>
          <cell r="J283">
            <v>0</v>
          </cell>
          <cell r="K283">
            <v>0</v>
          </cell>
        </row>
        <row r="283">
          <cell r="N283" t="str">
            <v>同老店</v>
          </cell>
          <cell r="O283">
            <v>0</v>
          </cell>
        </row>
        <row r="283">
          <cell r="R283">
            <v>0</v>
          </cell>
          <cell r="S283">
            <v>0</v>
          </cell>
          <cell r="T283">
            <v>0</v>
          </cell>
          <cell r="U283">
            <v>0</v>
          </cell>
        </row>
        <row r="283">
          <cell r="AI283">
            <v>0</v>
          </cell>
        </row>
        <row r="283">
          <cell r="AM283" t="str">
            <v>单人</v>
          </cell>
        </row>
        <row r="284">
          <cell r="E284" t="str">
            <v>张林英</v>
          </cell>
        </row>
        <row r="284">
          <cell r="I284">
            <v>0</v>
          </cell>
          <cell r="J284">
            <v>0</v>
          </cell>
          <cell r="K284">
            <v>0</v>
          </cell>
        </row>
        <row r="284">
          <cell r="N284" t="str">
            <v>同老店</v>
          </cell>
          <cell r="O284">
            <v>0</v>
          </cell>
        </row>
        <row r="284">
          <cell r="R284">
            <v>0</v>
          </cell>
          <cell r="S284">
            <v>0</v>
          </cell>
          <cell r="T284">
            <v>0</v>
          </cell>
          <cell r="U284">
            <v>0</v>
          </cell>
        </row>
        <row r="284">
          <cell r="AI284">
            <v>0</v>
          </cell>
        </row>
        <row r="284">
          <cell r="AM284" t="str">
            <v>单人</v>
          </cell>
        </row>
      </sheetData>
      <sheetData sheetId="1" refreshError="1"/>
      <sheetData sheetId="2" refreshError="1"/>
      <sheetData sheetId="3" refreshError="1">
        <row r="2">
          <cell r="A2" t="str">
            <v>A-b-② </v>
          </cell>
        </row>
        <row r="3">
          <cell r="A3">
            <v>0</v>
          </cell>
        </row>
        <row r="4">
          <cell r="A4" t="str">
            <v>金三角战队设置</v>
          </cell>
        </row>
        <row r="4">
          <cell r="C4" t="str">
            <v>当月战队合计金额</v>
          </cell>
        </row>
        <row r="5">
          <cell r="A5" t="str">
            <v>A-b-①</v>
          </cell>
        </row>
        <row r="5">
          <cell r="C5">
            <v>0</v>
          </cell>
        </row>
        <row r="6">
          <cell r="A6" t="str">
            <v>辅助列</v>
          </cell>
        </row>
        <row r="6">
          <cell r="C6">
            <v>0</v>
          </cell>
        </row>
        <row r="7">
          <cell r="A7" t="str">
            <v>468+精英队</v>
          </cell>
        </row>
        <row r="7">
          <cell r="C7">
            <v>66588</v>
          </cell>
        </row>
        <row r="8">
          <cell r="A8" t="str">
            <v>468+T区</v>
          </cell>
        </row>
        <row r="8">
          <cell r="C8">
            <v>0</v>
          </cell>
        </row>
        <row r="9">
          <cell r="A9" t="str">
            <v>468+冲锋队</v>
          </cell>
        </row>
        <row r="9">
          <cell r="C9">
            <v>63707</v>
          </cell>
        </row>
        <row r="10">
          <cell r="A10" t="str">
            <v>468+门店T区</v>
          </cell>
        </row>
        <row r="10">
          <cell r="C10">
            <v>0</v>
          </cell>
        </row>
        <row r="11">
          <cell r="A11" t="str">
            <v>华润+战狼队</v>
          </cell>
        </row>
        <row r="11">
          <cell r="C11">
            <v>97597.2</v>
          </cell>
        </row>
        <row r="12">
          <cell r="A12" t="str">
            <v>华润+T区</v>
          </cell>
        </row>
        <row r="12">
          <cell r="C12">
            <v>0</v>
          </cell>
        </row>
        <row r="13">
          <cell r="A13" t="str">
            <v>华润+飞跃队</v>
          </cell>
        </row>
        <row r="13">
          <cell r="C13">
            <v>104385.9</v>
          </cell>
        </row>
        <row r="14">
          <cell r="A14" t="str">
            <v>华润+门店T区</v>
          </cell>
        </row>
        <row r="14">
          <cell r="C14">
            <v>0</v>
          </cell>
        </row>
        <row r="15">
          <cell r="A15" t="str">
            <v>静居寺+战神队</v>
          </cell>
        </row>
        <row r="15">
          <cell r="C15">
            <v>232087.3</v>
          </cell>
        </row>
        <row r="16">
          <cell r="A16" t="str">
            <v>静居寺+T区</v>
          </cell>
        </row>
        <row r="16">
          <cell r="C16">
            <v>0</v>
          </cell>
        </row>
        <row r="17">
          <cell r="A17" t="str">
            <v>静居寺+亮剑队</v>
          </cell>
        </row>
        <row r="17">
          <cell r="C17">
            <v>175402.8</v>
          </cell>
        </row>
        <row r="18">
          <cell r="A18" t="str">
            <v>静居寺+门店T区</v>
          </cell>
        </row>
        <row r="18">
          <cell r="C18">
            <v>0</v>
          </cell>
        </row>
        <row r="19">
          <cell r="A19" t="str">
            <v>红光+逐梦队</v>
          </cell>
        </row>
        <row r="19">
          <cell r="C19">
            <v>117476.22</v>
          </cell>
        </row>
        <row r="20">
          <cell r="A20" t="str">
            <v>红光+T区</v>
          </cell>
        </row>
        <row r="20">
          <cell r="C20">
            <v>0</v>
          </cell>
        </row>
        <row r="21">
          <cell r="A21" t="str">
            <v>红光+飞鹰队</v>
          </cell>
        </row>
        <row r="21">
          <cell r="C21">
            <v>124788.66</v>
          </cell>
        </row>
        <row r="22">
          <cell r="A22" t="str">
            <v>红光+门店T区</v>
          </cell>
        </row>
        <row r="22">
          <cell r="C22">
            <v>0</v>
          </cell>
        </row>
        <row r="23">
          <cell r="A23" t="str">
            <v>犀浦+战胜队</v>
          </cell>
        </row>
        <row r="23">
          <cell r="C23">
            <v>44413</v>
          </cell>
        </row>
        <row r="24">
          <cell r="A24" t="str">
            <v>犀浦+T区</v>
          </cell>
        </row>
        <row r="24">
          <cell r="C24">
            <v>0</v>
          </cell>
        </row>
        <row r="25">
          <cell r="A25" t="str">
            <v>犀浦+旗胜队</v>
          </cell>
        </row>
        <row r="25">
          <cell r="C25">
            <v>61803</v>
          </cell>
        </row>
        <row r="26">
          <cell r="A26" t="str">
            <v>犀浦+门店T区</v>
          </cell>
        </row>
        <row r="26">
          <cell r="C26">
            <v>0</v>
          </cell>
        </row>
        <row r="27">
          <cell r="A27" t="str">
            <v>龙城国际+单人</v>
          </cell>
        </row>
        <row r="27">
          <cell r="C27">
            <v>0</v>
          </cell>
        </row>
        <row r="28">
          <cell r="A28" t="str">
            <v>龙城国际+门店T区</v>
          </cell>
        </row>
        <row r="28">
          <cell r="C28">
            <v>0</v>
          </cell>
        </row>
        <row r="29">
          <cell r="A29" t="str">
            <v>优品道+梦想队</v>
          </cell>
        </row>
        <row r="29">
          <cell r="C29">
            <v>69424.9</v>
          </cell>
        </row>
        <row r="30">
          <cell r="A30" t="str">
            <v>优品道+T区</v>
          </cell>
        </row>
        <row r="30">
          <cell r="C30">
            <v>0</v>
          </cell>
        </row>
        <row r="31">
          <cell r="A31" t="str">
            <v>优品道+出奇队</v>
          </cell>
        </row>
        <row r="31">
          <cell r="C31">
            <v>91387.1</v>
          </cell>
        </row>
        <row r="32">
          <cell r="A32" t="str">
            <v>优品道+门店T区</v>
          </cell>
        </row>
        <row r="32">
          <cell r="C32">
            <v>0</v>
          </cell>
        </row>
        <row r="33">
          <cell r="A33" t="str">
            <v>大源+冲锋队</v>
          </cell>
        </row>
        <row r="33">
          <cell r="C33">
            <v>64729.3</v>
          </cell>
        </row>
        <row r="34">
          <cell r="A34" t="str">
            <v>大源+T区</v>
          </cell>
        </row>
        <row r="34">
          <cell r="C34">
            <v>0</v>
          </cell>
        </row>
        <row r="35">
          <cell r="A35" t="str">
            <v>大源+野狼队</v>
          </cell>
        </row>
        <row r="35">
          <cell r="C35">
            <v>56231.2</v>
          </cell>
        </row>
        <row r="36">
          <cell r="A36" t="str">
            <v>大源+门店T区</v>
          </cell>
        </row>
        <row r="36">
          <cell r="C36">
            <v>0</v>
          </cell>
        </row>
        <row r="37">
          <cell r="A37" t="str">
            <v>保利+霸天虎啸队</v>
          </cell>
        </row>
        <row r="37">
          <cell r="C37">
            <v>98834.33</v>
          </cell>
        </row>
        <row r="38">
          <cell r="A38" t="str">
            <v>保利+T区</v>
          </cell>
        </row>
        <row r="38">
          <cell r="C38">
            <v>0</v>
          </cell>
        </row>
        <row r="39">
          <cell r="A39" t="str">
            <v>保利+爆棚队</v>
          </cell>
        </row>
        <row r="39">
          <cell r="C39">
            <v>51197</v>
          </cell>
        </row>
        <row r="40">
          <cell r="A40" t="str">
            <v>保利+门店T区</v>
          </cell>
        </row>
        <row r="40">
          <cell r="C40">
            <v>0</v>
          </cell>
        </row>
        <row r="41">
          <cell r="A41" t="str">
            <v>骑士郡+天宇霸主队</v>
          </cell>
        </row>
        <row r="41">
          <cell r="C41">
            <v>56412.6</v>
          </cell>
        </row>
        <row r="42">
          <cell r="A42" t="str">
            <v>骑士郡+T区</v>
          </cell>
        </row>
        <row r="42">
          <cell r="C42">
            <v>0</v>
          </cell>
        </row>
        <row r="43">
          <cell r="A43" t="str">
            <v>骑士郡+雄霸天下队</v>
          </cell>
        </row>
        <row r="43">
          <cell r="C43">
            <v>102220.4</v>
          </cell>
        </row>
        <row r="44">
          <cell r="A44" t="str">
            <v>骑士郡+门店T区</v>
          </cell>
        </row>
        <row r="44">
          <cell r="C44">
            <v>0</v>
          </cell>
        </row>
        <row r="45">
          <cell r="A45" t="str">
            <v>荣华南路+销冠队</v>
          </cell>
        </row>
        <row r="45">
          <cell r="C45">
            <v>71711</v>
          </cell>
        </row>
        <row r="46">
          <cell r="A46" t="str">
            <v>荣华南路+T区</v>
          </cell>
        </row>
        <row r="46">
          <cell r="C46">
            <v>0</v>
          </cell>
        </row>
        <row r="47">
          <cell r="A47" t="str">
            <v>荣华南路+赢销队</v>
          </cell>
        </row>
        <row r="47">
          <cell r="C47">
            <v>108313</v>
          </cell>
        </row>
        <row r="48">
          <cell r="A48" t="str">
            <v>荣华南路+门店T区</v>
          </cell>
        </row>
        <row r="48">
          <cell r="C48">
            <v>0</v>
          </cell>
        </row>
        <row r="49">
          <cell r="A49" t="str">
            <v>融创+胜羽队</v>
          </cell>
        </row>
        <row r="49">
          <cell r="C49">
            <v>62166.7</v>
          </cell>
        </row>
        <row r="50">
          <cell r="A50" t="str">
            <v>融创+T区</v>
          </cell>
        </row>
        <row r="50">
          <cell r="C50">
            <v>0</v>
          </cell>
        </row>
        <row r="51">
          <cell r="A51" t="str">
            <v>融创+太阳队</v>
          </cell>
        </row>
        <row r="51">
          <cell r="C51">
            <v>90254.3</v>
          </cell>
        </row>
        <row r="52">
          <cell r="A52" t="str">
            <v>融创+门店T区</v>
          </cell>
        </row>
        <row r="52">
          <cell r="C52">
            <v>0</v>
          </cell>
        </row>
        <row r="53">
          <cell r="A53" t="str">
            <v>沙河+奇迹队</v>
          </cell>
        </row>
        <row r="53">
          <cell r="C53">
            <v>92114.2</v>
          </cell>
        </row>
        <row r="54">
          <cell r="A54" t="str">
            <v>沙河+T区</v>
          </cell>
        </row>
        <row r="54">
          <cell r="C54">
            <v>0</v>
          </cell>
        </row>
        <row r="55">
          <cell r="A55" t="str">
            <v>沙河+战胜队</v>
          </cell>
        </row>
        <row r="55">
          <cell r="C55">
            <v>60329.8</v>
          </cell>
        </row>
        <row r="56">
          <cell r="A56" t="str">
            <v>沙河+门店T区</v>
          </cell>
        </row>
        <row r="56">
          <cell r="C56">
            <v>0</v>
          </cell>
        </row>
        <row r="57">
          <cell r="A57" t="str">
            <v>涌泉+冲刺队</v>
          </cell>
        </row>
        <row r="57">
          <cell r="C57">
            <v>106334.4</v>
          </cell>
        </row>
        <row r="58">
          <cell r="A58" t="str">
            <v>涌泉+T区</v>
          </cell>
        </row>
        <row r="58">
          <cell r="C58">
            <v>0</v>
          </cell>
        </row>
        <row r="59">
          <cell r="A59" t="str">
            <v>涌泉+进钱队</v>
          </cell>
        </row>
        <row r="59">
          <cell r="C59">
            <v>61981.6</v>
          </cell>
        </row>
        <row r="60">
          <cell r="A60" t="str">
            <v>涌泉+单人</v>
          </cell>
        </row>
        <row r="60">
          <cell r="C60">
            <v>0</v>
          </cell>
        </row>
        <row r="61">
          <cell r="A61" t="str">
            <v>涌泉+门店T区</v>
          </cell>
        </row>
        <row r="61">
          <cell r="C61">
            <v>0</v>
          </cell>
        </row>
        <row r="62">
          <cell r="A62" t="str">
            <v>中和+无敌队</v>
          </cell>
        </row>
        <row r="62">
          <cell r="C62">
            <v>62123.4</v>
          </cell>
        </row>
        <row r="63">
          <cell r="A63" t="str">
            <v>中和+T区</v>
          </cell>
        </row>
        <row r="63">
          <cell r="C63">
            <v>0</v>
          </cell>
        </row>
        <row r="64">
          <cell r="A64" t="str">
            <v>中和+冠军队</v>
          </cell>
        </row>
        <row r="64">
          <cell r="C64">
            <v>88298.6</v>
          </cell>
        </row>
        <row r="65">
          <cell r="A65" t="str">
            <v>中和+门店T区</v>
          </cell>
        </row>
        <row r="65">
          <cell r="C65">
            <v>0</v>
          </cell>
        </row>
        <row r="66">
          <cell r="A66" t="str">
            <v>川音+单人</v>
          </cell>
        </row>
        <row r="66">
          <cell r="C66">
            <v>0</v>
          </cell>
        </row>
        <row r="67">
          <cell r="A67" t="str">
            <v>川音+门店T区</v>
          </cell>
        </row>
        <row r="67">
          <cell r="C67">
            <v>0</v>
          </cell>
        </row>
        <row r="68">
          <cell r="A68" t="str">
            <v>光华+天翊队</v>
          </cell>
        </row>
        <row r="68">
          <cell r="C68">
            <v>55077</v>
          </cell>
        </row>
        <row r="69">
          <cell r="A69" t="str">
            <v>光华+T区</v>
          </cell>
        </row>
        <row r="69">
          <cell r="C69">
            <v>0</v>
          </cell>
        </row>
        <row r="70">
          <cell r="A70" t="str">
            <v>光华+猛力队</v>
          </cell>
        </row>
        <row r="70">
          <cell r="C70">
            <v>80513</v>
          </cell>
        </row>
        <row r="71">
          <cell r="A71" t="str">
            <v>光华+门店T区</v>
          </cell>
        </row>
        <row r="71">
          <cell r="C71">
            <v>0</v>
          </cell>
        </row>
        <row r="72">
          <cell r="A72" t="str">
            <v>龙湖+必胜队</v>
          </cell>
        </row>
        <row r="72">
          <cell r="C72">
            <v>100368</v>
          </cell>
        </row>
        <row r="73">
          <cell r="A73" t="str">
            <v>龙湖+T区</v>
          </cell>
        </row>
        <row r="73">
          <cell r="C73">
            <v>0</v>
          </cell>
        </row>
        <row r="74">
          <cell r="A74" t="str">
            <v>龙湖+突破队</v>
          </cell>
        </row>
        <row r="74">
          <cell r="C74">
            <v>112315</v>
          </cell>
        </row>
        <row r="75">
          <cell r="A75" t="str">
            <v>龙湖+单人</v>
          </cell>
        </row>
        <row r="75">
          <cell r="C75">
            <v>0</v>
          </cell>
        </row>
        <row r="76">
          <cell r="A76" t="str">
            <v>龙湖+门店T区</v>
          </cell>
        </row>
        <row r="76">
          <cell r="C76">
            <v>0</v>
          </cell>
        </row>
        <row r="77">
          <cell r="A77" t="str">
            <v>鹭岛+无敌队</v>
          </cell>
        </row>
        <row r="77">
          <cell r="C77">
            <v>51727.9</v>
          </cell>
        </row>
        <row r="78">
          <cell r="A78" t="str">
            <v>鹭岛+T区</v>
          </cell>
        </row>
        <row r="78">
          <cell r="C78">
            <v>0</v>
          </cell>
        </row>
        <row r="79">
          <cell r="A79" t="str">
            <v>鹭岛+出单队</v>
          </cell>
        </row>
        <row r="79">
          <cell r="C79">
            <v>50946.6</v>
          </cell>
        </row>
        <row r="80">
          <cell r="A80" t="str">
            <v>鹭岛+单人</v>
          </cell>
        </row>
        <row r="80">
          <cell r="C80">
            <v>0</v>
          </cell>
        </row>
        <row r="81">
          <cell r="A81" t="str">
            <v>鹭岛+门店T区</v>
          </cell>
        </row>
        <row r="81">
          <cell r="C81">
            <v>0</v>
          </cell>
        </row>
        <row r="82">
          <cell r="A82" t="str">
            <v>南湖+招财队</v>
          </cell>
        </row>
        <row r="82">
          <cell r="C82">
            <v>58080</v>
          </cell>
        </row>
        <row r="83">
          <cell r="A83" t="str">
            <v>南湖+T区</v>
          </cell>
        </row>
        <row r="83">
          <cell r="C83">
            <v>0</v>
          </cell>
        </row>
        <row r="84">
          <cell r="A84" t="str">
            <v>南湖+进宝队</v>
          </cell>
        </row>
        <row r="84">
          <cell r="C84">
            <v>80444</v>
          </cell>
        </row>
        <row r="85">
          <cell r="A85" t="str">
            <v>南湖+单人</v>
          </cell>
        </row>
        <row r="85">
          <cell r="C85">
            <v>0</v>
          </cell>
        </row>
        <row r="86">
          <cell r="A86" t="str">
            <v>南湖+门店T区</v>
          </cell>
        </row>
        <row r="86">
          <cell r="C86">
            <v>0</v>
          </cell>
        </row>
        <row r="87">
          <cell r="A87" t="str">
            <v>荣华北路+飞跃队</v>
          </cell>
        </row>
        <row r="87">
          <cell r="C87">
            <v>56087.6</v>
          </cell>
        </row>
        <row r="88">
          <cell r="A88" t="str">
            <v>荣华北路+T区</v>
          </cell>
        </row>
        <row r="88">
          <cell r="C88">
            <v>0</v>
          </cell>
        </row>
        <row r="89">
          <cell r="A89" t="str">
            <v>荣华北路+无敌队</v>
          </cell>
        </row>
        <row r="89">
          <cell r="C89">
            <v>96824.4</v>
          </cell>
        </row>
        <row r="90">
          <cell r="A90" t="str">
            <v>荣华北路+门店T区</v>
          </cell>
        </row>
        <row r="90">
          <cell r="C90">
            <v>0</v>
          </cell>
        </row>
        <row r="91">
          <cell r="A91" t="str">
            <v>紫荆+雄鹰队</v>
          </cell>
        </row>
        <row r="91">
          <cell r="C91">
            <v>256268.4</v>
          </cell>
        </row>
        <row r="92">
          <cell r="A92" t="str">
            <v>紫荆+T区</v>
          </cell>
        </row>
        <row r="92">
          <cell r="C92">
            <v>0</v>
          </cell>
        </row>
        <row r="93">
          <cell r="A93" t="str">
            <v>紫荆+团结队</v>
          </cell>
        </row>
        <row r="93">
          <cell r="C93">
            <v>176966.9</v>
          </cell>
        </row>
        <row r="94">
          <cell r="A94" t="str">
            <v>紫荆+冲刺队</v>
          </cell>
        </row>
        <row r="94">
          <cell r="C94">
            <v>87520.7</v>
          </cell>
        </row>
        <row r="95">
          <cell r="A95" t="str">
            <v>紫荆+门店T区</v>
          </cell>
        </row>
        <row r="95">
          <cell r="C95">
            <v>0</v>
          </cell>
        </row>
        <row r="96">
          <cell r="A96" t="str">
            <v>双流+超越队</v>
          </cell>
        </row>
        <row r="96">
          <cell r="C96">
            <v>172608.5</v>
          </cell>
        </row>
        <row r="97">
          <cell r="A97" t="str">
            <v>双流+T区</v>
          </cell>
        </row>
        <row r="97">
          <cell r="C97">
            <v>0</v>
          </cell>
        </row>
        <row r="98">
          <cell r="A98" t="str">
            <v>双流+星耀队</v>
          </cell>
        </row>
        <row r="98">
          <cell r="C98">
            <v>139419.5</v>
          </cell>
        </row>
        <row r="99">
          <cell r="A99" t="str">
            <v>双流+门店T区</v>
          </cell>
        </row>
        <row r="99">
          <cell r="C99">
            <v>0</v>
          </cell>
        </row>
        <row r="100">
          <cell r="A100" t="str">
            <v>亚洲湾+钱进队</v>
          </cell>
        </row>
        <row r="100">
          <cell r="C100">
            <v>57554.1</v>
          </cell>
        </row>
        <row r="101">
          <cell r="A101" t="str">
            <v>亚洲湾+T区</v>
          </cell>
        </row>
        <row r="101">
          <cell r="C101">
            <v>0</v>
          </cell>
        </row>
        <row r="102">
          <cell r="A102" t="str">
            <v>亚洲湾+龙腾队</v>
          </cell>
        </row>
        <row r="102">
          <cell r="C102">
            <v>68681.2</v>
          </cell>
        </row>
        <row r="103">
          <cell r="A103" t="str">
            <v>亚洲湾+门店T区</v>
          </cell>
        </row>
        <row r="103">
          <cell r="C103">
            <v>0</v>
          </cell>
        </row>
        <row r="104">
          <cell r="A104" t="str">
            <v>川师+虎啸龙吟队</v>
          </cell>
        </row>
        <row r="104">
          <cell r="C104">
            <v>95443</v>
          </cell>
        </row>
        <row r="105">
          <cell r="A105" t="str">
            <v>川师+T区</v>
          </cell>
        </row>
        <row r="105">
          <cell r="C105">
            <v>0</v>
          </cell>
        </row>
        <row r="106">
          <cell r="A106" t="str">
            <v>川师+卧虎藏龙队</v>
          </cell>
        </row>
        <row r="106">
          <cell r="C106">
            <v>109797</v>
          </cell>
        </row>
        <row r="107">
          <cell r="A107" t="str">
            <v>川师+门店T区</v>
          </cell>
        </row>
        <row r="107">
          <cell r="C107">
            <v>0</v>
          </cell>
        </row>
        <row r="108">
          <cell r="A108" t="str">
            <v>明信+精英队</v>
          </cell>
        </row>
        <row r="108">
          <cell r="C108">
            <v>54294</v>
          </cell>
        </row>
        <row r="109">
          <cell r="A109" t="str">
            <v>明信+T区</v>
          </cell>
        </row>
        <row r="109">
          <cell r="C109">
            <v>0</v>
          </cell>
        </row>
        <row r="110">
          <cell r="A110" t="str">
            <v>明信+单人</v>
          </cell>
        </row>
        <row r="110">
          <cell r="C110">
            <v>0</v>
          </cell>
        </row>
        <row r="111">
          <cell r="A111" t="str">
            <v>明信+门店T区</v>
          </cell>
        </row>
        <row r="111">
          <cell r="C111">
            <v>0</v>
          </cell>
        </row>
        <row r="112">
          <cell r="A112" t="str">
            <v>千禧+深藏不露队</v>
          </cell>
        </row>
        <row r="112">
          <cell r="C112">
            <v>61862.8</v>
          </cell>
        </row>
        <row r="113">
          <cell r="A113" t="str">
            <v>千禧+T区</v>
          </cell>
        </row>
        <row r="113">
          <cell r="C113">
            <v>0</v>
          </cell>
        </row>
        <row r="114">
          <cell r="A114" t="str">
            <v>千禧+无敌队</v>
          </cell>
        </row>
        <row r="114">
          <cell r="C114">
            <v>72216.2</v>
          </cell>
        </row>
        <row r="115">
          <cell r="A115" t="str">
            <v>千禧+门店T区</v>
          </cell>
        </row>
        <row r="115">
          <cell r="C115">
            <v>0</v>
          </cell>
        </row>
        <row r="116">
          <cell r="A116" t="str">
            <v>大丰+冲锋队</v>
          </cell>
        </row>
        <row r="116">
          <cell r="C116">
            <v>144762.2</v>
          </cell>
        </row>
        <row r="117">
          <cell r="A117" t="str">
            <v>大丰+T区</v>
          </cell>
        </row>
        <row r="117">
          <cell r="C117">
            <v>0</v>
          </cell>
        </row>
        <row r="118">
          <cell r="A118" t="str">
            <v>大丰+精英队</v>
          </cell>
        </row>
        <row r="118">
          <cell r="C118">
            <v>51551.3</v>
          </cell>
        </row>
        <row r="119">
          <cell r="A119" t="str">
            <v>大丰+门店T区</v>
          </cell>
        </row>
        <row r="119">
          <cell r="C119">
            <v>0</v>
          </cell>
        </row>
        <row r="120">
          <cell r="A120" t="str">
            <v>凤凰山+冲锋队</v>
          </cell>
        </row>
        <row r="120">
          <cell r="C120">
            <v>106547</v>
          </cell>
        </row>
        <row r="121">
          <cell r="A121" t="str">
            <v>凤凰山+T区</v>
          </cell>
        </row>
        <row r="121">
          <cell r="C121">
            <v>0</v>
          </cell>
        </row>
        <row r="122">
          <cell r="A122" t="str">
            <v>凤凰山+凤羽队</v>
          </cell>
        </row>
        <row r="122">
          <cell r="C122">
            <v>66307.8</v>
          </cell>
        </row>
        <row r="123">
          <cell r="A123" t="str">
            <v>凤凰山+门店T区</v>
          </cell>
        </row>
        <row r="123">
          <cell r="C123">
            <v>0</v>
          </cell>
        </row>
        <row r="124">
          <cell r="A124" t="str">
            <v>川音+T区</v>
          </cell>
        </row>
        <row r="124">
          <cell r="C124">
            <v>0</v>
          </cell>
        </row>
        <row r="125">
          <cell r="A125" t="str">
            <v>龙城国际+T区</v>
          </cell>
        </row>
        <row r="125">
          <cell r="C125">
            <v>0</v>
          </cell>
        </row>
        <row r="126">
          <cell r="A126" t="str">
            <v>大源+单人</v>
          </cell>
        </row>
        <row r="126">
          <cell r="C126">
            <v>0</v>
          </cell>
        </row>
        <row r="127">
          <cell r="C127">
            <v>0</v>
          </cell>
        </row>
        <row r="128">
          <cell r="C128">
            <v>0</v>
          </cell>
        </row>
        <row r="129">
          <cell r="C129">
            <v>0</v>
          </cell>
        </row>
        <row r="130">
          <cell r="C130">
            <v>0</v>
          </cell>
        </row>
        <row r="131">
          <cell r="C131">
            <v>0</v>
          </cell>
        </row>
        <row r="132">
          <cell r="C132">
            <v>0</v>
          </cell>
        </row>
        <row r="133">
          <cell r="C133">
            <v>0</v>
          </cell>
        </row>
        <row r="134">
          <cell r="C134">
            <v>0</v>
          </cell>
        </row>
        <row r="135">
          <cell r="C135">
            <v>0</v>
          </cell>
        </row>
        <row r="136">
          <cell r="C136">
            <v>0</v>
          </cell>
        </row>
        <row r="137">
          <cell r="C137">
            <v>0</v>
          </cell>
        </row>
        <row r="138">
          <cell r="C138">
            <v>0</v>
          </cell>
        </row>
        <row r="139">
          <cell r="C139">
            <v>0</v>
          </cell>
        </row>
        <row r="140">
          <cell r="C140">
            <v>0</v>
          </cell>
        </row>
        <row r="141">
          <cell r="C141">
            <v>0</v>
          </cell>
        </row>
        <row r="142">
          <cell r="C142">
            <v>0</v>
          </cell>
        </row>
        <row r="143">
          <cell r="C143">
            <v>0</v>
          </cell>
        </row>
        <row r="144">
          <cell r="C144">
            <v>0</v>
          </cell>
        </row>
        <row r="145">
          <cell r="C145">
            <v>0</v>
          </cell>
        </row>
        <row r="146">
          <cell r="C146">
            <v>0</v>
          </cell>
        </row>
        <row r="147">
          <cell r="C147">
            <v>0</v>
          </cell>
        </row>
        <row r="148">
          <cell r="C148">
            <v>0</v>
          </cell>
        </row>
        <row r="149">
          <cell r="C149">
            <v>0</v>
          </cell>
        </row>
        <row r="150">
          <cell r="C150">
            <v>0</v>
          </cell>
        </row>
        <row r="151">
          <cell r="C151">
            <v>0</v>
          </cell>
        </row>
        <row r="152">
          <cell r="C152">
            <v>0</v>
          </cell>
        </row>
        <row r="153">
          <cell r="C153">
            <v>0</v>
          </cell>
        </row>
        <row r="154">
          <cell r="C154">
            <v>0</v>
          </cell>
        </row>
        <row r="155">
          <cell r="C155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7月社保"/>
      <sheetName val="分摊表"/>
      <sheetName val="总经理"/>
      <sheetName val="Sheet3"/>
    </sheetNames>
    <sheetDataSet>
      <sheetData sheetId="0">
        <row r="1">
          <cell r="L1">
            <v>75026.68</v>
          </cell>
        </row>
        <row r="2">
          <cell r="B2" t="str">
            <v>姓名</v>
          </cell>
        </row>
        <row r="2">
          <cell r="L2" t="str">
            <v>工资扣</v>
          </cell>
        </row>
        <row r="3">
          <cell r="B3" t="str">
            <v>梁刚</v>
          </cell>
        </row>
        <row r="4">
          <cell r="B4" t="str">
            <v>秦玉梅</v>
          </cell>
        </row>
        <row r="5">
          <cell r="B5" t="str">
            <v>徐登毅</v>
          </cell>
        </row>
        <row r="5">
          <cell r="L5">
            <v>644.168</v>
          </cell>
        </row>
        <row r="6">
          <cell r="B6" t="str">
            <v>马小英</v>
          </cell>
        </row>
        <row r="6">
          <cell r="L6">
            <v>644.168</v>
          </cell>
        </row>
        <row r="7">
          <cell r="B7" t="str">
            <v>吴小强</v>
          </cell>
        </row>
        <row r="7">
          <cell r="L7">
            <v>644.168</v>
          </cell>
        </row>
        <row r="8">
          <cell r="B8" t="str">
            <v>詹芳英</v>
          </cell>
        </row>
        <row r="8">
          <cell r="L8">
            <v>644.168</v>
          </cell>
        </row>
        <row r="9">
          <cell r="B9" t="str">
            <v>刘金凤</v>
          </cell>
        </row>
        <row r="9">
          <cell r="L9">
            <v>644.168</v>
          </cell>
        </row>
        <row r="10">
          <cell r="B10" t="str">
            <v>夏萍</v>
          </cell>
        </row>
        <row r="10">
          <cell r="L10">
            <v>644.168</v>
          </cell>
        </row>
        <row r="11">
          <cell r="B11" t="str">
            <v>张红霞</v>
          </cell>
        </row>
        <row r="11">
          <cell r="L11">
            <v>644.168</v>
          </cell>
        </row>
        <row r="12">
          <cell r="B12" t="str">
            <v>刘九招</v>
          </cell>
        </row>
        <row r="12">
          <cell r="L12">
            <v>644.168</v>
          </cell>
        </row>
        <row r="13">
          <cell r="B13" t="str">
            <v>秦亚平</v>
          </cell>
        </row>
        <row r="13">
          <cell r="L13">
            <v>640.56</v>
          </cell>
        </row>
        <row r="14">
          <cell r="B14" t="str">
            <v>欧阳敏</v>
          </cell>
        </row>
        <row r="14">
          <cell r="L14">
            <v>640.56</v>
          </cell>
        </row>
        <row r="15">
          <cell r="B15" t="str">
            <v>袁小兵</v>
          </cell>
        </row>
        <row r="15">
          <cell r="L15">
            <v>640.56</v>
          </cell>
        </row>
        <row r="16">
          <cell r="B16" t="str">
            <v>张芮</v>
          </cell>
        </row>
        <row r="16">
          <cell r="L16">
            <v>640.56</v>
          </cell>
        </row>
        <row r="17">
          <cell r="B17" t="str">
            <v>曾雨晴</v>
          </cell>
        </row>
        <row r="17">
          <cell r="L17">
            <v>640.56</v>
          </cell>
        </row>
        <row r="18">
          <cell r="B18" t="str">
            <v>向郑瑶</v>
          </cell>
        </row>
        <row r="18">
          <cell r="L18">
            <v>640.56</v>
          </cell>
        </row>
        <row r="19">
          <cell r="B19" t="str">
            <v>肖倩</v>
          </cell>
        </row>
        <row r="19">
          <cell r="L19">
            <v>640.56</v>
          </cell>
        </row>
        <row r="20">
          <cell r="B20" t="str">
            <v>李萱君</v>
          </cell>
        </row>
        <row r="20">
          <cell r="L20">
            <v>640.56</v>
          </cell>
        </row>
        <row r="21">
          <cell r="B21" t="str">
            <v>张雪颖</v>
          </cell>
        </row>
        <row r="21">
          <cell r="L21">
            <v>640.56</v>
          </cell>
        </row>
        <row r="22">
          <cell r="B22" t="str">
            <v>张小娟</v>
          </cell>
        </row>
        <row r="22">
          <cell r="L22">
            <v>640.56</v>
          </cell>
        </row>
        <row r="23">
          <cell r="B23" t="str">
            <v>王依蕊</v>
          </cell>
        </row>
        <row r="23">
          <cell r="L23">
            <v>640.56</v>
          </cell>
        </row>
        <row r="24">
          <cell r="B24" t="str">
            <v>张元琼</v>
          </cell>
        </row>
        <row r="24">
          <cell r="L24">
            <v>640.56</v>
          </cell>
        </row>
        <row r="25">
          <cell r="B25" t="str">
            <v>饶秋华</v>
          </cell>
        </row>
        <row r="25">
          <cell r="L25">
            <v>640.56</v>
          </cell>
        </row>
        <row r="26">
          <cell r="B26" t="str">
            <v>廖妍</v>
          </cell>
        </row>
        <row r="26">
          <cell r="L26">
            <v>640.56</v>
          </cell>
        </row>
        <row r="27">
          <cell r="B27" t="str">
            <v>李晓</v>
          </cell>
        </row>
        <row r="27">
          <cell r="L27">
            <v>0</v>
          </cell>
        </row>
        <row r="28">
          <cell r="B28" t="str">
            <v>王晓琳</v>
          </cell>
        </row>
        <row r="28">
          <cell r="L28">
            <v>640.56</v>
          </cell>
        </row>
        <row r="29">
          <cell r="B29" t="str">
            <v>秦娜</v>
          </cell>
        </row>
        <row r="29">
          <cell r="L29">
            <v>640.56</v>
          </cell>
        </row>
        <row r="30">
          <cell r="B30" t="str">
            <v>周林</v>
          </cell>
        </row>
        <row r="30">
          <cell r="L30">
            <v>640.56</v>
          </cell>
        </row>
        <row r="31">
          <cell r="B31" t="str">
            <v>何琼华</v>
          </cell>
        </row>
        <row r="31">
          <cell r="L31">
            <v>640.56</v>
          </cell>
        </row>
        <row r="32">
          <cell r="B32" t="str">
            <v>龚茜</v>
          </cell>
        </row>
        <row r="32">
          <cell r="L32">
            <v>640.56</v>
          </cell>
        </row>
        <row r="33">
          <cell r="B33" t="str">
            <v>宋林琳</v>
          </cell>
        </row>
        <row r="33">
          <cell r="L33">
            <v>640.56</v>
          </cell>
        </row>
        <row r="34">
          <cell r="B34" t="str">
            <v>赵美艳</v>
          </cell>
        </row>
        <row r="34">
          <cell r="L34">
            <v>640.56</v>
          </cell>
        </row>
        <row r="35">
          <cell r="B35" t="str">
            <v>雷娜婷</v>
          </cell>
        </row>
        <row r="35">
          <cell r="L35">
            <v>640.56</v>
          </cell>
        </row>
        <row r="36">
          <cell r="B36" t="str">
            <v>欧迎春</v>
          </cell>
        </row>
        <row r="36">
          <cell r="L36">
            <v>644.168</v>
          </cell>
        </row>
        <row r="37">
          <cell r="B37" t="str">
            <v>包竹梅</v>
          </cell>
        </row>
        <row r="37">
          <cell r="L37">
            <v>644.168</v>
          </cell>
        </row>
        <row r="38">
          <cell r="B38" t="str">
            <v>肖静梅</v>
          </cell>
        </row>
        <row r="38">
          <cell r="L38">
            <v>644.168</v>
          </cell>
        </row>
        <row r="39">
          <cell r="B39" t="str">
            <v>牟光燕</v>
          </cell>
        </row>
        <row r="39">
          <cell r="L39">
            <v>644.168</v>
          </cell>
        </row>
        <row r="40">
          <cell r="B40" t="str">
            <v>黎红花</v>
          </cell>
        </row>
        <row r="40">
          <cell r="L40">
            <v>644.168</v>
          </cell>
        </row>
        <row r="41">
          <cell r="B41" t="str">
            <v>谢珂欣</v>
          </cell>
        </row>
        <row r="41">
          <cell r="L41">
            <v>644.168</v>
          </cell>
        </row>
        <row r="42">
          <cell r="B42" t="str">
            <v>郭思瑞</v>
          </cell>
        </row>
        <row r="42">
          <cell r="L42">
            <v>644.168</v>
          </cell>
        </row>
        <row r="43">
          <cell r="B43" t="str">
            <v>樊琳</v>
          </cell>
        </row>
        <row r="43">
          <cell r="L43">
            <v>458.316</v>
          </cell>
        </row>
        <row r="44">
          <cell r="B44" t="str">
            <v>郭兰</v>
          </cell>
        </row>
        <row r="44">
          <cell r="L44">
            <v>644.168</v>
          </cell>
        </row>
        <row r="45">
          <cell r="B45" t="str">
            <v>陈建蓉</v>
          </cell>
        </row>
        <row r="45">
          <cell r="L45">
            <v>644.168</v>
          </cell>
        </row>
        <row r="46">
          <cell r="B46" t="str">
            <v>吴亚梅</v>
          </cell>
        </row>
        <row r="46">
          <cell r="L46">
            <v>0</v>
          </cell>
        </row>
        <row r="47">
          <cell r="B47" t="str">
            <v>马宏梅</v>
          </cell>
        </row>
        <row r="47">
          <cell r="L47">
            <v>640.56</v>
          </cell>
        </row>
        <row r="48">
          <cell r="B48" t="str">
            <v>袁玉</v>
          </cell>
        </row>
        <row r="48">
          <cell r="L48">
            <v>640.56</v>
          </cell>
        </row>
        <row r="49">
          <cell r="B49" t="str">
            <v>杨金花</v>
          </cell>
        </row>
        <row r="49">
          <cell r="L49">
            <v>454.708</v>
          </cell>
        </row>
        <row r="50">
          <cell r="B50" t="str">
            <v>易春梅</v>
          </cell>
        </row>
        <row r="50">
          <cell r="L50">
            <v>640.56</v>
          </cell>
        </row>
        <row r="51">
          <cell r="B51" t="str">
            <v>江玲</v>
          </cell>
        </row>
        <row r="51">
          <cell r="L51">
            <v>640.56</v>
          </cell>
        </row>
        <row r="52">
          <cell r="B52" t="str">
            <v>王瑞琳</v>
          </cell>
        </row>
        <row r="52">
          <cell r="L52">
            <v>640.56</v>
          </cell>
        </row>
        <row r="53">
          <cell r="B53" t="str">
            <v>关晓燕</v>
          </cell>
        </row>
        <row r="53">
          <cell r="L53">
            <v>640.56</v>
          </cell>
        </row>
        <row r="54">
          <cell r="B54" t="str">
            <v>杨磊</v>
          </cell>
        </row>
        <row r="54">
          <cell r="L54">
            <v>0</v>
          </cell>
        </row>
        <row r="55">
          <cell r="B55" t="str">
            <v>赵倩</v>
          </cell>
        </row>
        <row r="55">
          <cell r="L55">
            <v>640.56</v>
          </cell>
        </row>
        <row r="56">
          <cell r="B56" t="str">
            <v>文倩</v>
          </cell>
        </row>
        <row r="56">
          <cell r="L56">
            <v>638.756</v>
          </cell>
        </row>
        <row r="57">
          <cell r="B57" t="str">
            <v>董顺秀</v>
          </cell>
        </row>
        <row r="57">
          <cell r="L57">
            <v>452.904</v>
          </cell>
        </row>
        <row r="58">
          <cell r="B58" t="str">
            <v>张明艳</v>
          </cell>
        </row>
        <row r="58">
          <cell r="L58">
            <v>638.756</v>
          </cell>
        </row>
        <row r="59">
          <cell r="B59" t="str">
            <v>邓丽莉</v>
          </cell>
        </row>
        <row r="59">
          <cell r="L59">
            <v>638.756</v>
          </cell>
        </row>
        <row r="60">
          <cell r="B60" t="str">
            <v>陈佳丽</v>
          </cell>
        </row>
        <row r="60">
          <cell r="L60">
            <v>638.756</v>
          </cell>
        </row>
        <row r="61">
          <cell r="B61" t="str">
            <v>郑华跃</v>
          </cell>
        </row>
        <row r="61">
          <cell r="L61">
            <v>638.756</v>
          </cell>
        </row>
        <row r="62">
          <cell r="B62" t="str">
            <v>李茂</v>
          </cell>
        </row>
        <row r="62">
          <cell r="L62">
            <v>638.756</v>
          </cell>
        </row>
        <row r="63">
          <cell r="B63" t="str">
            <v>李巧娇</v>
          </cell>
        </row>
        <row r="63">
          <cell r="L63">
            <v>638.756</v>
          </cell>
        </row>
        <row r="64">
          <cell r="B64" t="str">
            <v>徐睦垚</v>
          </cell>
        </row>
        <row r="64">
          <cell r="L64">
            <v>638.756</v>
          </cell>
        </row>
        <row r="65">
          <cell r="B65" t="str">
            <v>叶璐璐</v>
          </cell>
        </row>
        <row r="65">
          <cell r="L65">
            <v>638.756</v>
          </cell>
        </row>
        <row r="66">
          <cell r="B66" t="str">
            <v>但红玉</v>
          </cell>
        </row>
        <row r="66">
          <cell r="L66">
            <v>640.56</v>
          </cell>
        </row>
        <row r="67">
          <cell r="B67" t="str">
            <v>张候敏</v>
          </cell>
        </row>
        <row r="67">
          <cell r="L67">
            <v>640.56</v>
          </cell>
        </row>
        <row r="68">
          <cell r="B68" t="str">
            <v>唐玉芳</v>
          </cell>
        </row>
        <row r="68">
          <cell r="L68">
            <v>640.56</v>
          </cell>
        </row>
        <row r="69">
          <cell r="B69" t="str">
            <v>杨琴</v>
          </cell>
        </row>
        <row r="69">
          <cell r="L69">
            <v>640.56</v>
          </cell>
        </row>
        <row r="70">
          <cell r="B70" t="str">
            <v>魏柯</v>
          </cell>
        </row>
        <row r="70">
          <cell r="L70">
            <v>640.56</v>
          </cell>
        </row>
        <row r="71">
          <cell r="B71" t="str">
            <v>孙红梅</v>
          </cell>
        </row>
        <row r="71">
          <cell r="L71">
            <v>640.56</v>
          </cell>
        </row>
        <row r="72">
          <cell r="B72" t="str">
            <v>刘安琼</v>
          </cell>
        </row>
        <row r="72">
          <cell r="L72">
            <v>640.56</v>
          </cell>
        </row>
        <row r="73">
          <cell r="B73" t="str">
            <v>罗雪</v>
          </cell>
        </row>
        <row r="73">
          <cell r="L73">
            <v>454.708</v>
          </cell>
        </row>
        <row r="74">
          <cell r="B74" t="str">
            <v>李思忆</v>
          </cell>
        </row>
        <row r="74">
          <cell r="L74">
            <v>640.56</v>
          </cell>
        </row>
        <row r="75">
          <cell r="B75" t="str">
            <v>贺丽</v>
          </cell>
        </row>
        <row r="75">
          <cell r="L75">
            <v>640.56</v>
          </cell>
        </row>
        <row r="76">
          <cell r="B76" t="str">
            <v>蒲草</v>
          </cell>
        </row>
        <row r="76">
          <cell r="L76">
            <v>640.56</v>
          </cell>
        </row>
        <row r="77">
          <cell r="B77" t="str">
            <v>喻容</v>
          </cell>
        </row>
        <row r="77">
          <cell r="L77">
            <v>640.56</v>
          </cell>
        </row>
        <row r="78">
          <cell r="B78" t="str">
            <v>葛敏</v>
          </cell>
        </row>
        <row r="78">
          <cell r="L78">
            <v>640.56</v>
          </cell>
        </row>
        <row r="79">
          <cell r="B79" t="str">
            <v>程燕</v>
          </cell>
        </row>
        <row r="79">
          <cell r="L79">
            <v>640.56</v>
          </cell>
        </row>
        <row r="80">
          <cell r="B80" t="str">
            <v>林萍</v>
          </cell>
        </row>
        <row r="80">
          <cell r="L80">
            <v>640.56</v>
          </cell>
        </row>
        <row r="81">
          <cell r="B81" t="str">
            <v>李燕</v>
          </cell>
        </row>
        <row r="81">
          <cell r="L81">
            <v>640.56</v>
          </cell>
        </row>
        <row r="82">
          <cell r="B82" t="str">
            <v>张清华</v>
          </cell>
        </row>
        <row r="82">
          <cell r="L82">
            <v>640.56</v>
          </cell>
        </row>
        <row r="83">
          <cell r="B83" t="str">
            <v>陈怡名</v>
          </cell>
        </row>
        <row r="83">
          <cell r="L83">
            <v>640.56</v>
          </cell>
        </row>
        <row r="84">
          <cell r="B84" t="str">
            <v>徐文平</v>
          </cell>
        </row>
        <row r="84">
          <cell r="L84">
            <v>640.56</v>
          </cell>
        </row>
        <row r="85">
          <cell r="B85" t="str">
            <v>陈小琴</v>
          </cell>
        </row>
        <row r="85">
          <cell r="L85">
            <v>640.56</v>
          </cell>
        </row>
        <row r="86">
          <cell r="B86" t="str">
            <v>张艳秋</v>
          </cell>
        </row>
        <row r="86">
          <cell r="L86">
            <v>640.56</v>
          </cell>
        </row>
        <row r="87">
          <cell r="B87" t="str">
            <v>张小华</v>
          </cell>
        </row>
        <row r="87">
          <cell r="L87">
            <v>640.56</v>
          </cell>
        </row>
        <row r="88">
          <cell r="B88" t="str">
            <v>陈思思</v>
          </cell>
        </row>
        <row r="88">
          <cell r="L88">
            <v>644.168</v>
          </cell>
        </row>
        <row r="89">
          <cell r="B89" t="str">
            <v>王红</v>
          </cell>
        </row>
        <row r="89">
          <cell r="L89">
            <v>644.168</v>
          </cell>
        </row>
        <row r="90">
          <cell r="B90" t="str">
            <v>刘祖红</v>
          </cell>
        </row>
        <row r="90">
          <cell r="L90">
            <v>644.168</v>
          </cell>
        </row>
        <row r="91">
          <cell r="B91" t="str">
            <v>康丹</v>
          </cell>
        </row>
        <row r="91">
          <cell r="L91">
            <v>644.168</v>
          </cell>
        </row>
        <row r="92">
          <cell r="B92" t="str">
            <v>王桂明</v>
          </cell>
        </row>
        <row r="92">
          <cell r="L92">
            <v>644.168</v>
          </cell>
        </row>
        <row r="93">
          <cell r="B93" t="str">
            <v>刘恬恬</v>
          </cell>
        </row>
        <row r="93">
          <cell r="L93">
            <v>644.168</v>
          </cell>
        </row>
        <row r="94">
          <cell r="B94" t="str">
            <v>白丽</v>
          </cell>
        </row>
        <row r="94">
          <cell r="L94">
            <v>644.168</v>
          </cell>
        </row>
        <row r="95">
          <cell r="B95" t="str">
            <v>张丽</v>
          </cell>
        </row>
        <row r="95">
          <cell r="L95">
            <v>644.168</v>
          </cell>
        </row>
        <row r="96">
          <cell r="B96" t="str">
            <v>苟小春</v>
          </cell>
        </row>
        <row r="96">
          <cell r="L96">
            <v>644.168</v>
          </cell>
        </row>
        <row r="97">
          <cell r="B97" t="str">
            <v>彭龙惠</v>
          </cell>
        </row>
        <row r="97">
          <cell r="L97">
            <v>644.168</v>
          </cell>
        </row>
        <row r="98">
          <cell r="B98" t="str">
            <v>范时依</v>
          </cell>
        </row>
        <row r="98">
          <cell r="L98">
            <v>644.168</v>
          </cell>
        </row>
        <row r="99">
          <cell r="B99" t="str">
            <v>罗林芳</v>
          </cell>
        </row>
        <row r="99">
          <cell r="L99">
            <v>644.168</v>
          </cell>
        </row>
        <row r="100">
          <cell r="B100" t="str">
            <v>聂娟</v>
          </cell>
        </row>
        <row r="100">
          <cell r="L100">
            <v>644.168</v>
          </cell>
        </row>
        <row r="101">
          <cell r="B101" t="str">
            <v>谢宗富</v>
          </cell>
        </row>
        <row r="101">
          <cell r="L101">
            <v>644.168</v>
          </cell>
        </row>
        <row r="102">
          <cell r="B102" t="str">
            <v>赵静</v>
          </cell>
        </row>
        <row r="102">
          <cell r="L102">
            <v>0</v>
          </cell>
        </row>
        <row r="103">
          <cell r="B103" t="str">
            <v>冷忠翠</v>
          </cell>
        </row>
        <row r="103">
          <cell r="L103">
            <v>644.168</v>
          </cell>
        </row>
        <row r="104">
          <cell r="B104" t="str">
            <v>尧丹丹</v>
          </cell>
        </row>
        <row r="104">
          <cell r="L104">
            <v>644.168</v>
          </cell>
        </row>
        <row r="105">
          <cell r="B105" t="str">
            <v>杜兰兰</v>
          </cell>
        </row>
        <row r="105">
          <cell r="L105">
            <v>644.168</v>
          </cell>
        </row>
        <row r="106">
          <cell r="B106" t="str">
            <v>赵忠芬</v>
          </cell>
        </row>
        <row r="106">
          <cell r="L106">
            <v>644.168</v>
          </cell>
        </row>
        <row r="107">
          <cell r="B107" t="str">
            <v>张廷妍</v>
          </cell>
        </row>
        <row r="107">
          <cell r="L107">
            <v>644.168</v>
          </cell>
        </row>
        <row r="108">
          <cell r="B108" t="str">
            <v>郑巧玲</v>
          </cell>
        </row>
        <row r="108">
          <cell r="L108">
            <v>644.168</v>
          </cell>
        </row>
        <row r="109">
          <cell r="B109" t="str">
            <v>糜清云</v>
          </cell>
        </row>
        <row r="109">
          <cell r="L109">
            <v>644.168</v>
          </cell>
        </row>
        <row r="110">
          <cell r="B110" t="str">
            <v>王新华</v>
          </cell>
        </row>
        <row r="111">
          <cell r="B111" t="str">
            <v>宁燕</v>
          </cell>
        </row>
        <row r="111">
          <cell r="L111">
            <v>644.168</v>
          </cell>
        </row>
        <row r="112">
          <cell r="B112" t="str">
            <v>曾玉莲</v>
          </cell>
        </row>
        <row r="112">
          <cell r="L112">
            <v>644.168</v>
          </cell>
        </row>
        <row r="113">
          <cell r="B113" t="str">
            <v>张欣</v>
          </cell>
        </row>
        <row r="113">
          <cell r="L113">
            <v>644.168</v>
          </cell>
        </row>
        <row r="114">
          <cell r="B114" t="str">
            <v>竹艳梅</v>
          </cell>
        </row>
        <row r="114">
          <cell r="L114">
            <v>644.168</v>
          </cell>
        </row>
        <row r="115">
          <cell r="B115" t="str">
            <v>贾琳</v>
          </cell>
        </row>
        <row r="115">
          <cell r="L115">
            <v>644.168</v>
          </cell>
        </row>
        <row r="116">
          <cell r="B116" t="str">
            <v>李维</v>
          </cell>
        </row>
        <row r="116">
          <cell r="L116">
            <v>644.168</v>
          </cell>
        </row>
        <row r="117">
          <cell r="B117" t="str">
            <v>蓝海英</v>
          </cell>
        </row>
        <row r="117">
          <cell r="L117">
            <v>644.168</v>
          </cell>
        </row>
        <row r="118">
          <cell r="B118" t="str">
            <v>唐银春</v>
          </cell>
        </row>
        <row r="118">
          <cell r="L118">
            <v>644.168</v>
          </cell>
        </row>
        <row r="119">
          <cell r="B119" t="str">
            <v>任艺</v>
          </cell>
        </row>
        <row r="119">
          <cell r="L119">
            <v>644.168</v>
          </cell>
        </row>
        <row r="120">
          <cell r="B120" t="str">
            <v>莫志英</v>
          </cell>
        </row>
        <row r="120">
          <cell r="L120">
            <v>644.168</v>
          </cell>
        </row>
        <row r="121">
          <cell r="B121" t="str">
            <v>刘巧艳</v>
          </cell>
        </row>
        <row r="121">
          <cell r="L121">
            <v>644.168</v>
          </cell>
        </row>
        <row r="122">
          <cell r="B122" t="str">
            <v>康红梅</v>
          </cell>
        </row>
        <row r="122">
          <cell r="L122">
            <v>644.168</v>
          </cell>
        </row>
        <row r="123">
          <cell r="B123" t="str">
            <v>刘晓丽</v>
          </cell>
        </row>
        <row r="123">
          <cell r="L123">
            <v>644.168</v>
          </cell>
        </row>
        <row r="124">
          <cell r="B124" t="str">
            <v>李红梅</v>
          </cell>
        </row>
        <row r="124">
          <cell r="L124">
            <v>644.168</v>
          </cell>
        </row>
        <row r="125">
          <cell r="B125" t="str">
            <v>谢娟</v>
          </cell>
        </row>
        <row r="125">
          <cell r="L125">
            <v>644.168</v>
          </cell>
        </row>
        <row r="126">
          <cell r="B126" t="str">
            <v>贺慧</v>
          </cell>
        </row>
        <row r="126">
          <cell r="L126">
            <v>644.168</v>
          </cell>
        </row>
        <row r="127">
          <cell r="B127" t="str">
            <v>胡红琳</v>
          </cell>
        </row>
        <row r="127">
          <cell r="L127">
            <v>644.168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健康师明细"/>
    </sheetNames>
    <sheetDataSet>
      <sheetData sheetId="0">
        <row r="1">
          <cell r="C1" t="str">
            <v>健康师</v>
          </cell>
        </row>
        <row r="1">
          <cell r="K1" t="str">
            <v>嘉宾</v>
          </cell>
        </row>
        <row r="1">
          <cell r="N1" t="str">
            <v>扣除明细</v>
          </cell>
        </row>
        <row r="2">
          <cell r="C2" t="str">
            <v>李燕</v>
          </cell>
        </row>
        <row r="2">
          <cell r="K2">
            <v>500</v>
          </cell>
        </row>
        <row r="2">
          <cell r="N2">
            <v>320</v>
          </cell>
        </row>
        <row r="3">
          <cell r="C3" t="str">
            <v>刘恬恬</v>
          </cell>
        </row>
        <row r="3">
          <cell r="K3">
            <v>0</v>
          </cell>
        </row>
        <row r="3">
          <cell r="N3">
            <v>460</v>
          </cell>
        </row>
        <row r="4">
          <cell r="C4" t="str">
            <v>陈小琴</v>
          </cell>
        </row>
        <row r="4">
          <cell r="K4">
            <v>0</v>
          </cell>
        </row>
        <row r="4">
          <cell r="N4">
            <v>440</v>
          </cell>
        </row>
        <row r="5">
          <cell r="C5" t="str">
            <v>苟小春</v>
          </cell>
        </row>
        <row r="5">
          <cell r="K5">
            <v>0</v>
          </cell>
        </row>
        <row r="5">
          <cell r="N5">
            <v>360</v>
          </cell>
        </row>
        <row r="6">
          <cell r="C6" t="str">
            <v>肖吴珊</v>
          </cell>
        </row>
        <row r="6">
          <cell r="K6">
            <v>0</v>
          </cell>
        </row>
        <row r="6">
          <cell r="N6">
            <v>0</v>
          </cell>
        </row>
        <row r="7">
          <cell r="C7" t="str">
            <v>陈萍</v>
          </cell>
        </row>
        <row r="7">
          <cell r="K7">
            <v>0</v>
          </cell>
        </row>
        <row r="7">
          <cell r="N7">
            <v>200</v>
          </cell>
        </row>
        <row r="8">
          <cell r="C8" t="str">
            <v>王任燕</v>
          </cell>
        </row>
        <row r="8">
          <cell r="K8">
            <v>0</v>
          </cell>
        </row>
        <row r="8">
          <cell r="N8">
            <v>160</v>
          </cell>
        </row>
        <row r="9">
          <cell r="C9" t="str">
            <v>店长</v>
          </cell>
        </row>
        <row r="9">
          <cell r="K9">
            <v>0</v>
          </cell>
        </row>
        <row r="9">
          <cell r="N9">
            <v>0</v>
          </cell>
        </row>
        <row r="10">
          <cell r="C10" t="str">
            <v>王瑞琳</v>
          </cell>
        </row>
        <row r="10">
          <cell r="K10">
            <v>0</v>
          </cell>
        </row>
        <row r="10">
          <cell r="N10">
            <v>710</v>
          </cell>
        </row>
        <row r="11">
          <cell r="C11" t="str">
            <v>赵玉晓</v>
          </cell>
        </row>
        <row r="11">
          <cell r="K11">
            <v>500</v>
          </cell>
        </row>
        <row r="11">
          <cell r="N11">
            <v>60</v>
          </cell>
        </row>
        <row r="12">
          <cell r="C12" t="str">
            <v>黄小燕</v>
          </cell>
        </row>
        <row r="12">
          <cell r="K12">
            <v>0</v>
          </cell>
        </row>
        <row r="12">
          <cell r="N12">
            <v>790</v>
          </cell>
        </row>
        <row r="13">
          <cell r="C13" t="str">
            <v>王如意</v>
          </cell>
        </row>
        <row r="13">
          <cell r="K13">
            <v>0</v>
          </cell>
        </row>
        <row r="13">
          <cell r="N13">
            <v>40</v>
          </cell>
        </row>
        <row r="14">
          <cell r="C14" t="str">
            <v>陈雪莲</v>
          </cell>
        </row>
        <row r="14">
          <cell r="K14">
            <v>0</v>
          </cell>
        </row>
        <row r="14">
          <cell r="N14">
            <v>140</v>
          </cell>
        </row>
        <row r="15">
          <cell r="C15" t="str">
            <v>雷朝霞</v>
          </cell>
        </row>
        <row r="15">
          <cell r="K15">
            <v>0</v>
          </cell>
        </row>
        <row r="15">
          <cell r="N15">
            <v>160</v>
          </cell>
        </row>
        <row r="16">
          <cell r="C16" t="str">
            <v>江玲</v>
          </cell>
        </row>
        <row r="16">
          <cell r="K16">
            <v>0</v>
          </cell>
        </row>
        <row r="16">
          <cell r="N16">
            <v>0</v>
          </cell>
        </row>
        <row r="17">
          <cell r="C17" t="str">
            <v>店长</v>
          </cell>
        </row>
        <row r="17">
          <cell r="K17">
            <v>0</v>
          </cell>
        </row>
        <row r="17">
          <cell r="N17">
            <v>600</v>
          </cell>
        </row>
        <row r="18">
          <cell r="C18" t="str">
            <v>张丽</v>
          </cell>
        </row>
        <row r="18">
          <cell r="K18">
            <v>500</v>
          </cell>
        </row>
        <row r="18">
          <cell r="N18">
            <v>3762</v>
          </cell>
        </row>
        <row r="19">
          <cell r="C19" t="str">
            <v>王娇</v>
          </cell>
        </row>
        <row r="19">
          <cell r="K19">
            <v>0</v>
          </cell>
        </row>
        <row r="19">
          <cell r="N19">
            <v>300</v>
          </cell>
        </row>
        <row r="20">
          <cell r="C20" t="str">
            <v>陈建蓉</v>
          </cell>
        </row>
        <row r="20">
          <cell r="K20">
            <v>0</v>
          </cell>
        </row>
        <row r="20">
          <cell r="N20">
            <v>447</v>
          </cell>
        </row>
        <row r="21">
          <cell r="C21" t="str">
            <v>董顺秀</v>
          </cell>
        </row>
        <row r="21">
          <cell r="K21">
            <v>500</v>
          </cell>
        </row>
        <row r="21">
          <cell r="N21">
            <v>664</v>
          </cell>
        </row>
        <row r="22">
          <cell r="C22" t="str">
            <v>杨金花</v>
          </cell>
        </row>
        <row r="22">
          <cell r="K22">
            <v>0</v>
          </cell>
        </row>
        <row r="22">
          <cell r="N22">
            <v>407</v>
          </cell>
        </row>
        <row r="23">
          <cell r="C23" t="str">
            <v>黎茂婷</v>
          </cell>
        </row>
        <row r="23">
          <cell r="K23">
            <v>0</v>
          </cell>
        </row>
        <row r="23">
          <cell r="N23">
            <v>260</v>
          </cell>
        </row>
        <row r="24">
          <cell r="C24" t="str">
            <v>樊琳</v>
          </cell>
        </row>
        <row r="24">
          <cell r="K24">
            <v>0</v>
          </cell>
        </row>
        <row r="24">
          <cell r="N24">
            <v>80</v>
          </cell>
        </row>
        <row r="25">
          <cell r="C25" t="str">
            <v>店长</v>
          </cell>
        </row>
        <row r="25">
          <cell r="K25">
            <v>0</v>
          </cell>
        </row>
        <row r="25">
          <cell r="N25">
            <v>0</v>
          </cell>
        </row>
        <row r="26">
          <cell r="C26" t="str">
            <v>阿衣尔扎</v>
          </cell>
        </row>
        <row r="26">
          <cell r="K26">
            <v>0</v>
          </cell>
        </row>
        <row r="26">
          <cell r="N26">
            <v>40</v>
          </cell>
        </row>
        <row r="27">
          <cell r="C27" t="str">
            <v>马丽亚</v>
          </cell>
        </row>
        <row r="27">
          <cell r="K27">
            <v>0</v>
          </cell>
        </row>
        <row r="27">
          <cell r="N27">
            <v>1200</v>
          </cell>
        </row>
        <row r="28">
          <cell r="C28" t="str">
            <v>蒙亦锌</v>
          </cell>
        </row>
        <row r="28">
          <cell r="K28">
            <v>0</v>
          </cell>
        </row>
        <row r="28">
          <cell r="N28">
            <v>3100</v>
          </cell>
        </row>
        <row r="29">
          <cell r="C29" t="str">
            <v>张霞</v>
          </cell>
        </row>
        <row r="29">
          <cell r="K29">
            <v>0</v>
          </cell>
        </row>
        <row r="29">
          <cell r="N29">
            <v>0</v>
          </cell>
        </row>
        <row r="30">
          <cell r="C30" t="str">
            <v>刘梦蓝</v>
          </cell>
        </row>
        <row r="30">
          <cell r="K30">
            <v>0</v>
          </cell>
        </row>
        <row r="30">
          <cell r="N30">
            <v>100</v>
          </cell>
        </row>
        <row r="31">
          <cell r="C31" t="str">
            <v>包竹梅</v>
          </cell>
        </row>
        <row r="31">
          <cell r="K31">
            <v>500</v>
          </cell>
        </row>
        <row r="31">
          <cell r="N31">
            <v>500</v>
          </cell>
        </row>
        <row r="32">
          <cell r="C32" t="str">
            <v>谢双叶</v>
          </cell>
        </row>
        <row r="32">
          <cell r="K32">
            <v>0</v>
          </cell>
        </row>
        <row r="32">
          <cell r="N32">
            <v>0</v>
          </cell>
        </row>
        <row r="33">
          <cell r="C33" t="str">
            <v>店长</v>
          </cell>
        </row>
        <row r="33">
          <cell r="K33">
            <v>0</v>
          </cell>
        </row>
        <row r="33">
          <cell r="N33">
            <v>600</v>
          </cell>
        </row>
        <row r="34">
          <cell r="C34" t="str">
            <v>欧迎春</v>
          </cell>
        </row>
        <row r="34">
          <cell r="K34">
            <v>0</v>
          </cell>
        </row>
        <row r="34">
          <cell r="N34">
            <v>700</v>
          </cell>
        </row>
        <row r="35">
          <cell r="C35" t="str">
            <v>谭芙蓉</v>
          </cell>
        </row>
        <row r="35">
          <cell r="K35">
            <v>0</v>
          </cell>
        </row>
        <row r="35">
          <cell r="N35">
            <v>160</v>
          </cell>
        </row>
        <row r="36">
          <cell r="C36" t="str">
            <v>刘婵琴</v>
          </cell>
        </row>
        <row r="36">
          <cell r="K36">
            <v>0</v>
          </cell>
        </row>
        <row r="36">
          <cell r="N36">
            <v>260</v>
          </cell>
        </row>
        <row r="37">
          <cell r="C37" t="str">
            <v>泽仁拉姆</v>
          </cell>
        </row>
        <row r="37">
          <cell r="K37">
            <v>0</v>
          </cell>
        </row>
        <row r="37">
          <cell r="N37">
            <v>80</v>
          </cell>
        </row>
        <row r="38">
          <cell r="C38" t="str">
            <v>舒阳</v>
          </cell>
        </row>
        <row r="38">
          <cell r="K38">
            <v>0</v>
          </cell>
        </row>
        <row r="38">
          <cell r="N38">
            <v>200</v>
          </cell>
        </row>
        <row r="39">
          <cell r="C39" t="str">
            <v>张霞</v>
          </cell>
        </row>
        <row r="39">
          <cell r="K39">
            <v>0</v>
          </cell>
        </row>
        <row r="39">
          <cell r="N39">
            <v>320</v>
          </cell>
        </row>
        <row r="40">
          <cell r="C40" t="str">
            <v>彭兰钦</v>
          </cell>
        </row>
        <row r="40">
          <cell r="K40">
            <v>0</v>
          </cell>
        </row>
        <row r="40">
          <cell r="N40">
            <v>0</v>
          </cell>
        </row>
        <row r="41">
          <cell r="C41" t="str">
            <v>店长</v>
          </cell>
        </row>
        <row r="41">
          <cell r="K41">
            <v>0</v>
          </cell>
        </row>
        <row r="41">
          <cell r="N41">
            <v>600</v>
          </cell>
        </row>
        <row r="42">
          <cell r="C42" t="str">
            <v>王维</v>
          </cell>
        </row>
        <row r="42">
          <cell r="K42">
            <v>0</v>
          </cell>
        </row>
        <row r="42">
          <cell r="N42">
            <v>160</v>
          </cell>
        </row>
        <row r="43">
          <cell r="C43" t="str">
            <v>李洪芳</v>
          </cell>
        </row>
        <row r="43">
          <cell r="K43">
            <v>0</v>
          </cell>
        </row>
        <row r="43">
          <cell r="N43">
            <v>500</v>
          </cell>
        </row>
        <row r="44">
          <cell r="C44" t="str">
            <v>钟心悦</v>
          </cell>
        </row>
        <row r="44">
          <cell r="K44">
            <v>0</v>
          </cell>
        </row>
        <row r="44">
          <cell r="N44">
            <v>40</v>
          </cell>
        </row>
        <row r="45">
          <cell r="C45" t="str">
            <v>刘又萍</v>
          </cell>
        </row>
        <row r="45">
          <cell r="K45">
            <v>0</v>
          </cell>
        </row>
        <row r="45">
          <cell r="N45">
            <v>0</v>
          </cell>
        </row>
        <row r="46">
          <cell r="C46" t="str">
            <v>谢金梅</v>
          </cell>
        </row>
        <row r="46">
          <cell r="K46">
            <v>0</v>
          </cell>
        </row>
        <row r="46">
          <cell r="N46">
            <v>50</v>
          </cell>
        </row>
        <row r="47">
          <cell r="C47" t="str">
            <v>罗文文</v>
          </cell>
        </row>
        <row r="47">
          <cell r="K47">
            <v>0</v>
          </cell>
        </row>
        <row r="47">
          <cell r="N47">
            <v>200</v>
          </cell>
        </row>
        <row r="48">
          <cell r="C48" t="str">
            <v>陈丽</v>
          </cell>
        </row>
        <row r="48">
          <cell r="K48">
            <v>0</v>
          </cell>
        </row>
        <row r="48">
          <cell r="N48">
            <v>50</v>
          </cell>
        </row>
        <row r="49">
          <cell r="C49" t="str">
            <v>胡祝曲</v>
          </cell>
        </row>
        <row r="49">
          <cell r="K49">
            <v>0</v>
          </cell>
        </row>
        <row r="49">
          <cell r="N49">
            <v>0</v>
          </cell>
        </row>
        <row r="50">
          <cell r="C50" t="str">
            <v>竹艳梅</v>
          </cell>
        </row>
        <row r="50">
          <cell r="K50">
            <v>0</v>
          </cell>
        </row>
        <row r="50">
          <cell r="N50">
            <v>0</v>
          </cell>
        </row>
        <row r="51">
          <cell r="C51" t="str">
            <v>店长</v>
          </cell>
        </row>
        <row r="51">
          <cell r="K51">
            <v>0</v>
          </cell>
        </row>
        <row r="51">
          <cell r="N51">
            <v>0</v>
          </cell>
        </row>
        <row r="52">
          <cell r="C52" t="str">
            <v>李维</v>
          </cell>
        </row>
        <row r="52">
          <cell r="K52">
            <v>1000</v>
          </cell>
        </row>
        <row r="52">
          <cell r="N52">
            <v>367</v>
          </cell>
        </row>
        <row r="53">
          <cell r="C53" t="str">
            <v>邓笑</v>
          </cell>
        </row>
        <row r="53">
          <cell r="K53">
            <v>0</v>
          </cell>
        </row>
        <row r="53">
          <cell r="N53">
            <v>327</v>
          </cell>
        </row>
        <row r="54">
          <cell r="C54" t="str">
            <v>刘丽华</v>
          </cell>
        </row>
        <row r="54">
          <cell r="K54">
            <v>0</v>
          </cell>
        </row>
        <row r="54">
          <cell r="N54">
            <v>0</v>
          </cell>
        </row>
        <row r="55">
          <cell r="C55" t="str">
            <v>贾琳</v>
          </cell>
        </row>
        <row r="55">
          <cell r="K55">
            <v>0</v>
          </cell>
        </row>
        <row r="55">
          <cell r="N55">
            <v>306</v>
          </cell>
        </row>
        <row r="56">
          <cell r="C56" t="str">
            <v>彭鑫</v>
          </cell>
        </row>
        <row r="56">
          <cell r="K56">
            <v>0</v>
          </cell>
        </row>
        <row r="56">
          <cell r="N56">
            <v>240</v>
          </cell>
        </row>
        <row r="57">
          <cell r="C57" t="str">
            <v>王智慧</v>
          </cell>
        </row>
        <row r="57">
          <cell r="K57">
            <v>745</v>
          </cell>
        </row>
        <row r="57">
          <cell r="N57">
            <v>180</v>
          </cell>
        </row>
        <row r="58">
          <cell r="C58" t="str">
            <v>刘香</v>
          </cell>
        </row>
        <row r="58">
          <cell r="K58">
            <v>0</v>
          </cell>
        </row>
        <row r="58">
          <cell r="N58">
            <v>220</v>
          </cell>
        </row>
        <row r="59">
          <cell r="C59" t="str">
            <v>店长</v>
          </cell>
        </row>
        <row r="59">
          <cell r="K59">
            <v>0</v>
          </cell>
        </row>
        <row r="59">
          <cell r="N59">
            <v>600</v>
          </cell>
        </row>
        <row r="60">
          <cell r="C60" t="str">
            <v>陈世琳</v>
          </cell>
        </row>
        <row r="60">
          <cell r="K60">
            <v>0</v>
          </cell>
        </row>
        <row r="60">
          <cell r="N60">
            <v>330</v>
          </cell>
        </row>
        <row r="61">
          <cell r="C61" t="str">
            <v>李燕1</v>
          </cell>
        </row>
        <row r="61">
          <cell r="K61">
            <v>1000</v>
          </cell>
        </row>
        <row r="61">
          <cell r="N61">
            <v>170</v>
          </cell>
        </row>
        <row r="62">
          <cell r="C62" t="str">
            <v>钟秦</v>
          </cell>
        </row>
        <row r="62">
          <cell r="K62">
            <v>0</v>
          </cell>
        </row>
        <row r="62">
          <cell r="N62">
            <v>1410</v>
          </cell>
        </row>
        <row r="63">
          <cell r="C63" t="str">
            <v>周林</v>
          </cell>
        </row>
        <row r="63">
          <cell r="K63">
            <v>0</v>
          </cell>
        </row>
        <row r="63">
          <cell r="N63">
            <v>460</v>
          </cell>
        </row>
        <row r="64">
          <cell r="C64" t="str">
            <v>王彩</v>
          </cell>
        </row>
        <row r="64">
          <cell r="K64">
            <v>0</v>
          </cell>
        </row>
        <row r="64">
          <cell r="N64">
            <v>0</v>
          </cell>
        </row>
        <row r="65">
          <cell r="C65" t="str">
            <v>陈燕辉</v>
          </cell>
        </row>
        <row r="65">
          <cell r="K65">
            <v>0</v>
          </cell>
        </row>
        <row r="65">
          <cell r="N65">
            <v>0</v>
          </cell>
        </row>
        <row r="66">
          <cell r="C66" t="str">
            <v>店长</v>
          </cell>
        </row>
        <row r="66">
          <cell r="K66">
            <v>0</v>
          </cell>
        </row>
        <row r="66">
          <cell r="N66">
            <v>600</v>
          </cell>
        </row>
        <row r="67">
          <cell r="C67" t="str">
            <v>王利蓉</v>
          </cell>
        </row>
        <row r="67">
          <cell r="K67">
            <v>0</v>
          </cell>
        </row>
        <row r="67">
          <cell r="N67">
            <v>0</v>
          </cell>
        </row>
        <row r="68">
          <cell r="C68" t="str">
            <v>陈琼</v>
          </cell>
        </row>
        <row r="68">
          <cell r="K68">
            <v>0</v>
          </cell>
        </row>
        <row r="68">
          <cell r="N68">
            <v>60</v>
          </cell>
        </row>
        <row r="69">
          <cell r="C69" t="str">
            <v>谭言希</v>
          </cell>
        </row>
        <row r="69">
          <cell r="K69">
            <v>0</v>
          </cell>
        </row>
        <row r="69">
          <cell r="N69">
            <v>380</v>
          </cell>
        </row>
        <row r="70">
          <cell r="C70" t="str">
            <v>米琪</v>
          </cell>
        </row>
        <row r="70">
          <cell r="K70">
            <v>0</v>
          </cell>
        </row>
        <row r="70">
          <cell r="N70">
            <v>0</v>
          </cell>
        </row>
        <row r="71">
          <cell r="C71" t="str">
            <v>黄江</v>
          </cell>
        </row>
        <row r="71">
          <cell r="K71">
            <v>0</v>
          </cell>
        </row>
        <row r="71">
          <cell r="N71">
            <v>220</v>
          </cell>
        </row>
        <row r="72">
          <cell r="C72" t="str">
            <v>陈思雨</v>
          </cell>
        </row>
        <row r="72">
          <cell r="K72">
            <v>0</v>
          </cell>
        </row>
        <row r="72">
          <cell r="N72">
            <v>0</v>
          </cell>
        </row>
        <row r="73">
          <cell r="C73" t="str">
            <v>汪丽娟</v>
          </cell>
        </row>
        <row r="73">
          <cell r="K73">
            <v>0</v>
          </cell>
        </row>
        <row r="73">
          <cell r="N73">
            <v>0</v>
          </cell>
        </row>
        <row r="74">
          <cell r="C74" t="str">
            <v>店长</v>
          </cell>
        </row>
        <row r="74">
          <cell r="K74">
            <v>0</v>
          </cell>
        </row>
        <row r="74">
          <cell r="N74">
            <v>0</v>
          </cell>
        </row>
        <row r="75">
          <cell r="C75" t="str">
            <v>刘裕琼</v>
          </cell>
        </row>
        <row r="75">
          <cell r="K75">
            <v>0</v>
          </cell>
        </row>
        <row r="75">
          <cell r="N75">
            <v>360</v>
          </cell>
        </row>
        <row r="76">
          <cell r="C76" t="str">
            <v>谭福英</v>
          </cell>
        </row>
        <row r="76">
          <cell r="K76">
            <v>0</v>
          </cell>
        </row>
        <row r="76">
          <cell r="N76">
            <v>120</v>
          </cell>
        </row>
        <row r="77">
          <cell r="C77" t="str">
            <v>唐玉芳</v>
          </cell>
        </row>
        <row r="77">
          <cell r="K77">
            <v>0</v>
          </cell>
        </row>
        <row r="77">
          <cell r="N77">
            <v>496</v>
          </cell>
        </row>
        <row r="78">
          <cell r="C78" t="str">
            <v>龙巧云</v>
          </cell>
        </row>
        <row r="78">
          <cell r="K78">
            <v>0</v>
          </cell>
        </row>
        <row r="78">
          <cell r="N78">
            <v>307</v>
          </cell>
        </row>
        <row r="79">
          <cell r="C79" t="str">
            <v>唐施语</v>
          </cell>
        </row>
        <row r="79">
          <cell r="K79">
            <v>0</v>
          </cell>
        </row>
        <row r="79">
          <cell r="N79">
            <v>247</v>
          </cell>
        </row>
        <row r="80">
          <cell r="C80" t="str">
            <v>李凤</v>
          </cell>
        </row>
        <row r="80">
          <cell r="K80">
            <v>0</v>
          </cell>
        </row>
        <row r="80">
          <cell r="N80">
            <v>80</v>
          </cell>
        </row>
        <row r="81">
          <cell r="C81" t="str">
            <v>雷怡</v>
          </cell>
        </row>
        <row r="81">
          <cell r="K81">
            <v>0</v>
          </cell>
        </row>
        <row r="81">
          <cell r="N81">
            <v>580</v>
          </cell>
        </row>
        <row r="82">
          <cell r="C82" t="str">
            <v>店长</v>
          </cell>
        </row>
        <row r="82">
          <cell r="K82">
            <v>0</v>
          </cell>
        </row>
        <row r="82">
          <cell r="N82">
            <v>0</v>
          </cell>
        </row>
        <row r="83">
          <cell r="C83" t="str">
            <v>郑加焕</v>
          </cell>
        </row>
        <row r="83">
          <cell r="K83">
            <v>0</v>
          </cell>
        </row>
        <row r="83">
          <cell r="N83">
            <v>390</v>
          </cell>
        </row>
        <row r="84">
          <cell r="C84" t="str">
            <v>侯英</v>
          </cell>
        </row>
        <row r="84">
          <cell r="K84">
            <v>0</v>
          </cell>
        </row>
        <row r="84">
          <cell r="N84">
            <v>160</v>
          </cell>
        </row>
        <row r="85">
          <cell r="C85" t="str">
            <v>马宏梅</v>
          </cell>
        </row>
        <row r="85">
          <cell r="K85">
            <v>500</v>
          </cell>
        </row>
        <row r="85">
          <cell r="N85">
            <v>410</v>
          </cell>
        </row>
        <row r="86">
          <cell r="C86" t="str">
            <v>陈洁</v>
          </cell>
        </row>
        <row r="86">
          <cell r="K86">
            <v>1000</v>
          </cell>
        </row>
        <row r="86">
          <cell r="N86">
            <v>370</v>
          </cell>
        </row>
        <row r="87">
          <cell r="C87" t="str">
            <v>谢德芳</v>
          </cell>
        </row>
        <row r="87">
          <cell r="K87">
            <v>0</v>
          </cell>
        </row>
        <row r="87">
          <cell r="N87">
            <v>80</v>
          </cell>
        </row>
        <row r="88">
          <cell r="C88" t="str">
            <v>张明艳</v>
          </cell>
        </row>
        <row r="88">
          <cell r="K88">
            <v>0</v>
          </cell>
        </row>
        <row r="88">
          <cell r="N88">
            <v>220</v>
          </cell>
        </row>
        <row r="89">
          <cell r="C89" t="str">
            <v>店长</v>
          </cell>
        </row>
        <row r="89">
          <cell r="K89">
            <v>0</v>
          </cell>
        </row>
        <row r="89">
          <cell r="N89">
            <v>0</v>
          </cell>
        </row>
        <row r="90">
          <cell r="C90" t="str">
            <v>李思忆</v>
          </cell>
        </row>
        <row r="90">
          <cell r="K90">
            <v>0</v>
          </cell>
        </row>
        <row r="90">
          <cell r="N90">
            <v>320</v>
          </cell>
        </row>
        <row r="91">
          <cell r="C91" t="str">
            <v>赵情情</v>
          </cell>
        </row>
        <row r="91">
          <cell r="K91">
            <v>0</v>
          </cell>
        </row>
        <row r="91">
          <cell r="N91">
            <v>180</v>
          </cell>
        </row>
        <row r="92">
          <cell r="C92" t="str">
            <v>吴飞雁</v>
          </cell>
        </row>
        <row r="92">
          <cell r="K92">
            <v>0</v>
          </cell>
        </row>
        <row r="92">
          <cell r="N92">
            <v>40</v>
          </cell>
        </row>
        <row r="93">
          <cell r="C93" t="str">
            <v>梁缘缘</v>
          </cell>
        </row>
        <row r="93">
          <cell r="K93">
            <v>500</v>
          </cell>
        </row>
        <row r="93">
          <cell r="N93">
            <v>135</v>
          </cell>
        </row>
        <row r="94">
          <cell r="C94" t="str">
            <v>曹悦</v>
          </cell>
        </row>
        <row r="94">
          <cell r="K94">
            <v>0</v>
          </cell>
        </row>
        <row r="94">
          <cell r="N94">
            <v>355</v>
          </cell>
        </row>
        <row r="95">
          <cell r="C95" t="str">
            <v>尹桂香</v>
          </cell>
        </row>
        <row r="95">
          <cell r="K95">
            <v>0</v>
          </cell>
        </row>
        <row r="95">
          <cell r="N95">
            <v>80</v>
          </cell>
        </row>
        <row r="96">
          <cell r="C96" t="str">
            <v>但红玉</v>
          </cell>
        </row>
        <row r="96">
          <cell r="K96">
            <v>0</v>
          </cell>
        </row>
        <row r="96">
          <cell r="N96">
            <v>40</v>
          </cell>
        </row>
        <row r="97">
          <cell r="C97" t="str">
            <v>店长</v>
          </cell>
        </row>
        <row r="97">
          <cell r="K97">
            <v>0</v>
          </cell>
        </row>
        <row r="97">
          <cell r="N97">
            <v>0</v>
          </cell>
        </row>
        <row r="98">
          <cell r="C98" t="str">
            <v>张芮</v>
          </cell>
        </row>
        <row r="98">
          <cell r="K98">
            <v>0</v>
          </cell>
        </row>
        <row r="98">
          <cell r="N98">
            <v>330</v>
          </cell>
        </row>
        <row r="99">
          <cell r="C99" t="str">
            <v>叶文娟</v>
          </cell>
        </row>
        <row r="99">
          <cell r="K99">
            <v>0</v>
          </cell>
        </row>
        <row r="99">
          <cell r="N99">
            <v>0</v>
          </cell>
        </row>
        <row r="100">
          <cell r="C100" t="str">
            <v>唐容</v>
          </cell>
        </row>
        <row r="100">
          <cell r="K100">
            <v>0</v>
          </cell>
        </row>
        <row r="100">
          <cell r="N100">
            <v>180</v>
          </cell>
        </row>
        <row r="101">
          <cell r="C101" t="str">
            <v>王依蕊</v>
          </cell>
        </row>
        <row r="101">
          <cell r="K101">
            <v>0</v>
          </cell>
        </row>
        <row r="101">
          <cell r="N101">
            <v>120</v>
          </cell>
        </row>
        <row r="102">
          <cell r="C102" t="str">
            <v>张元琼</v>
          </cell>
        </row>
        <row r="102">
          <cell r="K102">
            <v>0</v>
          </cell>
        </row>
        <row r="102">
          <cell r="N102">
            <v>590</v>
          </cell>
        </row>
        <row r="103">
          <cell r="C103" t="str">
            <v>谭莹</v>
          </cell>
        </row>
        <row r="103">
          <cell r="K103">
            <v>0</v>
          </cell>
        </row>
        <row r="103">
          <cell r="N103">
            <v>400</v>
          </cell>
        </row>
        <row r="104">
          <cell r="C104" t="str">
            <v>店长</v>
          </cell>
        </row>
        <row r="104">
          <cell r="K104">
            <v>0</v>
          </cell>
        </row>
        <row r="104">
          <cell r="N104">
            <v>1599</v>
          </cell>
        </row>
        <row r="105">
          <cell r="C105" t="str">
            <v>袁玉</v>
          </cell>
        </row>
        <row r="105">
          <cell r="K105">
            <v>0</v>
          </cell>
        </row>
        <row r="105">
          <cell r="N105">
            <v>410</v>
          </cell>
        </row>
        <row r="106">
          <cell r="C106" t="str">
            <v>郑丹</v>
          </cell>
        </row>
        <row r="106">
          <cell r="K106">
            <v>0</v>
          </cell>
        </row>
        <row r="106">
          <cell r="N106">
            <v>360</v>
          </cell>
        </row>
        <row r="107">
          <cell r="C107" t="str">
            <v>赵晴亮</v>
          </cell>
        </row>
        <row r="107">
          <cell r="K107">
            <v>0</v>
          </cell>
        </row>
        <row r="107">
          <cell r="N107">
            <v>260</v>
          </cell>
        </row>
        <row r="108">
          <cell r="C108" t="str">
            <v>赵静</v>
          </cell>
        </row>
        <row r="108">
          <cell r="K108">
            <v>0</v>
          </cell>
        </row>
        <row r="108">
          <cell r="N108">
            <v>0</v>
          </cell>
        </row>
        <row r="109">
          <cell r="C109" t="str">
            <v>胡钦秀</v>
          </cell>
        </row>
        <row r="109">
          <cell r="K109">
            <v>0</v>
          </cell>
        </row>
        <row r="109">
          <cell r="N109">
            <v>180</v>
          </cell>
        </row>
        <row r="110">
          <cell r="C110" t="str">
            <v>曾怡</v>
          </cell>
        </row>
        <row r="110">
          <cell r="K110">
            <v>0</v>
          </cell>
        </row>
        <row r="110">
          <cell r="N110">
            <v>60</v>
          </cell>
        </row>
        <row r="111">
          <cell r="C111" t="str">
            <v>林锶莹</v>
          </cell>
        </row>
        <row r="111">
          <cell r="K111">
            <v>0</v>
          </cell>
        </row>
        <row r="111">
          <cell r="N111">
            <v>100</v>
          </cell>
        </row>
        <row r="112">
          <cell r="C112" t="str">
            <v>高红艳</v>
          </cell>
        </row>
        <row r="112">
          <cell r="K112">
            <v>0</v>
          </cell>
        </row>
        <row r="112">
          <cell r="N112">
            <v>10000</v>
          </cell>
        </row>
        <row r="113">
          <cell r="C113" t="str">
            <v>店长</v>
          </cell>
        </row>
        <row r="113">
          <cell r="K113">
            <v>0</v>
          </cell>
        </row>
        <row r="113">
          <cell r="N113">
            <v>1000</v>
          </cell>
        </row>
        <row r="114">
          <cell r="C114" t="str">
            <v>唐尹</v>
          </cell>
        </row>
        <row r="114">
          <cell r="K114">
            <v>0</v>
          </cell>
        </row>
        <row r="114">
          <cell r="N114">
            <v>467</v>
          </cell>
        </row>
        <row r="115">
          <cell r="C115" t="str">
            <v>余姣姣</v>
          </cell>
        </row>
        <row r="115">
          <cell r="K115">
            <v>0</v>
          </cell>
        </row>
        <row r="115">
          <cell r="N115">
            <v>200</v>
          </cell>
        </row>
        <row r="116">
          <cell r="C116" t="str">
            <v>李红梅</v>
          </cell>
        </row>
        <row r="116">
          <cell r="K116">
            <v>0</v>
          </cell>
        </row>
        <row r="116">
          <cell r="N116">
            <v>446</v>
          </cell>
        </row>
        <row r="117">
          <cell r="C117" t="str">
            <v>龚艳</v>
          </cell>
        </row>
        <row r="117">
          <cell r="K117">
            <v>0</v>
          </cell>
        </row>
        <row r="117">
          <cell r="N117">
            <v>187</v>
          </cell>
        </row>
        <row r="118">
          <cell r="C118" t="str">
            <v>曾珊珊</v>
          </cell>
        </row>
        <row r="118">
          <cell r="K118">
            <v>0</v>
          </cell>
        </row>
        <row r="118">
          <cell r="N118">
            <v>0</v>
          </cell>
        </row>
        <row r="119">
          <cell r="C119" t="str">
            <v>贺慧</v>
          </cell>
        </row>
        <row r="119">
          <cell r="K119">
            <v>0</v>
          </cell>
        </row>
        <row r="119">
          <cell r="N119">
            <v>100</v>
          </cell>
        </row>
        <row r="120">
          <cell r="C120" t="str">
            <v>店长</v>
          </cell>
        </row>
        <row r="120">
          <cell r="K120">
            <v>0</v>
          </cell>
        </row>
        <row r="120">
          <cell r="N120">
            <v>600</v>
          </cell>
        </row>
        <row r="121">
          <cell r="C121" t="str">
            <v>殷小燕</v>
          </cell>
        </row>
        <row r="121">
          <cell r="K121">
            <v>0</v>
          </cell>
        </row>
        <row r="121">
          <cell r="N121">
            <v>0</v>
          </cell>
        </row>
        <row r="122">
          <cell r="C122" t="str">
            <v>王能琴</v>
          </cell>
        </row>
        <row r="122">
          <cell r="K122">
            <v>0</v>
          </cell>
        </row>
        <row r="122">
          <cell r="N122">
            <v>0</v>
          </cell>
        </row>
        <row r="123">
          <cell r="C123" t="str">
            <v>贺丽</v>
          </cell>
        </row>
        <row r="123">
          <cell r="K123">
            <v>0</v>
          </cell>
        </row>
        <row r="123">
          <cell r="N123">
            <v>140</v>
          </cell>
        </row>
        <row r="124">
          <cell r="C124" t="str">
            <v>邹孟君</v>
          </cell>
        </row>
        <row r="124">
          <cell r="K124">
            <v>0</v>
          </cell>
        </row>
        <row r="124">
          <cell r="N124">
            <v>0</v>
          </cell>
        </row>
        <row r="125">
          <cell r="C125" t="str">
            <v>朱成芳</v>
          </cell>
        </row>
        <row r="125">
          <cell r="K125">
            <v>0</v>
          </cell>
        </row>
        <row r="125">
          <cell r="N125">
            <v>160</v>
          </cell>
        </row>
        <row r="126">
          <cell r="C126" t="str">
            <v>翁玲</v>
          </cell>
        </row>
        <row r="126">
          <cell r="K126">
            <v>0</v>
          </cell>
        </row>
        <row r="126">
          <cell r="N126">
            <v>80</v>
          </cell>
        </row>
        <row r="127">
          <cell r="C127" t="str">
            <v>彭羽佳</v>
          </cell>
        </row>
        <row r="127">
          <cell r="K127">
            <v>0</v>
          </cell>
        </row>
        <row r="127">
          <cell r="N127">
            <v>80</v>
          </cell>
        </row>
        <row r="128">
          <cell r="C128" t="str">
            <v>李海瑛</v>
          </cell>
        </row>
        <row r="128">
          <cell r="K128">
            <v>0</v>
          </cell>
        </row>
        <row r="128">
          <cell r="N128">
            <v>80</v>
          </cell>
        </row>
        <row r="129">
          <cell r="C129" t="str">
            <v>涂莹丹</v>
          </cell>
        </row>
        <row r="129">
          <cell r="K129">
            <v>0</v>
          </cell>
        </row>
        <row r="129">
          <cell r="N129">
            <v>0</v>
          </cell>
        </row>
        <row r="130">
          <cell r="C130" t="str">
            <v>店长</v>
          </cell>
        </row>
        <row r="130">
          <cell r="K130">
            <v>0</v>
          </cell>
        </row>
        <row r="130">
          <cell r="N130">
            <v>0</v>
          </cell>
        </row>
        <row r="131">
          <cell r="C131" t="str">
            <v>康钦</v>
          </cell>
        </row>
        <row r="131">
          <cell r="K131">
            <v>500</v>
          </cell>
        </row>
        <row r="131">
          <cell r="N131">
            <v>500</v>
          </cell>
        </row>
        <row r="132">
          <cell r="C132" t="str">
            <v>达哇卓玛</v>
          </cell>
        </row>
        <row r="132">
          <cell r="K132">
            <v>0</v>
          </cell>
        </row>
        <row r="132">
          <cell r="N132">
            <v>200</v>
          </cell>
        </row>
        <row r="133">
          <cell r="C133" t="str">
            <v>聂娟</v>
          </cell>
        </row>
        <row r="133">
          <cell r="K133">
            <v>0</v>
          </cell>
        </row>
        <row r="133">
          <cell r="N133">
            <v>460</v>
          </cell>
        </row>
        <row r="134">
          <cell r="C134" t="str">
            <v>马菁</v>
          </cell>
        </row>
        <row r="134">
          <cell r="K134">
            <v>0</v>
          </cell>
        </row>
        <row r="134">
          <cell r="N134">
            <v>480</v>
          </cell>
        </row>
        <row r="135">
          <cell r="C135" t="str">
            <v>黄艳</v>
          </cell>
        </row>
        <row r="135">
          <cell r="K135">
            <v>0</v>
          </cell>
        </row>
        <row r="135">
          <cell r="N135">
            <v>0</v>
          </cell>
        </row>
        <row r="136">
          <cell r="C136" t="str">
            <v>陈佳丽</v>
          </cell>
        </row>
        <row r="136">
          <cell r="K136">
            <v>0</v>
          </cell>
        </row>
        <row r="136">
          <cell r="N136">
            <v>220</v>
          </cell>
        </row>
        <row r="137">
          <cell r="C137" t="str">
            <v>店长</v>
          </cell>
        </row>
        <row r="137">
          <cell r="K137">
            <v>0</v>
          </cell>
        </row>
        <row r="137">
          <cell r="N137">
            <v>600</v>
          </cell>
        </row>
        <row r="138">
          <cell r="C138" t="str">
            <v>邓雪梅</v>
          </cell>
        </row>
        <row r="138">
          <cell r="K138">
            <v>500</v>
          </cell>
        </row>
        <row r="138">
          <cell r="N138">
            <v>1010</v>
          </cell>
        </row>
        <row r="139">
          <cell r="C139" t="str">
            <v>何婷</v>
          </cell>
        </row>
        <row r="139">
          <cell r="K139">
            <v>0</v>
          </cell>
        </row>
        <row r="139">
          <cell r="N139">
            <v>155</v>
          </cell>
        </row>
        <row r="140">
          <cell r="C140" t="str">
            <v>张候敏</v>
          </cell>
        </row>
        <row r="140">
          <cell r="K140">
            <v>0</v>
          </cell>
        </row>
        <row r="140">
          <cell r="N140">
            <v>670</v>
          </cell>
        </row>
        <row r="141">
          <cell r="C141" t="str">
            <v>高雪</v>
          </cell>
        </row>
        <row r="141">
          <cell r="K141">
            <v>0</v>
          </cell>
        </row>
        <row r="141">
          <cell r="N141">
            <v>175</v>
          </cell>
        </row>
        <row r="142">
          <cell r="C142" t="str">
            <v>刘慧</v>
          </cell>
        </row>
        <row r="142">
          <cell r="K142">
            <v>0</v>
          </cell>
        </row>
        <row r="142">
          <cell r="N142">
            <v>270</v>
          </cell>
        </row>
        <row r="143">
          <cell r="C143" t="str">
            <v>赵小红</v>
          </cell>
        </row>
        <row r="143">
          <cell r="K143">
            <v>0</v>
          </cell>
        </row>
        <row r="143">
          <cell r="N143">
            <v>640</v>
          </cell>
        </row>
        <row r="144">
          <cell r="C144" t="str">
            <v>店长</v>
          </cell>
        </row>
        <row r="144">
          <cell r="K144">
            <v>0</v>
          </cell>
        </row>
        <row r="144">
          <cell r="N144">
            <v>0</v>
          </cell>
        </row>
        <row r="145">
          <cell r="C145" t="str">
            <v>郭小丽</v>
          </cell>
        </row>
        <row r="145">
          <cell r="K145">
            <v>0</v>
          </cell>
        </row>
        <row r="145">
          <cell r="N145">
            <v>380</v>
          </cell>
        </row>
        <row r="146">
          <cell r="C146" t="str">
            <v>雷娜婷</v>
          </cell>
        </row>
        <row r="146">
          <cell r="K146">
            <v>0</v>
          </cell>
        </row>
        <row r="146">
          <cell r="N146">
            <v>360</v>
          </cell>
        </row>
        <row r="147">
          <cell r="C147" t="str">
            <v>顾红艳</v>
          </cell>
        </row>
        <row r="147">
          <cell r="K147">
            <v>0</v>
          </cell>
        </row>
        <row r="147">
          <cell r="N147">
            <v>360</v>
          </cell>
        </row>
        <row r="148">
          <cell r="C148" t="str">
            <v>叶美霞</v>
          </cell>
        </row>
        <row r="148">
          <cell r="K148">
            <v>0</v>
          </cell>
        </row>
        <row r="148">
          <cell r="N148">
            <v>0</v>
          </cell>
        </row>
        <row r="149">
          <cell r="C149" t="str">
            <v>梁婷</v>
          </cell>
        </row>
        <row r="149">
          <cell r="K149">
            <v>0</v>
          </cell>
        </row>
        <row r="149">
          <cell r="N149">
            <v>360</v>
          </cell>
        </row>
        <row r="150">
          <cell r="C150" t="str">
            <v>蒋圆圆</v>
          </cell>
        </row>
        <row r="150">
          <cell r="K150">
            <v>0</v>
          </cell>
        </row>
        <row r="150">
          <cell r="N150">
            <v>100</v>
          </cell>
        </row>
        <row r="151">
          <cell r="C151" t="str">
            <v>店长</v>
          </cell>
        </row>
        <row r="151">
          <cell r="K151">
            <v>0</v>
          </cell>
        </row>
        <row r="151">
          <cell r="N151">
            <v>600</v>
          </cell>
        </row>
        <row r="152">
          <cell r="C152" t="str">
            <v>刘九招</v>
          </cell>
        </row>
        <row r="152">
          <cell r="K152">
            <v>0</v>
          </cell>
        </row>
        <row r="152">
          <cell r="N152">
            <v>280</v>
          </cell>
        </row>
        <row r="153">
          <cell r="C153" t="str">
            <v>李彩华</v>
          </cell>
        </row>
        <row r="153">
          <cell r="K153">
            <v>0</v>
          </cell>
        </row>
        <row r="153">
          <cell r="N153">
            <v>1260</v>
          </cell>
        </row>
        <row r="154">
          <cell r="C154" t="str">
            <v>廖妍</v>
          </cell>
        </row>
        <row r="154">
          <cell r="K154">
            <v>0</v>
          </cell>
        </row>
        <row r="154">
          <cell r="N154">
            <v>1680</v>
          </cell>
        </row>
        <row r="155">
          <cell r="C155" t="str">
            <v>朱羽</v>
          </cell>
        </row>
        <row r="155">
          <cell r="K155">
            <v>0</v>
          </cell>
        </row>
        <row r="155">
          <cell r="N155">
            <v>280</v>
          </cell>
        </row>
        <row r="156">
          <cell r="C156" t="str">
            <v>高琴</v>
          </cell>
        </row>
        <row r="156">
          <cell r="K156">
            <v>0</v>
          </cell>
        </row>
        <row r="156">
          <cell r="N156">
            <v>240</v>
          </cell>
        </row>
        <row r="157">
          <cell r="C157" t="str">
            <v>达卓措</v>
          </cell>
        </row>
        <row r="157">
          <cell r="K157">
            <v>0</v>
          </cell>
        </row>
        <row r="157">
          <cell r="N157">
            <v>140</v>
          </cell>
        </row>
        <row r="158">
          <cell r="C158" t="str">
            <v>施凤皎</v>
          </cell>
        </row>
        <row r="158">
          <cell r="K158">
            <v>0</v>
          </cell>
        </row>
        <row r="158">
          <cell r="N158">
            <v>160</v>
          </cell>
        </row>
        <row r="159">
          <cell r="C159" t="str">
            <v>店长</v>
          </cell>
        </row>
        <row r="159">
          <cell r="K159">
            <v>0</v>
          </cell>
        </row>
        <row r="159">
          <cell r="N159">
            <v>0</v>
          </cell>
        </row>
        <row r="160">
          <cell r="C160" t="str">
            <v>王萍</v>
          </cell>
        </row>
        <row r="160">
          <cell r="K160">
            <v>500</v>
          </cell>
        </row>
        <row r="160">
          <cell r="N160">
            <v>960</v>
          </cell>
        </row>
        <row r="161">
          <cell r="C161" t="str">
            <v>胡红琳</v>
          </cell>
        </row>
        <row r="161">
          <cell r="K161">
            <v>0</v>
          </cell>
        </row>
        <row r="161">
          <cell r="N161">
            <v>40</v>
          </cell>
        </row>
        <row r="162">
          <cell r="C162" t="str">
            <v>陈美合</v>
          </cell>
        </row>
        <row r="162">
          <cell r="K162">
            <v>0</v>
          </cell>
        </row>
        <row r="162">
          <cell r="N162">
            <v>60</v>
          </cell>
        </row>
        <row r="163">
          <cell r="C163" t="str">
            <v>谢娟</v>
          </cell>
        </row>
        <row r="163">
          <cell r="K163">
            <v>0</v>
          </cell>
        </row>
        <row r="163">
          <cell r="N163">
            <v>1000</v>
          </cell>
        </row>
        <row r="164">
          <cell r="C164" t="str">
            <v>许莎莎</v>
          </cell>
        </row>
        <row r="164">
          <cell r="K164">
            <v>0</v>
          </cell>
        </row>
        <row r="164">
          <cell r="N164">
            <v>0</v>
          </cell>
        </row>
        <row r="165">
          <cell r="C165" t="str">
            <v>吴馨蕊</v>
          </cell>
        </row>
        <row r="165">
          <cell r="K165">
            <v>0</v>
          </cell>
        </row>
        <row r="165">
          <cell r="N165">
            <v>0</v>
          </cell>
        </row>
        <row r="166">
          <cell r="C166" t="str">
            <v>牟光燕</v>
          </cell>
        </row>
        <row r="166">
          <cell r="K166">
            <v>0</v>
          </cell>
        </row>
        <row r="166">
          <cell r="N166">
            <v>460</v>
          </cell>
        </row>
        <row r="167">
          <cell r="C167" t="str">
            <v>店长</v>
          </cell>
        </row>
        <row r="167">
          <cell r="K167">
            <v>0</v>
          </cell>
        </row>
        <row r="167">
          <cell r="N167">
            <v>600</v>
          </cell>
        </row>
        <row r="168">
          <cell r="C168" t="str">
            <v>康红梅</v>
          </cell>
        </row>
        <row r="168">
          <cell r="K168">
            <v>0</v>
          </cell>
        </row>
        <row r="168">
          <cell r="N168">
            <v>420</v>
          </cell>
        </row>
        <row r="169">
          <cell r="C169" t="str">
            <v>唐银春</v>
          </cell>
        </row>
        <row r="169">
          <cell r="K169">
            <v>0</v>
          </cell>
        </row>
        <row r="169">
          <cell r="N169">
            <v>1360</v>
          </cell>
        </row>
        <row r="170">
          <cell r="C170" t="str">
            <v>陈红霞</v>
          </cell>
        </row>
        <row r="170">
          <cell r="K170">
            <v>0</v>
          </cell>
        </row>
        <row r="170">
          <cell r="N170">
            <v>180</v>
          </cell>
        </row>
        <row r="171">
          <cell r="C171" t="str">
            <v>刘巧艳</v>
          </cell>
        </row>
        <row r="171">
          <cell r="K171">
            <v>0</v>
          </cell>
        </row>
        <row r="171">
          <cell r="N171">
            <v>610</v>
          </cell>
        </row>
        <row r="172">
          <cell r="C172" t="str">
            <v>刘晓丽</v>
          </cell>
        </row>
        <row r="172">
          <cell r="K172">
            <v>0</v>
          </cell>
        </row>
        <row r="172">
          <cell r="N172">
            <v>220</v>
          </cell>
        </row>
        <row r="173">
          <cell r="C173" t="str">
            <v>熊艳</v>
          </cell>
        </row>
        <row r="173">
          <cell r="K173">
            <v>2000</v>
          </cell>
        </row>
        <row r="173">
          <cell r="N173">
            <v>650</v>
          </cell>
        </row>
        <row r="174">
          <cell r="C174" t="str">
            <v>任静</v>
          </cell>
        </row>
        <row r="174">
          <cell r="K174">
            <v>0</v>
          </cell>
        </row>
        <row r="174">
          <cell r="N174">
            <v>40</v>
          </cell>
        </row>
        <row r="175">
          <cell r="C175" t="str">
            <v>廖增珍</v>
          </cell>
        </row>
        <row r="175">
          <cell r="K175">
            <v>0</v>
          </cell>
        </row>
        <row r="175">
          <cell r="N175">
            <v>20</v>
          </cell>
        </row>
        <row r="176">
          <cell r="C176" t="str">
            <v>吴琴</v>
          </cell>
        </row>
        <row r="176">
          <cell r="K176">
            <v>0</v>
          </cell>
        </row>
        <row r="176">
          <cell r="N176">
            <v>220</v>
          </cell>
        </row>
        <row r="177">
          <cell r="C177" t="str">
            <v>店长</v>
          </cell>
        </row>
        <row r="177">
          <cell r="K177">
            <v>0</v>
          </cell>
        </row>
        <row r="177">
          <cell r="N177">
            <v>600</v>
          </cell>
        </row>
        <row r="178">
          <cell r="C178" t="str">
            <v>冉芳霞</v>
          </cell>
        </row>
        <row r="178">
          <cell r="K178">
            <v>0</v>
          </cell>
        </row>
        <row r="178">
          <cell r="N178">
            <v>1960</v>
          </cell>
        </row>
        <row r="179">
          <cell r="C179" t="str">
            <v>彭措志玛</v>
          </cell>
        </row>
        <row r="179">
          <cell r="K179">
            <v>0</v>
          </cell>
        </row>
        <row r="179">
          <cell r="N179">
            <v>1320</v>
          </cell>
        </row>
        <row r="180">
          <cell r="C180" t="str">
            <v>郝中南</v>
          </cell>
        </row>
        <row r="180">
          <cell r="K180">
            <v>0</v>
          </cell>
        </row>
        <row r="180">
          <cell r="N180">
            <v>4620</v>
          </cell>
        </row>
        <row r="181">
          <cell r="C181" t="str">
            <v>谭萍</v>
          </cell>
        </row>
        <row r="181">
          <cell r="K181">
            <v>0</v>
          </cell>
        </row>
        <row r="181">
          <cell r="N181">
            <v>1290</v>
          </cell>
        </row>
        <row r="182">
          <cell r="C182" t="str">
            <v>罗湘湘</v>
          </cell>
        </row>
        <row r="182">
          <cell r="K182">
            <v>0</v>
          </cell>
        </row>
        <row r="182">
          <cell r="N182">
            <v>90</v>
          </cell>
        </row>
        <row r="183">
          <cell r="C183" t="str">
            <v>刘雨佳</v>
          </cell>
        </row>
        <row r="183">
          <cell r="K183">
            <v>0</v>
          </cell>
        </row>
        <row r="183">
          <cell r="N183">
            <v>0</v>
          </cell>
        </row>
        <row r="184">
          <cell r="C184" t="str">
            <v>店长</v>
          </cell>
        </row>
        <row r="184">
          <cell r="K184">
            <v>0</v>
          </cell>
        </row>
        <row r="184">
          <cell r="N184">
            <v>2010</v>
          </cell>
        </row>
        <row r="185">
          <cell r="C185" t="str">
            <v>刘霞</v>
          </cell>
        </row>
        <row r="185">
          <cell r="K185">
            <v>0</v>
          </cell>
        </row>
        <row r="185">
          <cell r="N185">
            <v>20</v>
          </cell>
        </row>
        <row r="186">
          <cell r="C186" t="str">
            <v>石海力</v>
          </cell>
        </row>
        <row r="186">
          <cell r="K186">
            <v>0</v>
          </cell>
        </row>
        <row r="186">
          <cell r="N186">
            <v>180</v>
          </cell>
        </row>
        <row r="187">
          <cell r="C187" t="str">
            <v>陈定坤</v>
          </cell>
        </row>
        <row r="187">
          <cell r="K187">
            <v>0</v>
          </cell>
        </row>
        <row r="187">
          <cell r="N187">
            <v>200</v>
          </cell>
        </row>
        <row r="188">
          <cell r="C188" t="str">
            <v>李科</v>
          </cell>
        </row>
        <row r="188">
          <cell r="K188">
            <v>0</v>
          </cell>
        </row>
        <row r="188">
          <cell r="N188">
            <v>400</v>
          </cell>
        </row>
        <row r="189">
          <cell r="C189" t="str">
            <v>付薪燕</v>
          </cell>
        </row>
        <row r="189">
          <cell r="K189">
            <v>0</v>
          </cell>
        </row>
        <row r="189">
          <cell r="N189">
            <v>140</v>
          </cell>
        </row>
        <row r="190">
          <cell r="C190" t="str">
            <v>谢珂欣</v>
          </cell>
        </row>
        <row r="190">
          <cell r="K190">
            <v>0</v>
          </cell>
        </row>
        <row r="190">
          <cell r="N190">
            <v>100</v>
          </cell>
        </row>
        <row r="191">
          <cell r="C191" t="str">
            <v>店长</v>
          </cell>
        </row>
        <row r="191">
          <cell r="K191">
            <v>0</v>
          </cell>
        </row>
        <row r="191">
          <cell r="N191">
            <v>0</v>
          </cell>
        </row>
        <row r="192">
          <cell r="C192" t="str">
            <v>李巧娇</v>
          </cell>
        </row>
        <row r="192">
          <cell r="K192">
            <v>0</v>
          </cell>
        </row>
        <row r="192">
          <cell r="N192">
            <v>2600</v>
          </cell>
        </row>
        <row r="193">
          <cell r="C193" t="str">
            <v>李萌</v>
          </cell>
        </row>
        <row r="193">
          <cell r="K193">
            <v>0</v>
          </cell>
        </row>
        <row r="193">
          <cell r="N193">
            <v>160</v>
          </cell>
        </row>
        <row r="194">
          <cell r="C194" t="str">
            <v>柳全菊</v>
          </cell>
        </row>
        <row r="194">
          <cell r="K194">
            <v>0</v>
          </cell>
        </row>
        <row r="194">
          <cell r="N194">
            <v>285</v>
          </cell>
        </row>
        <row r="195">
          <cell r="C195" t="str">
            <v>罗雪</v>
          </cell>
        </row>
        <row r="195">
          <cell r="K195">
            <v>199</v>
          </cell>
        </row>
        <row r="195">
          <cell r="N195">
            <v>725</v>
          </cell>
        </row>
        <row r="196">
          <cell r="C196" t="str">
            <v>唐宇欣</v>
          </cell>
        </row>
        <row r="196">
          <cell r="K196">
            <v>0</v>
          </cell>
        </row>
        <row r="196">
          <cell r="N196">
            <v>450</v>
          </cell>
        </row>
        <row r="197">
          <cell r="C197" t="str">
            <v>王如意</v>
          </cell>
        </row>
        <row r="197">
          <cell r="K197">
            <v>0</v>
          </cell>
        </row>
        <row r="197">
          <cell r="N197">
            <v>0</v>
          </cell>
        </row>
        <row r="198">
          <cell r="C198" t="str">
            <v>林萍</v>
          </cell>
        </row>
        <row r="198">
          <cell r="K198">
            <v>0</v>
          </cell>
        </row>
        <row r="198">
          <cell r="N198">
            <v>60</v>
          </cell>
        </row>
        <row r="199">
          <cell r="C199" t="str">
            <v>店长</v>
          </cell>
        </row>
        <row r="199">
          <cell r="K199">
            <v>0</v>
          </cell>
        </row>
        <row r="199">
          <cell r="N199">
            <v>600</v>
          </cell>
        </row>
        <row r="200">
          <cell r="C200" t="str">
            <v>冷忠翠</v>
          </cell>
        </row>
        <row r="200">
          <cell r="K200">
            <v>0</v>
          </cell>
        </row>
        <row r="200">
          <cell r="N200">
            <v>500</v>
          </cell>
        </row>
        <row r="201">
          <cell r="C201" t="str">
            <v>贺金云</v>
          </cell>
        </row>
        <row r="201">
          <cell r="K201">
            <v>0</v>
          </cell>
        </row>
        <row r="201">
          <cell r="N201">
            <v>0</v>
          </cell>
        </row>
        <row r="202">
          <cell r="C202" t="str">
            <v>王红</v>
          </cell>
        </row>
        <row r="202">
          <cell r="K202">
            <v>500</v>
          </cell>
        </row>
        <row r="202">
          <cell r="N202">
            <v>460</v>
          </cell>
        </row>
        <row r="203">
          <cell r="C203" t="str">
            <v>舒许芳</v>
          </cell>
        </row>
        <row r="203">
          <cell r="K203">
            <v>0</v>
          </cell>
        </row>
        <row r="203">
          <cell r="N203">
            <v>40</v>
          </cell>
        </row>
        <row r="204">
          <cell r="C204" t="str">
            <v>陈嘉仪</v>
          </cell>
        </row>
        <row r="204">
          <cell r="K204">
            <v>0</v>
          </cell>
        </row>
        <row r="204">
          <cell r="N204">
            <v>580</v>
          </cell>
        </row>
        <row r="205">
          <cell r="C205" t="str">
            <v>店长</v>
          </cell>
        </row>
        <row r="205">
          <cell r="K205">
            <v>0</v>
          </cell>
        </row>
        <row r="205">
          <cell r="N205">
            <v>0</v>
          </cell>
        </row>
        <row r="206">
          <cell r="C206" t="str">
            <v>王显珍</v>
          </cell>
        </row>
        <row r="206">
          <cell r="K206">
            <v>0</v>
          </cell>
        </row>
        <row r="206">
          <cell r="N206">
            <v>140</v>
          </cell>
        </row>
        <row r="207">
          <cell r="C207" t="str">
            <v>杜兰兰</v>
          </cell>
        </row>
        <row r="207">
          <cell r="K207">
            <v>0</v>
          </cell>
        </row>
        <row r="207">
          <cell r="N207">
            <v>400</v>
          </cell>
        </row>
        <row r="208">
          <cell r="C208" t="str">
            <v>张廷妍</v>
          </cell>
        </row>
        <row r="208">
          <cell r="K208">
            <v>0</v>
          </cell>
        </row>
        <row r="208">
          <cell r="N208">
            <v>520</v>
          </cell>
        </row>
        <row r="209">
          <cell r="C209" t="str">
            <v>彭莉群</v>
          </cell>
        </row>
        <row r="209">
          <cell r="K209">
            <v>0</v>
          </cell>
        </row>
        <row r="209">
          <cell r="N209">
            <v>0</v>
          </cell>
        </row>
        <row r="210">
          <cell r="C210" t="str">
            <v>郑巧玲</v>
          </cell>
        </row>
        <row r="210">
          <cell r="K210">
            <v>0</v>
          </cell>
        </row>
        <row r="210">
          <cell r="N210">
            <v>40</v>
          </cell>
        </row>
        <row r="211">
          <cell r="C211" t="str">
            <v>店长</v>
          </cell>
        </row>
        <row r="211">
          <cell r="K211">
            <v>0</v>
          </cell>
        </row>
        <row r="211">
          <cell r="N211">
            <v>0</v>
          </cell>
        </row>
        <row r="212">
          <cell r="C212" t="str">
            <v>孙红梅</v>
          </cell>
        </row>
        <row r="212">
          <cell r="K212">
            <v>0</v>
          </cell>
        </row>
        <row r="212">
          <cell r="N212">
            <v>815</v>
          </cell>
        </row>
        <row r="213">
          <cell r="C213" t="str">
            <v>蒲艳婷</v>
          </cell>
        </row>
        <row r="213">
          <cell r="K213">
            <v>0</v>
          </cell>
        </row>
        <row r="213">
          <cell r="N213">
            <v>300</v>
          </cell>
        </row>
        <row r="214">
          <cell r="C214" t="str">
            <v>黎红花</v>
          </cell>
        </row>
        <row r="214">
          <cell r="K214">
            <v>0</v>
          </cell>
        </row>
        <row r="214">
          <cell r="N214">
            <v>425</v>
          </cell>
        </row>
        <row r="215">
          <cell r="C215" t="str">
            <v>刘帆</v>
          </cell>
        </row>
        <row r="215">
          <cell r="K215">
            <v>0</v>
          </cell>
        </row>
        <row r="215">
          <cell r="N215">
            <v>500</v>
          </cell>
        </row>
        <row r="216">
          <cell r="C216" t="str">
            <v>袁晓梅</v>
          </cell>
        </row>
        <row r="216">
          <cell r="K216">
            <v>0</v>
          </cell>
        </row>
        <row r="216">
          <cell r="N216">
            <v>40</v>
          </cell>
        </row>
        <row r="217">
          <cell r="C217" t="str">
            <v>杨艳</v>
          </cell>
        </row>
        <row r="217">
          <cell r="K217">
            <v>0</v>
          </cell>
        </row>
        <row r="217">
          <cell r="N217">
            <v>100</v>
          </cell>
        </row>
        <row r="218">
          <cell r="C218" t="str">
            <v>郑华跃</v>
          </cell>
        </row>
        <row r="218">
          <cell r="K218">
            <v>0</v>
          </cell>
        </row>
        <row r="218">
          <cell r="N218">
            <v>100</v>
          </cell>
        </row>
        <row r="219">
          <cell r="C219" t="str">
            <v>店长</v>
          </cell>
        </row>
        <row r="219">
          <cell r="K219">
            <v>0</v>
          </cell>
        </row>
        <row r="219">
          <cell r="N219">
            <v>0</v>
          </cell>
        </row>
        <row r="220">
          <cell r="C220" t="str">
            <v>徐文平</v>
          </cell>
        </row>
        <row r="220">
          <cell r="K220">
            <v>0</v>
          </cell>
        </row>
        <row r="220">
          <cell r="N220">
            <v>960</v>
          </cell>
        </row>
        <row r="221">
          <cell r="C221" t="str">
            <v>周文慧</v>
          </cell>
        </row>
        <row r="221">
          <cell r="K221">
            <v>0</v>
          </cell>
        </row>
        <row r="221">
          <cell r="N221">
            <v>280</v>
          </cell>
        </row>
        <row r="222">
          <cell r="C222" t="str">
            <v>郑美函</v>
          </cell>
        </row>
        <row r="222">
          <cell r="K222">
            <v>0</v>
          </cell>
        </row>
        <row r="222">
          <cell r="N222">
            <v>40</v>
          </cell>
        </row>
        <row r="223">
          <cell r="C223" t="str">
            <v>喻容</v>
          </cell>
        </row>
        <row r="223">
          <cell r="K223">
            <v>0</v>
          </cell>
        </row>
        <row r="223">
          <cell r="N223">
            <v>260</v>
          </cell>
        </row>
        <row r="224">
          <cell r="C224" t="str">
            <v>张欣</v>
          </cell>
        </row>
        <row r="224">
          <cell r="K224">
            <v>0</v>
          </cell>
        </row>
        <row r="224">
          <cell r="N224">
            <v>0</v>
          </cell>
        </row>
        <row r="225">
          <cell r="C225" t="str">
            <v>张白金</v>
          </cell>
        </row>
        <row r="225">
          <cell r="K225">
            <v>0</v>
          </cell>
        </row>
        <row r="225">
          <cell r="N225">
            <v>420</v>
          </cell>
        </row>
        <row r="226">
          <cell r="C226" t="str">
            <v>叶璐璐</v>
          </cell>
        </row>
        <row r="226">
          <cell r="K226">
            <v>0</v>
          </cell>
        </row>
        <row r="226">
          <cell r="N226">
            <v>280</v>
          </cell>
        </row>
        <row r="227">
          <cell r="C227" t="str">
            <v>店长</v>
          </cell>
        </row>
        <row r="227">
          <cell r="K227">
            <v>0</v>
          </cell>
        </row>
        <row r="227">
          <cell r="N227">
            <v>600</v>
          </cell>
        </row>
        <row r="228">
          <cell r="C228" t="str">
            <v>赵美艳专家</v>
          </cell>
        </row>
        <row r="228">
          <cell r="N228">
            <v>0</v>
          </cell>
        </row>
        <row r="229">
          <cell r="C229" t="str">
            <v>周柏燚老师</v>
          </cell>
        </row>
        <row r="229">
          <cell r="N229">
            <v>300</v>
          </cell>
        </row>
        <row r="230">
          <cell r="C230" t="str">
            <v>郭兰老师</v>
          </cell>
        </row>
        <row r="230">
          <cell r="N230">
            <v>200</v>
          </cell>
        </row>
        <row r="231">
          <cell r="C231" t="str">
            <v>杨琴老师</v>
          </cell>
        </row>
        <row r="231">
          <cell r="N231">
            <v>200</v>
          </cell>
        </row>
        <row r="232">
          <cell r="C232" t="str">
            <v>王方贤专家</v>
          </cell>
        </row>
        <row r="232">
          <cell r="N232">
            <v>0</v>
          </cell>
        </row>
        <row r="233">
          <cell r="C233" t="str">
            <v>戴林老师</v>
          </cell>
        </row>
        <row r="233">
          <cell r="N233">
            <v>100</v>
          </cell>
        </row>
        <row r="234">
          <cell r="C234" t="str">
            <v>蒲俊峰老师</v>
          </cell>
        </row>
        <row r="234">
          <cell r="N234">
            <v>300</v>
          </cell>
        </row>
        <row r="235">
          <cell r="C235" t="str">
            <v>余文老师</v>
          </cell>
        </row>
        <row r="235">
          <cell r="N235">
            <v>300</v>
          </cell>
        </row>
        <row r="236">
          <cell r="C236" t="str">
            <v>王洪武老师</v>
          </cell>
        </row>
        <row r="236">
          <cell r="N236">
            <v>300</v>
          </cell>
        </row>
        <row r="237">
          <cell r="C237" t="str">
            <v>刘姝含老师</v>
          </cell>
        </row>
        <row r="237">
          <cell r="N237">
            <v>300</v>
          </cell>
        </row>
        <row r="238">
          <cell r="C238" t="str">
            <v>谢宗富老师</v>
          </cell>
        </row>
        <row r="238">
          <cell r="N238">
            <v>300</v>
          </cell>
        </row>
        <row r="239">
          <cell r="C239" t="str">
            <v>张雨露老师</v>
          </cell>
        </row>
        <row r="239">
          <cell r="N239">
            <v>300</v>
          </cell>
        </row>
        <row r="240">
          <cell r="C240" t="str">
            <v>欧总</v>
          </cell>
        </row>
        <row r="240">
          <cell r="N240">
            <v>0</v>
          </cell>
        </row>
        <row r="241">
          <cell r="C241" t="str">
            <v>马总</v>
          </cell>
        </row>
        <row r="241">
          <cell r="N241">
            <v>4000</v>
          </cell>
        </row>
        <row r="242">
          <cell r="N242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门店排名"/>
      <sheetName val="人头人次表"/>
      <sheetName val="大项目部业绩统计"/>
      <sheetName val="业绩明细表"/>
    </sheetNames>
    <sheetDataSet>
      <sheetData sheetId="0">
        <row r="1">
          <cell r="C1" t="str">
            <v>时间</v>
          </cell>
        </row>
        <row r="1">
          <cell r="E1" t="str">
            <v>时间占比</v>
          </cell>
        </row>
        <row r="2">
          <cell r="C2" t="str">
            <v>目标业绩</v>
          </cell>
        </row>
        <row r="2">
          <cell r="E2" t="str">
            <v>完成业绩</v>
          </cell>
        </row>
        <row r="3">
          <cell r="C3" t="str">
            <v>门店</v>
          </cell>
        </row>
        <row r="3">
          <cell r="E3" t="str">
            <v>完成业绩</v>
          </cell>
        </row>
        <row r="4">
          <cell r="C4" t="str">
            <v>红光</v>
          </cell>
        </row>
        <row r="4">
          <cell r="E4">
            <v>259744.88</v>
          </cell>
        </row>
        <row r="5">
          <cell r="C5" t="str">
            <v>双流</v>
          </cell>
        </row>
        <row r="5">
          <cell r="E5">
            <v>311108</v>
          </cell>
        </row>
        <row r="6">
          <cell r="C6" t="str">
            <v>紫荆</v>
          </cell>
        </row>
        <row r="6">
          <cell r="E6">
            <v>522756</v>
          </cell>
        </row>
        <row r="7">
          <cell r="C7" t="str">
            <v>静居寺</v>
          </cell>
        </row>
        <row r="7">
          <cell r="E7">
            <v>407490.19</v>
          </cell>
        </row>
        <row r="8">
          <cell r="C8" t="str">
            <v>涌泉</v>
          </cell>
        </row>
        <row r="8">
          <cell r="E8">
            <v>169632</v>
          </cell>
        </row>
        <row r="9">
          <cell r="C9" t="str">
            <v>川师</v>
          </cell>
        </row>
        <row r="9">
          <cell r="E9">
            <v>205041</v>
          </cell>
        </row>
        <row r="10">
          <cell r="C10" t="str">
            <v>沙河</v>
          </cell>
        </row>
        <row r="10">
          <cell r="E10">
            <v>150694</v>
          </cell>
        </row>
        <row r="11">
          <cell r="C11" t="str">
            <v>大丰</v>
          </cell>
        </row>
        <row r="11">
          <cell r="E11">
            <v>200049.7</v>
          </cell>
        </row>
        <row r="12">
          <cell r="C12" t="str">
            <v>荣华南路</v>
          </cell>
        </row>
        <row r="12">
          <cell r="E12">
            <v>180024</v>
          </cell>
        </row>
        <row r="13">
          <cell r="C13" t="str">
            <v>光华</v>
          </cell>
        </row>
        <row r="13">
          <cell r="E13">
            <v>135590</v>
          </cell>
        </row>
        <row r="14">
          <cell r="C14" t="str">
            <v>凤凰山</v>
          </cell>
        </row>
        <row r="14">
          <cell r="E14">
            <v>180307.8</v>
          </cell>
        </row>
        <row r="15">
          <cell r="C15" t="str">
            <v>亚洲湾</v>
          </cell>
        </row>
        <row r="15">
          <cell r="E15">
            <v>143757</v>
          </cell>
        </row>
        <row r="16">
          <cell r="C16" t="str">
            <v>龙湖</v>
          </cell>
        </row>
        <row r="16">
          <cell r="E16">
            <v>220223</v>
          </cell>
        </row>
        <row r="17">
          <cell r="C17" t="str">
            <v>川音</v>
          </cell>
        </row>
        <row r="17">
          <cell r="E17">
            <v>173290.6</v>
          </cell>
        </row>
        <row r="18">
          <cell r="C18" t="str">
            <v>荣华北路</v>
          </cell>
        </row>
        <row r="18">
          <cell r="E18">
            <v>153950.6</v>
          </cell>
        </row>
        <row r="19">
          <cell r="C19" t="str">
            <v>融创</v>
          </cell>
        </row>
        <row r="19">
          <cell r="E19">
            <v>152421</v>
          </cell>
        </row>
        <row r="20">
          <cell r="C20" t="str">
            <v>千禧</v>
          </cell>
        </row>
        <row r="20">
          <cell r="E20">
            <v>151129</v>
          </cell>
        </row>
        <row r="21">
          <cell r="C21" t="str">
            <v>中和</v>
          </cell>
        </row>
        <row r="21">
          <cell r="E21">
            <v>150422</v>
          </cell>
        </row>
        <row r="22">
          <cell r="C22" t="str">
            <v>龙城国际</v>
          </cell>
        </row>
        <row r="22">
          <cell r="E22">
            <v>133334.88</v>
          </cell>
        </row>
        <row r="23">
          <cell r="C23" t="str">
            <v>华润</v>
          </cell>
        </row>
        <row r="23">
          <cell r="E23">
            <v>201952.3</v>
          </cell>
        </row>
        <row r="24">
          <cell r="C24" t="str">
            <v>骑士郡</v>
          </cell>
        </row>
        <row r="24">
          <cell r="E24">
            <v>158633</v>
          </cell>
        </row>
        <row r="25">
          <cell r="C25" t="str">
            <v>大源</v>
          </cell>
        </row>
        <row r="25">
          <cell r="E25">
            <v>120949.6</v>
          </cell>
        </row>
        <row r="26">
          <cell r="C26" t="str">
            <v>保利</v>
          </cell>
        </row>
        <row r="26">
          <cell r="E26">
            <v>150031.33</v>
          </cell>
        </row>
        <row r="27">
          <cell r="C27" t="str">
            <v>鹭岛</v>
          </cell>
        </row>
        <row r="27">
          <cell r="E27">
            <v>111267</v>
          </cell>
        </row>
        <row r="28">
          <cell r="C28" t="str">
            <v>优品道</v>
          </cell>
        </row>
        <row r="28">
          <cell r="E28">
            <v>160812</v>
          </cell>
        </row>
        <row r="29">
          <cell r="C29">
            <v>468</v>
          </cell>
        </row>
        <row r="29">
          <cell r="E29">
            <v>140295</v>
          </cell>
        </row>
        <row r="30">
          <cell r="C30" t="str">
            <v>明信</v>
          </cell>
        </row>
        <row r="30">
          <cell r="E30">
            <v>92371</v>
          </cell>
        </row>
        <row r="31">
          <cell r="C31" t="str">
            <v>南湖</v>
          </cell>
        </row>
        <row r="31">
          <cell r="E31">
            <v>139022</v>
          </cell>
        </row>
        <row r="32">
          <cell r="C32" t="str">
            <v>犀浦</v>
          </cell>
        </row>
        <row r="32">
          <cell r="E32">
            <v>100934</v>
          </cell>
        </row>
      </sheetData>
      <sheetData sheetId="1">
        <row r="1">
          <cell r="A1" t="str">
            <v>门店</v>
          </cell>
        </row>
        <row r="1">
          <cell r="C1" t="str">
            <v>到店人头</v>
          </cell>
        </row>
        <row r="2">
          <cell r="A2" t="str">
            <v>紫荆</v>
          </cell>
        </row>
        <row r="2">
          <cell r="C2">
            <v>210</v>
          </cell>
        </row>
        <row r="3">
          <cell r="A3" t="str">
            <v>静居寺</v>
          </cell>
        </row>
        <row r="3">
          <cell r="C3">
            <v>206</v>
          </cell>
        </row>
        <row r="4">
          <cell r="A4">
            <v>468</v>
          </cell>
        </row>
        <row r="4">
          <cell r="C4">
            <v>217</v>
          </cell>
        </row>
        <row r="5">
          <cell r="A5" t="str">
            <v>犀浦</v>
          </cell>
        </row>
        <row r="5">
          <cell r="C5">
            <v>183</v>
          </cell>
        </row>
        <row r="6">
          <cell r="A6" t="str">
            <v>优品道</v>
          </cell>
        </row>
        <row r="6">
          <cell r="C6">
            <v>192</v>
          </cell>
        </row>
        <row r="7">
          <cell r="A7" t="str">
            <v>龙湖</v>
          </cell>
        </row>
        <row r="7">
          <cell r="C7">
            <v>205</v>
          </cell>
        </row>
        <row r="8">
          <cell r="A8" t="str">
            <v>沙河</v>
          </cell>
        </row>
        <row r="8">
          <cell r="C8">
            <v>160</v>
          </cell>
        </row>
        <row r="9">
          <cell r="A9" t="str">
            <v>华润</v>
          </cell>
        </row>
        <row r="9">
          <cell r="C9">
            <v>195</v>
          </cell>
        </row>
        <row r="10">
          <cell r="A10" t="str">
            <v>双流</v>
          </cell>
        </row>
        <row r="10">
          <cell r="C10">
            <v>163</v>
          </cell>
        </row>
        <row r="11">
          <cell r="A11" t="str">
            <v>骑士郡</v>
          </cell>
        </row>
        <row r="11">
          <cell r="C11">
            <v>177</v>
          </cell>
        </row>
        <row r="12">
          <cell r="A12" t="str">
            <v>大丰</v>
          </cell>
        </row>
        <row r="12">
          <cell r="C12">
            <v>172</v>
          </cell>
        </row>
        <row r="13">
          <cell r="A13" t="str">
            <v>鹭岛</v>
          </cell>
        </row>
        <row r="13">
          <cell r="C13">
            <v>142</v>
          </cell>
        </row>
        <row r="14">
          <cell r="A14" t="str">
            <v>荣华北路</v>
          </cell>
        </row>
        <row r="14">
          <cell r="C14">
            <v>153</v>
          </cell>
        </row>
        <row r="15">
          <cell r="A15" t="str">
            <v>川师</v>
          </cell>
        </row>
        <row r="15">
          <cell r="C15">
            <v>157</v>
          </cell>
        </row>
        <row r="16">
          <cell r="A16" t="str">
            <v>南湖</v>
          </cell>
        </row>
        <row r="16">
          <cell r="C16">
            <v>191</v>
          </cell>
        </row>
        <row r="17">
          <cell r="A17" t="str">
            <v>中和</v>
          </cell>
        </row>
        <row r="17">
          <cell r="C17">
            <v>111</v>
          </cell>
        </row>
        <row r="18">
          <cell r="A18" t="str">
            <v>亚洲湾</v>
          </cell>
        </row>
        <row r="18">
          <cell r="C18">
            <v>156</v>
          </cell>
        </row>
        <row r="19">
          <cell r="A19" t="str">
            <v>保利</v>
          </cell>
        </row>
        <row r="19">
          <cell r="C19">
            <v>186</v>
          </cell>
        </row>
        <row r="20">
          <cell r="A20" t="str">
            <v>融创</v>
          </cell>
        </row>
        <row r="20">
          <cell r="C20">
            <v>138</v>
          </cell>
        </row>
        <row r="21">
          <cell r="A21" t="str">
            <v>光华</v>
          </cell>
        </row>
        <row r="21">
          <cell r="C21">
            <v>150</v>
          </cell>
        </row>
        <row r="22">
          <cell r="A22" t="str">
            <v>红光</v>
          </cell>
        </row>
        <row r="22">
          <cell r="C22">
            <v>155</v>
          </cell>
        </row>
        <row r="23">
          <cell r="A23" t="str">
            <v>大源</v>
          </cell>
        </row>
        <row r="23">
          <cell r="C23">
            <v>149</v>
          </cell>
        </row>
        <row r="24">
          <cell r="A24" t="str">
            <v>千禧</v>
          </cell>
        </row>
        <row r="24">
          <cell r="C24">
            <v>164</v>
          </cell>
        </row>
        <row r="25">
          <cell r="A25" t="str">
            <v>凤凰山</v>
          </cell>
        </row>
        <row r="25">
          <cell r="C25">
            <v>154</v>
          </cell>
        </row>
        <row r="26">
          <cell r="A26" t="str">
            <v>荣华南路</v>
          </cell>
        </row>
        <row r="26">
          <cell r="C26">
            <v>140</v>
          </cell>
        </row>
        <row r="27">
          <cell r="A27" t="str">
            <v>川音</v>
          </cell>
        </row>
        <row r="27">
          <cell r="C27">
            <v>169</v>
          </cell>
        </row>
        <row r="28">
          <cell r="A28" t="str">
            <v>涌泉</v>
          </cell>
        </row>
        <row r="28">
          <cell r="C28">
            <v>180</v>
          </cell>
        </row>
        <row r="29">
          <cell r="A29" t="str">
            <v>明信</v>
          </cell>
        </row>
        <row r="29">
          <cell r="C29">
            <v>169</v>
          </cell>
        </row>
        <row r="30">
          <cell r="A30" t="str">
            <v>龙城国际</v>
          </cell>
        </row>
        <row r="30">
          <cell r="C30">
            <v>117</v>
          </cell>
        </row>
        <row r="31">
          <cell r="A31" t="str">
            <v>总计</v>
          </cell>
        </row>
        <row r="31">
          <cell r="C31">
            <v>4861</v>
          </cell>
        </row>
        <row r="32">
          <cell r="A32" t="str">
            <v>平均</v>
          </cell>
        </row>
        <row r="32">
          <cell r="C32">
            <v>167.620689655172</v>
          </cell>
        </row>
        <row r="33">
          <cell r="A33" t="str">
            <v>数据截止6月30日</v>
          </cell>
        </row>
        <row r="34">
          <cell r="A34" t="str">
            <v>.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7月"/>
    </sheetNames>
    <sheetDataSet>
      <sheetData sheetId="0">
        <row r="1">
          <cell r="C1" t="str">
            <v>员工</v>
          </cell>
          <cell r="D1" t="str">
            <v>项目数</v>
          </cell>
          <cell r="E1" t="str">
            <v>消耗</v>
          </cell>
          <cell r="F1" t="str">
            <v>手工</v>
          </cell>
        </row>
        <row r="2">
          <cell r="C2" t="str">
            <v>李文龙</v>
          </cell>
          <cell r="D2">
            <v>6</v>
          </cell>
          <cell r="E2">
            <v>6800</v>
          </cell>
          <cell r="F2">
            <v>180</v>
          </cell>
        </row>
        <row r="3">
          <cell r="C3" t="str">
            <v>刘祖红</v>
          </cell>
          <cell r="D3">
            <v>132</v>
          </cell>
          <cell r="E3">
            <v>122913.82</v>
          </cell>
          <cell r="F3">
            <v>2555</v>
          </cell>
        </row>
        <row r="4">
          <cell r="C4" t="str">
            <v>孙鲜</v>
          </cell>
          <cell r="D4">
            <v>4</v>
          </cell>
          <cell r="E4">
            <v>7950</v>
          </cell>
          <cell r="F4">
            <v>90</v>
          </cell>
        </row>
        <row r="5">
          <cell r="C5" t="str">
            <v>王洪武</v>
          </cell>
          <cell r="D5">
            <v>114</v>
          </cell>
          <cell r="E5">
            <v>137026.67</v>
          </cell>
          <cell r="F5">
            <v>3405</v>
          </cell>
        </row>
        <row r="6">
          <cell r="C6" t="str">
            <v>谢宗富</v>
          </cell>
          <cell r="D6">
            <v>105</v>
          </cell>
          <cell r="E6">
            <v>122893.57</v>
          </cell>
          <cell r="F6">
            <v>3015</v>
          </cell>
        </row>
        <row r="7">
          <cell r="C7" t="str">
            <v>余文</v>
          </cell>
          <cell r="D7">
            <v>134</v>
          </cell>
          <cell r="E7">
            <v>125320.94</v>
          </cell>
          <cell r="F7">
            <v>2670</v>
          </cell>
        </row>
        <row r="8">
          <cell r="C8" t="str">
            <v>张雨露</v>
          </cell>
          <cell r="D8">
            <v>149</v>
          </cell>
          <cell r="E8">
            <v>145128.6</v>
          </cell>
          <cell r="F8">
            <v>3275</v>
          </cell>
        </row>
        <row r="9">
          <cell r="C9" t="str">
            <v>戴林</v>
          </cell>
          <cell r="D9">
            <v>98</v>
          </cell>
          <cell r="E9">
            <v>121186.53</v>
          </cell>
          <cell r="F9">
            <v>2940</v>
          </cell>
        </row>
        <row r="10">
          <cell r="C10" t="str">
            <v>郭兰</v>
          </cell>
          <cell r="D10">
            <v>162</v>
          </cell>
          <cell r="E10">
            <v>194602.29</v>
          </cell>
          <cell r="F10">
            <v>3570</v>
          </cell>
        </row>
        <row r="11">
          <cell r="C11" t="str">
            <v>蒲俊峰</v>
          </cell>
          <cell r="D11">
            <v>124</v>
          </cell>
          <cell r="E11">
            <v>170456.18</v>
          </cell>
          <cell r="F11">
            <v>3795</v>
          </cell>
        </row>
        <row r="12">
          <cell r="C12" t="str">
            <v>王方贤</v>
          </cell>
          <cell r="D12">
            <v>116</v>
          </cell>
          <cell r="E12">
            <v>253652.65</v>
          </cell>
          <cell r="F12">
            <v>4150</v>
          </cell>
        </row>
        <row r="13">
          <cell r="C13" t="str">
            <v>杨琴</v>
          </cell>
          <cell r="D13">
            <v>138</v>
          </cell>
          <cell r="E13">
            <v>143186.04</v>
          </cell>
          <cell r="F13">
            <v>3290</v>
          </cell>
        </row>
        <row r="14">
          <cell r="C14" t="str">
            <v>尹佩佩</v>
          </cell>
          <cell r="D14">
            <v>2</v>
          </cell>
          <cell r="E14">
            <v>3129.33</v>
          </cell>
          <cell r="F14">
            <v>60</v>
          </cell>
        </row>
        <row r="15">
          <cell r="C15" t="str">
            <v>张文卓</v>
          </cell>
          <cell r="D15">
            <v>5</v>
          </cell>
          <cell r="E15">
            <v>7121.33</v>
          </cell>
          <cell r="F15">
            <v>120</v>
          </cell>
        </row>
        <row r="16">
          <cell r="C16" t="str">
            <v>赵美艳</v>
          </cell>
          <cell r="D16">
            <v>115</v>
          </cell>
          <cell r="E16">
            <v>138410.29</v>
          </cell>
          <cell r="F16">
            <v>2100</v>
          </cell>
        </row>
        <row r="17">
          <cell r="C17" t="str">
            <v>周柏燚</v>
          </cell>
          <cell r="D17">
            <v>75</v>
          </cell>
          <cell r="E17">
            <v>87302.64</v>
          </cell>
          <cell r="F17">
            <v>1850</v>
          </cell>
        </row>
        <row r="18">
          <cell r="C18" t="str">
            <v>邓笑</v>
          </cell>
          <cell r="D18">
            <v>118</v>
          </cell>
          <cell r="E18">
            <v>19040.33</v>
          </cell>
          <cell r="F18">
            <v>1637</v>
          </cell>
        </row>
        <row r="19">
          <cell r="C19" t="str">
            <v>贾琳</v>
          </cell>
          <cell r="D19">
            <v>108</v>
          </cell>
          <cell r="E19">
            <v>15154.56</v>
          </cell>
          <cell r="F19">
            <v>1498</v>
          </cell>
        </row>
        <row r="20">
          <cell r="C20" t="str">
            <v>李维</v>
          </cell>
          <cell r="D20">
            <v>136</v>
          </cell>
          <cell r="E20">
            <v>36278.51</v>
          </cell>
          <cell r="F20">
            <v>1730</v>
          </cell>
        </row>
        <row r="21">
          <cell r="C21" t="str">
            <v>刘丽华</v>
          </cell>
          <cell r="D21">
            <v>102</v>
          </cell>
          <cell r="E21">
            <v>6417.83</v>
          </cell>
          <cell r="F21">
            <v>1229</v>
          </cell>
        </row>
        <row r="22">
          <cell r="C22" t="str">
            <v>彭鑫</v>
          </cell>
          <cell r="D22">
            <v>104</v>
          </cell>
          <cell r="E22">
            <v>16263.86</v>
          </cell>
          <cell r="F22">
            <v>1159</v>
          </cell>
        </row>
        <row r="23">
          <cell r="C23" t="str">
            <v>王智慧</v>
          </cell>
          <cell r="D23">
            <v>113</v>
          </cell>
          <cell r="E23">
            <v>13041.74</v>
          </cell>
          <cell r="F23">
            <v>1493</v>
          </cell>
        </row>
        <row r="24">
          <cell r="C24" t="str">
            <v>优品道店</v>
          </cell>
          <cell r="D24">
            <v>43</v>
          </cell>
          <cell r="E24">
            <v>41060</v>
          </cell>
          <cell r="F24">
            <v>4</v>
          </cell>
        </row>
        <row r="25">
          <cell r="C25" t="str">
            <v>陈珊珊</v>
          </cell>
          <cell r="D25">
            <v>36</v>
          </cell>
          <cell r="E25">
            <v>1887.22</v>
          </cell>
          <cell r="F25">
            <v>508</v>
          </cell>
        </row>
        <row r="26">
          <cell r="C26" t="str">
            <v>陈世琳</v>
          </cell>
          <cell r="D26">
            <v>120</v>
          </cell>
          <cell r="E26">
            <v>20407.3</v>
          </cell>
          <cell r="F26">
            <v>2023</v>
          </cell>
        </row>
        <row r="27">
          <cell r="C27" t="str">
            <v>大源店</v>
          </cell>
          <cell r="D27">
            <v>93</v>
          </cell>
          <cell r="E27">
            <v>30811.75</v>
          </cell>
          <cell r="F27">
            <v>0</v>
          </cell>
        </row>
        <row r="28">
          <cell r="C28" t="str">
            <v>李燕1</v>
          </cell>
          <cell r="D28">
            <v>97</v>
          </cell>
          <cell r="E28">
            <v>5717.98</v>
          </cell>
          <cell r="F28">
            <v>1261</v>
          </cell>
        </row>
        <row r="29">
          <cell r="C29" t="str">
            <v>张林英</v>
          </cell>
          <cell r="D29">
            <v>2</v>
          </cell>
          <cell r="E29">
            <v>81.13</v>
          </cell>
          <cell r="F29">
            <v>30</v>
          </cell>
        </row>
        <row r="30">
          <cell r="C30" t="str">
            <v>钟秦</v>
          </cell>
          <cell r="D30">
            <v>96</v>
          </cell>
          <cell r="E30">
            <v>9214.99</v>
          </cell>
          <cell r="F30">
            <v>1186</v>
          </cell>
        </row>
        <row r="31">
          <cell r="C31" t="str">
            <v>周林</v>
          </cell>
          <cell r="D31">
            <v>122</v>
          </cell>
          <cell r="E31">
            <v>14187.07</v>
          </cell>
          <cell r="F31">
            <v>1615</v>
          </cell>
        </row>
        <row r="32">
          <cell r="C32" t="str">
            <v>保利店</v>
          </cell>
          <cell r="D32">
            <v>21</v>
          </cell>
          <cell r="E32">
            <v>21218</v>
          </cell>
          <cell r="F32">
            <v>0</v>
          </cell>
        </row>
        <row r="33">
          <cell r="C33" t="str">
            <v>陈琼</v>
          </cell>
          <cell r="D33">
            <v>114</v>
          </cell>
          <cell r="E33">
            <v>11825.28</v>
          </cell>
          <cell r="F33">
            <v>1474</v>
          </cell>
        </row>
        <row r="34">
          <cell r="C34" t="str">
            <v>黄江</v>
          </cell>
          <cell r="D34">
            <v>111</v>
          </cell>
          <cell r="E34">
            <v>14027.7</v>
          </cell>
          <cell r="F34">
            <v>1234</v>
          </cell>
        </row>
        <row r="35">
          <cell r="C35" t="str">
            <v>米琪</v>
          </cell>
          <cell r="D35">
            <v>101</v>
          </cell>
          <cell r="E35">
            <v>6892.7</v>
          </cell>
          <cell r="F35">
            <v>1337</v>
          </cell>
        </row>
        <row r="36">
          <cell r="C36" t="str">
            <v>尚杨</v>
          </cell>
          <cell r="D36">
            <v>68</v>
          </cell>
          <cell r="E36">
            <v>3721.76</v>
          </cell>
          <cell r="F36">
            <v>938</v>
          </cell>
        </row>
        <row r="37">
          <cell r="C37" t="str">
            <v>谭言希</v>
          </cell>
          <cell r="D37">
            <v>102</v>
          </cell>
          <cell r="E37">
            <v>7861.8</v>
          </cell>
          <cell r="F37">
            <v>1140</v>
          </cell>
        </row>
        <row r="38">
          <cell r="C38" t="str">
            <v>杜兰兰</v>
          </cell>
          <cell r="D38">
            <v>106</v>
          </cell>
          <cell r="E38">
            <v>67533.37</v>
          </cell>
          <cell r="F38">
            <v>1237</v>
          </cell>
        </row>
        <row r="39">
          <cell r="C39" t="str">
            <v>马冬梅</v>
          </cell>
          <cell r="D39">
            <v>79</v>
          </cell>
          <cell r="E39">
            <v>5771.98</v>
          </cell>
          <cell r="F39">
            <v>1129</v>
          </cell>
        </row>
        <row r="40">
          <cell r="C40" t="str">
            <v>彭莉群</v>
          </cell>
          <cell r="D40">
            <v>71</v>
          </cell>
          <cell r="E40">
            <v>4789.33</v>
          </cell>
          <cell r="F40">
            <v>952</v>
          </cell>
        </row>
        <row r="41">
          <cell r="C41" t="str">
            <v>千禧店</v>
          </cell>
          <cell r="D41">
            <v>23</v>
          </cell>
          <cell r="E41">
            <v>2797.5</v>
          </cell>
          <cell r="F41">
            <v>0</v>
          </cell>
        </row>
        <row r="42">
          <cell r="C42" t="str">
            <v>王显珍</v>
          </cell>
          <cell r="D42">
            <v>111</v>
          </cell>
          <cell r="E42">
            <v>8434.52</v>
          </cell>
          <cell r="F42">
            <v>1161</v>
          </cell>
        </row>
        <row r="43">
          <cell r="C43" t="str">
            <v>张廷妍</v>
          </cell>
          <cell r="D43">
            <v>103</v>
          </cell>
          <cell r="E43">
            <v>23569.28</v>
          </cell>
          <cell r="F43">
            <v>1480</v>
          </cell>
        </row>
        <row r="44">
          <cell r="C44" t="str">
            <v>凤凰山店</v>
          </cell>
          <cell r="D44">
            <v>25</v>
          </cell>
          <cell r="E44">
            <v>15219</v>
          </cell>
          <cell r="F44">
            <v>0</v>
          </cell>
        </row>
        <row r="45">
          <cell r="C45" t="str">
            <v>徐文平</v>
          </cell>
          <cell r="D45">
            <v>99</v>
          </cell>
          <cell r="E45">
            <v>26333.16</v>
          </cell>
          <cell r="F45">
            <v>1450</v>
          </cell>
        </row>
        <row r="46">
          <cell r="C46" t="str">
            <v>喻容</v>
          </cell>
          <cell r="D46">
            <v>92</v>
          </cell>
          <cell r="E46">
            <v>20649.43</v>
          </cell>
          <cell r="F46">
            <v>1160</v>
          </cell>
        </row>
        <row r="47">
          <cell r="C47" t="str">
            <v>张白金</v>
          </cell>
          <cell r="D47">
            <v>105</v>
          </cell>
          <cell r="E47">
            <v>6608.24</v>
          </cell>
          <cell r="F47">
            <v>1263</v>
          </cell>
        </row>
        <row r="48">
          <cell r="C48" t="str">
            <v>张欣</v>
          </cell>
          <cell r="D48">
            <v>12</v>
          </cell>
          <cell r="E48">
            <v>8727.02</v>
          </cell>
          <cell r="F48">
            <v>49</v>
          </cell>
        </row>
        <row r="49">
          <cell r="C49" t="str">
            <v>郑美函</v>
          </cell>
          <cell r="D49">
            <v>81</v>
          </cell>
          <cell r="E49">
            <v>5713.5</v>
          </cell>
          <cell r="F49">
            <v>1123</v>
          </cell>
        </row>
        <row r="50">
          <cell r="C50" t="str">
            <v>周文慧</v>
          </cell>
          <cell r="D50">
            <v>85</v>
          </cell>
          <cell r="E50">
            <v>5446.22</v>
          </cell>
          <cell r="F50">
            <v>1089</v>
          </cell>
        </row>
        <row r="51">
          <cell r="C51" t="str">
            <v>大丰店</v>
          </cell>
          <cell r="D51">
            <v>47</v>
          </cell>
          <cell r="E51">
            <v>50751.5</v>
          </cell>
          <cell r="F51">
            <v>204</v>
          </cell>
        </row>
        <row r="52">
          <cell r="C52" t="str">
            <v>黎红花</v>
          </cell>
          <cell r="D52">
            <v>156</v>
          </cell>
          <cell r="E52">
            <v>51418.54</v>
          </cell>
          <cell r="F52">
            <v>2340</v>
          </cell>
        </row>
        <row r="53">
          <cell r="C53" t="str">
            <v>刘帆</v>
          </cell>
          <cell r="D53">
            <v>97</v>
          </cell>
          <cell r="E53">
            <v>10085.8</v>
          </cell>
          <cell r="F53">
            <v>1241</v>
          </cell>
        </row>
        <row r="54">
          <cell r="C54" t="str">
            <v>蒲艳婷</v>
          </cell>
          <cell r="D54">
            <v>134</v>
          </cell>
          <cell r="E54">
            <v>17876.88</v>
          </cell>
          <cell r="F54">
            <v>1843</v>
          </cell>
        </row>
        <row r="55">
          <cell r="C55" t="str">
            <v>孙红梅</v>
          </cell>
          <cell r="D55">
            <v>159</v>
          </cell>
          <cell r="E55">
            <v>57021.5</v>
          </cell>
          <cell r="F55">
            <v>2007</v>
          </cell>
        </row>
        <row r="56">
          <cell r="C56" t="str">
            <v>杨艳</v>
          </cell>
          <cell r="D56">
            <v>81</v>
          </cell>
          <cell r="E56">
            <v>4540.65</v>
          </cell>
          <cell r="F56">
            <v>1039</v>
          </cell>
        </row>
        <row r="57">
          <cell r="C57" t="str">
            <v>袁晓梅</v>
          </cell>
          <cell r="D57">
            <v>33</v>
          </cell>
          <cell r="E57">
            <v>2141.39</v>
          </cell>
          <cell r="F57">
            <v>460</v>
          </cell>
        </row>
        <row r="58">
          <cell r="C58" t="str">
            <v>龚艳</v>
          </cell>
          <cell r="D58">
            <v>107</v>
          </cell>
          <cell r="E58">
            <v>20075.76</v>
          </cell>
          <cell r="F58">
            <v>1546</v>
          </cell>
        </row>
        <row r="59">
          <cell r="C59" t="str">
            <v>李红梅</v>
          </cell>
          <cell r="D59">
            <v>108</v>
          </cell>
          <cell r="E59">
            <v>24816.88</v>
          </cell>
          <cell r="F59">
            <v>1594</v>
          </cell>
        </row>
        <row r="60">
          <cell r="C60" t="str">
            <v>唐尹</v>
          </cell>
          <cell r="D60">
            <v>105.5</v>
          </cell>
          <cell r="E60">
            <v>21255.46</v>
          </cell>
          <cell r="F60">
            <v>1406</v>
          </cell>
        </row>
        <row r="61">
          <cell r="C61" t="str">
            <v>叶朝春</v>
          </cell>
          <cell r="D61">
            <v>88</v>
          </cell>
          <cell r="E61">
            <v>7009.51</v>
          </cell>
          <cell r="F61">
            <v>1186</v>
          </cell>
        </row>
        <row r="62">
          <cell r="C62" t="str">
            <v>余姣姣</v>
          </cell>
          <cell r="D62">
            <v>101.5</v>
          </cell>
          <cell r="E62">
            <v>11905.51</v>
          </cell>
          <cell r="F62">
            <v>1339</v>
          </cell>
        </row>
        <row r="63">
          <cell r="C63" t="str">
            <v>中和店</v>
          </cell>
          <cell r="D63">
            <v>10</v>
          </cell>
          <cell r="E63">
            <v>18360</v>
          </cell>
          <cell r="F63">
            <v>0</v>
          </cell>
        </row>
        <row r="64">
          <cell r="C64" t="str">
            <v>曾怡</v>
          </cell>
          <cell r="D64">
            <v>70.5</v>
          </cell>
          <cell r="E64">
            <v>5032.04</v>
          </cell>
          <cell r="F64">
            <v>963</v>
          </cell>
        </row>
        <row r="65">
          <cell r="C65" t="str">
            <v>胡钦秀</v>
          </cell>
          <cell r="D65">
            <v>78</v>
          </cell>
          <cell r="E65">
            <v>5947.88</v>
          </cell>
          <cell r="F65">
            <v>980</v>
          </cell>
        </row>
        <row r="66">
          <cell r="C66" t="str">
            <v>涌泉店</v>
          </cell>
          <cell r="D66">
            <v>21</v>
          </cell>
          <cell r="E66">
            <v>64770</v>
          </cell>
          <cell r="F66">
            <v>0</v>
          </cell>
        </row>
        <row r="67">
          <cell r="C67" t="str">
            <v>袁玉</v>
          </cell>
          <cell r="D67">
            <v>81.5</v>
          </cell>
          <cell r="E67">
            <v>28112.98</v>
          </cell>
          <cell r="F67">
            <v>1055</v>
          </cell>
        </row>
        <row r="68">
          <cell r="C68" t="str">
            <v>赵晴亮</v>
          </cell>
          <cell r="D68">
            <v>104</v>
          </cell>
          <cell r="E68">
            <v>26242.55</v>
          </cell>
          <cell r="F68">
            <v>1394</v>
          </cell>
        </row>
        <row r="69">
          <cell r="C69" t="str">
            <v>郑丹</v>
          </cell>
          <cell r="D69">
            <v>93</v>
          </cell>
          <cell r="E69">
            <v>8694.48</v>
          </cell>
          <cell r="F69">
            <v>1093</v>
          </cell>
        </row>
        <row r="70">
          <cell r="C70" t="str">
            <v>沙河店</v>
          </cell>
          <cell r="D70">
            <v>35</v>
          </cell>
          <cell r="E70">
            <v>10389</v>
          </cell>
          <cell r="F70">
            <v>20</v>
          </cell>
        </row>
        <row r="71">
          <cell r="C71" t="str">
            <v>唐容</v>
          </cell>
          <cell r="D71">
            <v>139</v>
          </cell>
          <cell r="E71">
            <v>31869.96</v>
          </cell>
          <cell r="F71">
            <v>1977</v>
          </cell>
        </row>
        <row r="72">
          <cell r="C72" t="str">
            <v>王依蕊</v>
          </cell>
          <cell r="D72">
            <v>118.5</v>
          </cell>
          <cell r="E72">
            <v>15459.98</v>
          </cell>
          <cell r="F72">
            <v>1545</v>
          </cell>
        </row>
        <row r="73">
          <cell r="C73" t="str">
            <v>叶文娟</v>
          </cell>
          <cell r="D73">
            <v>114</v>
          </cell>
          <cell r="E73">
            <v>15290.08</v>
          </cell>
          <cell r="F73">
            <v>1466</v>
          </cell>
        </row>
        <row r="74">
          <cell r="C74" t="str">
            <v>张芮</v>
          </cell>
          <cell r="D74">
            <v>128.5</v>
          </cell>
          <cell r="E74">
            <v>36070.2</v>
          </cell>
          <cell r="F74">
            <v>1632</v>
          </cell>
        </row>
        <row r="75">
          <cell r="C75" t="str">
            <v>张元琼</v>
          </cell>
          <cell r="D75">
            <v>145</v>
          </cell>
          <cell r="E75">
            <v>33374.62</v>
          </cell>
          <cell r="F75">
            <v>2127</v>
          </cell>
        </row>
        <row r="76">
          <cell r="C76" t="str">
            <v>曹悦</v>
          </cell>
          <cell r="D76">
            <v>89</v>
          </cell>
          <cell r="E76">
            <v>34300.11</v>
          </cell>
          <cell r="F76">
            <v>1028</v>
          </cell>
        </row>
        <row r="77">
          <cell r="C77" t="str">
            <v>李思忆</v>
          </cell>
          <cell r="D77">
            <v>88</v>
          </cell>
          <cell r="E77">
            <v>22991.78</v>
          </cell>
          <cell r="F77">
            <v>1248</v>
          </cell>
        </row>
        <row r="78">
          <cell r="C78" t="str">
            <v>梁缘缘</v>
          </cell>
          <cell r="D78">
            <v>69</v>
          </cell>
          <cell r="E78">
            <v>18391.38</v>
          </cell>
          <cell r="F78">
            <v>979</v>
          </cell>
        </row>
        <row r="79">
          <cell r="C79" t="str">
            <v>融创店</v>
          </cell>
          <cell r="D79">
            <v>19</v>
          </cell>
          <cell r="E79">
            <v>1320</v>
          </cell>
          <cell r="F79">
            <v>0</v>
          </cell>
        </row>
        <row r="80">
          <cell r="C80" t="str">
            <v>吴飞雁</v>
          </cell>
          <cell r="D80">
            <v>70</v>
          </cell>
          <cell r="E80">
            <v>11679.15</v>
          </cell>
          <cell r="F80">
            <v>896</v>
          </cell>
        </row>
        <row r="81">
          <cell r="C81" t="str">
            <v>尹桂香</v>
          </cell>
          <cell r="D81">
            <v>82</v>
          </cell>
          <cell r="E81">
            <v>11535.34</v>
          </cell>
          <cell r="F81">
            <v>1032</v>
          </cell>
        </row>
        <row r="82">
          <cell r="C82" t="str">
            <v>赵情情</v>
          </cell>
          <cell r="D82">
            <v>86</v>
          </cell>
          <cell r="E82">
            <v>18249.46</v>
          </cell>
          <cell r="F82">
            <v>1014</v>
          </cell>
        </row>
        <row r="83">
          <cell r="C83" t="str">
            <v>陈洁</v>
          </cell>
          <cell r="D83">
            <v>94</v>
          </cell>
          <cell r="E83">
            <v>23088.24</v>
          </cell>
          <cell r="F83">
            <v>1257</v>
          </cell>
        </row>
        <row r="84">
          <cell r="C84" t="str">
            <v>侯英</v>
          </cell>
          <cell r="D84">
            <v>82</v>
          </cell>
          <cell r="E84">
            <v>8043.96</v>
          </cell>
          <cell r="F84">
            <v>1185</v>
          </cell>
        </row>
        <row r="85">
          <cell r="C85" t="str">
            <v>马宏梅</v>
          </cell>
          <cell r="D85">
            <v>83</v>
          </cell>
          <cell r="E85">
            <v>27866.76</v>
          </cell>
          <cell r="F85">
            <v>979</v>
          </cell>
        </row>
        <row r="86">
          <cell r="C86" t="str">
            <v>荣华南路店</v>
          </cell>
          <cell r="D86">
            <v>3</v>
          </cell>
          <cell r="E86">
            <v>4592.87</v>
          </cell>
          <cell r="F86">
            <v>0</v>
          </cell>
        </row>
        <row r="87">
          <cell r="C87" t="str">
            <v>谢德芳</v>
          </cell>
          <cell r="D87">
            <v>78</v>
          </cell>
          <cell r="E87">
            <v>7520.64</v>
          </cell>
          <cell r="F87">
            <v>1066</v>
          </cell>
        </row>
        <row r="88">
          <cell r="C88" t="str">
            <v>郑加焕</v>
          </cell>
          <cell r="D88">
            <v>104</v>
          </cell>
          <cell r="E88">
            <v>18058.03</v>
          </cell>
          <cell r="F88">
            <v>1533</v>
          </cell>
        </row>
        <row r="89">
          <cell r="C89" t="str">
            <v>李凤</v>
          </cell>
          <cell r="D89">
            <v>85</v>
          </cell>
          <cell r="E89">
            <v>7126.18</v>
          </cell>
          <cell r="F89">
            <v>1095</v>
          </cell>
        </row>
        <row r="90">
          <cell r="C90" t="str">
            <v>刘裕琼</v>
          </cell>
          <cell r="D90">
            <v>101</v>
          </cell>
          <cell r="E90">
            <v>21310.35</v>
          </cell>
          <cell r="F90">
            <v>1292</v>
          </cell>
        </row>
        <row r="91">
          <cell r="C91" t="str">
            <v>龙巧云</v>
          </cell>
          <cell r="D91">
            <v>106</v>
          </cell>
          <cell r="E91">
            <v>19482.24</v>
          </cell>
          <cell r="F91">
            <v>1279</v>
          </cell>
        </row>
        <row r="92">
          <cell r="C92" t="str">
            <v>骑士郡店</v>
          </cell>
          <cell r="D92">
            <v>20</v>
          </cell>
          <cell r="E92">
            <v>4197.98</v>
          </cell>
          <cell r="F92">
            <v>0</v>
          </cell>
        </row>
        <row r="93">
          <cell r="C93" t="str">
            <v>谭福英</v>
          </cell>
          <cell r="D93">
            <v>109</v>
          </cell>
          <cell r="E93">
            <v>12395.25</v>
          </cell>
          <cell r="F93">
            <v>1209</v>
          </cell>
        </row>
        <row r="94">
          <cell r="C94" t="str">
            <v>唐施语</v>
          </cell>
          <cell r="D94">
            <v>101</v>
          </cell>
          <cell r="E94">
            <v>18303.84</v>
          </cell>
          <cell r="F94">
            <v>1155</v>
          </cell>
        </row>
        <row r="95">
          <cell r="C95" t="str">
            <v>唐玉芳</v>
          </cell>
          <cell r="D95">
            <v>79</v>
          </cell>
          <cell r="E95">
            <v>40016.48</v>
          </cell>
          <cell r="F95">
            <v>1095</v>
          </cell>
        </row>
        <row r="96">
          <cell r="C96" t="str">
            <v>川音店</v>
          </cell>
          <cell r="D96">
            <v>53</v>
          </cell>
          <cell r="E96">
            <v>80699</v>
          </cell>
          <cell r="F96">
            <v>0</v>
          </cell>
        </row>
        <row r="97">
          <cell r="C97" t="str">
            <v>贺丽</v>
          </cell>
          <cell r="D97">
            <v>67</v>
          </cell>
          <cell r="E97">
            <v>5211.94</v>
          </cell>
          <cell r="F97">
            <v>1062</v>
          </cell>
        </row>
        <row r="98">
          <cell r="C98" t="str">
            <v>李海瑛</v>
          </cell>
          <cell r="D98">
            <v>56</v>
          </cell>
          <cell r="E98">
            <v>2668.06</v>
          </cell>
          <cell r="F98">
            <v>656</v>
          </cell>
        </row>
        <row r="99">
          <cell r="C99" t="str">
            <v>彭羽佳</v>
          </cell>
          <cell r="D99">
            <v>45</v>
          </cell>
          <cell r="E99">
            <v>3082.38</v>
          </cell>
          <cell r="F99">
            <v>610</v>
          </cell>
        </row>
        <row r="100">
          <cell r="C100" t="str">
            <v>王能琴</v>
          </cell>
          <cell r="D100">
            <v>59</v>
          </cell>
          <cell r="E100">
            <v>2856.63</v>
          </cell>
          <cell r="F100">
            <v>814</v>
          </cell>
        </row>
        <row r="101">
          <cell r="C101" t="str">
            <v>翁玲</v>
          </cell>
          <cell r="D101">
            <v>56</v>
          </cell>
          <cell r="E101">
            <v>3540.96</v>
          </cell>
          <cell r="F101">
            <v>613</v>
          </cell>
        </row>
        <row r="102">
          <cell r="C102" t="str">
            <v>殷小燕</v>
          </cell>
          <cell r="D102">
            <v>74</v>
          </cell>
          <cell r="E102">
            <v>8653.21</v>
          </cell>
          <cell r="F102">
            <v>950</v>
          </cell>
        </row>
        <row r="103">
          <cell r="C103" t="str">
            <v>朱成芳</v>
          </cell>
          <cell r="D103">
            <v>56</v>
          </cell>
          <cell r="E103">
            <v>5148.98</v>
          </cell>
          <cell r="F103">
            <v>559</v>
          </cell>
        </row>
        <row r="104">
          <cell r="C104" t="str">
            <v>邹孟君</v>
          </cell>
          <cell r="D104">
            <v>57</v>
          </cell>
          <cell r="E104">
            <v>3102.44</v>
          </cell>
          <cell r="F104">
            <v>796</v>
          </cell>
        </row>
        <row r="105">
          <cell r="C105" t="str">
            <v>陈红霞</v>
          </cell>
          <cell r="D105">
            <v>99</v>
          </cell>
          <cell r="E105">
            <v>7885.26</v>
          </cell>
          <cell r="F105">
            <v>1208</v>
          </cell>
        </row>
        <row r="106">
          <cell r="C106" t="str">
            <v>康红梅</v>
          </cell>
          <cell r="D106">
            <v>120.5</v>
          </cell>
          <cell r="E106">
            <v>53433.05</v>
          </cell>
          <cell r="F106">
            <v>1692</v>
          </cell>
        </row>
        <row r="107">
          <cell r="C107" t="str">
            <v>廖增珍</v>
          </cell>
          <cell r="D107">
            <v>83</v>
          </cell>
          <cell r="E107">
            <v>15849.5</v>
          </cell>
          <cell r="F107">
            <v>1037</v>
          </cell>
        </row>
        <row r="108">
          <cell r="C108" t="str">
            <v>刘巧艳</v>
          </cell>
          <cell r="D108">
            <v>88</v>
          </cell>
          <cell r="E108">
            <v>69681.67</v>
          </cell>
          <cell r="F108">
            <v>1160</v>
          </cell>
        </row>
        <row r="109">
          <cell r="C109" t="str">
            <v>刘晓丽</v>
          </cell>
          <cell r="D109">
            <v>114</v>
          </cell>
          <cell r="E109">
            <v>24707.94</v>
          </cell>
          <cell r="F109">
            <v>1173.5</v>
          </cell>
        </row>
        <row r="110">
          <cell r="C110" t="str">
            <v>任静</v>
          </cell>
          <cell r="D110">
            <v>100</v>
          </cell>
          <cell r="E110">
            <v>31398.68</v>
          </cell>
          <cell r="F110">
            <v>1087.5</v>
          </cell>
        </row>
        <row r="111">
          <cell r="C111" t="str">
            <v>唐银春</v>
          </cell>
          <cell r="D111">
            <v>128</v>
          </cell>
          <cell r="E111">
            <v>33731.67</v>
          </cell>
          <cell r="F111">
            <v>1541</v>
          </cell>
        </row>
        <row r="112">
          <cell r="C112" t="str">
            <v>紫荆店</v>
          </cell>
          <cell r="D112">
            <v>17</v>
          </cell>
          <cell r="E112">
            <v>105411</v>
          </cell>
          <cell r="F112">
            <v>12</v>
          </cell>
        </row>
        <row r="113">
          <cell r="C113" t="str">
            <v>郝中南</v>
          </cell>
          <cell r="D113">
            <v>129.5</v>
          </cell>
          <cell r="E113">
            <v>25042.22</v>
          </cell>
          <cell r="F113">
            <v>1869</v>
          </cell>
        </row>
        <row r="114">
          <cell r="C114" t="str">
            <v>罗湘湘</v>
          </cell>
          <cell r="D114">
            <v>114</v>
          </cell>
          <cell r="E114">
            <v>8687.26</v>
          </cell>
          <cell r="F114">
            <v>1449</v>
          </cell>
        </row>
        <row r="115">
          <cell r="C115" t="str">
            <v>彭措志玛</v>
          </cell>
          <cell r="D115">
            <v>130</v>
          </cell>
          <cell r="E115">
            <v>21667.48</v>
          </cell>
          <cell r="F115">
            <v>1322.5</v>
          </cell>
        </row>
        <row r="116">
          <cell r="C116" t="str">
            <v>冉芳霞</v>
          </cell>
          <cell r="D116">
            <v>144.5</v>
          </cell>
          <cell r="E116">
            <v>28989.86</v>
          </cell>
          <cell r="F116">
            <v>1752.5</v>
          </cell>
        </row>
        <row r="117">
          <cell r="C117" t="str">
            <v>双流店</v>
          </cell>
          <cell r="D117">
            <v>40</v>
          </cell>
          <cell r="E117">
            <v>186417</v>
          </cell>
          <cell r="F117">
            <v>0</v>
          </cell>
        </row>
        <row r="118">
          <cell r="C118" t="str">
            <v>谭萍</v>
          </cell>
          <cell r="D118">
            <v>139.5</v>
          </cell>
          <cell r="E118">
            <v>20314.17</v>
          </cell>
          <cell r="F118">
            <v>1693</v>
          </cell>
        </row>
        <row r="119">
          <cell r="C119" t="str">
            <v>陈美合</v>
          </cell>
          <cell r="D119">
            <v>104.5</v>
          </cell>
          <cell r="E119">
            <v>14841.44</v>
          </cell>
          <cell r="F119">
            <v>1112</v>
          </cell>
        </row>
        <row r="120">
          <cell r="C120" t="str">
            <v>郝莉娜</v>
          </cell>
          <cell r="D120">
            <v>73</v>
          </cell>
          <cell r="E120">
            <v>4249.66</v>
          </cell>
          <cell r="F120">
            <v>865</v>
          </cell>
        </row>
        <row r="121">
          <cell r="C121" t="str">
            <v>胡红琳</v>
          </cell>
          <cell r="D121">
            <v>116</v>
          </cell>
          <cell r="E121">
            <v>37325.57</v>
          </cell>
          <cell r="F121">
            <v>1256</v>
          </cell>
        </row>
        <row r="122">
          <cell r="C122" t="str">
            <v>路平</v>
          </cell>
          <cell r="D122">
            <v>14</v>
          </cell>
          <cell r="E122">
            <v>1149.21</v>
          </cell>
          <cell r="F122">
            <v>178</v>
          </cell>
        </row>
        <row r="123">
          <cell r="C123" t="str">
            <v>荣华北路店</v>
          </cell>
          <cell r="D123">
            <v>37</v>
          </cell>
          <cell r="E123">
            <v>15557</v>
          </cell>
          <cell r="F123">
            <v>231</v>
          </cell>
        </row>
        <row r="124">
          <cell r="C124" t="str">
            <v>王萍</v>
          </cell>
          <cell r="D124">
            <v>117</v>
          </cell>
          <cell r="E124">
            <v>42959.34</v>
          </cell>
          <cell r="F124">
            <v>1851</v>
          </cell>
        </row>
        <row r="125">
          <cell r="C125" t="str">
            <v>谢娟</v>
          </cell>
          <cell r="D125">
            <v>123</v>
          </cell>
          <cell r="E125">
            <v>25746.36</v>
          </cell>
          <cell r="F125">
            <v>2035</v>
          </cell>
        </row>
        <row r="126">
          <cell r="C126" t="str">
            <v>达卓措</v>
          </cell>
          <cell r="D126">
            <v>79.5</v>
          </cell>
          <cell r="E126">
            <v>5287.65</v>
          </cell>
          <cell r="F126">
            <v>1021</v>
          </cell>
        </row>
        <row r="127">
          <cell r="C127" t="str">
            <v>高琴</v>
          </cell>
          <cell r="D127">
            <v>130</v>
          </cell>
          <cell r="E127">
            <v>6148.22</v>
          </cell>
          <cell r="F127">
            <v>1339</v>
          </cell>
        </row>
        <row r="128">
          <cell r="C128" t="str">
            <v>李彩华</v>
          </cell>
          <cell r="D128">
            <v>106</v>
          </cell>
          <cell r="E128">
            <v>9635.01</v>
          </cell>
          <cell r="F128">
            <v>1748</v>
          </cell>
        </row>
        <row r="129">
          <cell r="C129" t="str">
            <v>廖妍</v>
          </cell>
          <cell r="D129">
            <v>100</v>
          </cell>
          <cell r="E129">
            <v>14073.36</v>
          </cell>
          <cell r="F129">
            <v>854</v>
          </cell>
        </row>
        <row r="130">
          <cell r="C130" t="str">
            <v>刘九招</v>
          </cell>
          <cell r="D130">
            <v>121</v>
          </cell>
          <cell r="E130">
            <v>20521.48</v>
          </cell>
          <cell r="F130">
            <v>1662</v>
          </cell>
        </row>
        <row r="131">
          <cell r="C131" t="str">
            <v>南湖店</v>
          </cell>
          <cell r="D131">
            <v>44</v>
          </cell>
          <cell r="E131">
            <v>61499.07</v>
          </cell>
          <cell r="F131">
            <v>75</v>
          </cell>
        </row>
        <row r="132">
          <cell r="C132" t="str">
            <v>朱羽</v>
          </cell>
          <cell r="D132">
            <v>110</v>
          </cell>
          <cell r="E132">
            <v>9662.04</v>
          </cell>
          <cell r="F132">
            <v>1139</v>
          </cell>
        </row>
        <row r="133">
          <cell r="C133" t="str">
            <v>安家晴</v>
          </cell>
          <cell r="D133">
            <v>37</v>
          </cell>
          <cell r="E133">
            <v>2623.68</v>
          </cell>
          <cell r="F133">
            <v>493</v>
          </cell>
        </row>
        <row r="134">
          <cell r="C134" t="str">
            <v>顾红艳</v>
          </cell>
          <cell r="D134">
            <v>105</v>
          </cell>
          <cell r="E134">
            <v>20239.59</v>
          </cell>
          <cell r="F134">
            <v>1394</v>
          </cell>
        </row>
        <row r="135">
          <cell r="C135" t="str">
            <v>郭小丽</v>
          </cell>
          <cell r="D135">
            <v>121</v>
          </cell>
          <cell r="E135">
            <v>16834.4</v>
          </cell>
          <cell r="F135">
            <v>1746</v>
          </cell>
        </row>
        <row r="136">
          <cell r="C136" t="str">
            <v>雷娜婷</v>
          </cell>
          <cell r="D136">
            <v>135.5</v>
          </cell>
          <cell r="E136">
            <v>17565.3</v>
          </cell>
          <cell r="F136">
            <v>1800</v>
          </cell>
        </row>
        <row r="137">
          <cell r="C137" t="str">
            <v>梁婷</v>
          </cell>
          <cell r="D137">
            <v>108</v>
          </cell>
          <cell r="E137">
            <v>21935.93</v>
          </cell>
          <cell r="F137">
            <v>1301</v>
          </cell>
        </row>
        <row r="138">
          <cell r="C138" t="str">
            <v>鹭岛店</v>
          </cell>
          <cell r="D138">
            <v>14</v>
          </cell>
          <cell r="E138">
            <v>11817.05</v>
          </cell>
          <cell r="F138">
            <v>0</v>
          </cell>
        </row>
        <row r="139">
          <cell r="C139" t="str">
            <v>叶美霞</v>
          </cell>
          <cell r="D139">
            <v>52</v>
          </cell>
          <cell r="E139">
            <v>3564.77</v>
          </cell>
          <cell r="F139">
            <v>605</v>
          </cell>
        </row>
        <row r="140">
          <cell r="C140" t="str">
            <v>陈春秀</v>
          </cell>
          <cell r="D140">
            <v>23</v>
          </cell>
          <cell r="E140">
            <v>1647.92</v>
          </cell>
          <cell r="F140">
            <v>283</v>
          </cell>
        </row>
        <row r="141">
          <cell r="C141" t="str">
            <v>邓雪梅</v>
          </cell>
          <cell r="D141">
            <v>142</v>
          </cell>
          <cell r="E141">
            <v>28082.96</v>
          </cell>
          <cell r="F141">
            <v>1843</v>
          </cell>
        </row>
        <row r="142">
          <cell r="C142" t="str">
            <v>高雪</v>
          </cell>
          <cell r="D142">
            <v>116</v>
          </cell>
          <cell r="E142">
            <v>18564.67</v>
          </cell>
          <cell r="F142">
            <v>1268</v>
          </cell>
        </row>
        <row r="143">
          <cell r="C143" t="str">
            <v>何婷</v>
          </cell>
          <cell r="D143">
            <v>138</v>
          </cell>
          <cell r="E143">
            <v>24568.3</v>
          </cell>
          <cell r="F143">
            <v>1674</v>
          </cell>
        </row>
        <row r="144">
          <cell r="C144" t="str">
            <v>刘慧</v>
          </cell>
          <cell r="D144">
            <v>114</v>
          </cell>
          <cell r="E144">
            <v>46164.46</v>
          </cell>
          <cell r="F144">
            <v>1296</v>
          </cell>
        </row>
        <row r="145">
          <cell r="C145" t="str">
            <v>龙湖店</v>
          </cell>
          <cell r="D145">
            <v>25</v>
          </cell>
          <cell r="E145">
            <v>32053.26</v>
          </cell>
          <cell r="F145">
            <v>0</v>
          </cell>
        </row>
        <row r="146">
          <cell r="C146" t="str">
            <v>张候敏</v>
          </cell>
          <cell r="D146">
            <v>133</v>
          </cell>
          <cell r="E146">
            <v>58362.94</v>
          </cell>
          <cell r="F146">
            <v>1687</v>
          </cell>
        </row>
        <row r="147">
          <cell r="C147" t="str">
            <v>达哇卓玛</v>
          </cell>
          <cell r="D147">
            <v>110</v>
          </cell>
          <cell r="E147">
            <v>12768.22</v>
          </cell>
          <cell r="F147">
            <v>1312</v>
          </cell>
        </row>
        <row r="148">
          <cell r="C148" t="str">
            <v>光华店</v>
          </cell>
          <cell r="D148">
            <v>11</v>
          </cell>
          <cell r="E148">
            <v>1789.33</v>
          </cell>
          <cell r="F148">
            <v>32</v>
          </cell>
        </row>
        <row r="149">
          <cell r="C149" t="str">
            <v>康钦</v>
          </cell>
          <cell r="D149">
            <v>115</v>
          </cell>
          <cell r="E149">
            <v>40480.21</v>
          </cell>
          <cell r="F149">
            <v>1739</v>
          </cell>
        </row>
        <row r="150">
          <cell r="C150" t="str">
            <v>马菁</v>
          </cell>
          <cell r="D150">
            <v>122</v>
          </cell>
          <cell r="E150">
            <v>18967.5</v>
          </cell>
          <cell r="F150">
            <v>1520</v>
          </cell>
        </row>
        <row r="151">
          <cell r="C151" t="str">
            <v>聂娟</v>
          </cell>
          <cell r="D151">
            <v>135</v>
          </cell>
          <cell r="E151">
            <v>48257.49</v>
          </cell>
          <cell r="F151">
            <v>1937</v>
          </cell>
        </row>
        <row r="152">
          <cell r="C152" t="str">
            <v>熊艳</v>
          </cell>
          <cell r="D152">
            <v>120.5</v>
          </cell>
          <cell r="E152">
            <v>29465.21</v>
          </cell>
          <cell r="F152">
            <v>1585</v>
          </cell>
        </row>
        <row r="153">
          <cell r="C153" t="str">
            <v>陈定坤</v>
          </cell>
          <cell r="D153">
            <v>102</v>
          </cell>
          <cell r="E153">
            <v>5913.88</v>
          </cell>
          <cell r="F153">
            <v>1110</v>
          </cell>
        </row>
        <row r="154">
          <cell r="C154" t="str">
            <v>付薪燕</v>
          </cell>
          <cell r="D154">
            <v>115.5</v>
          </cell>
          <cell r="E154">
            <v>8021.09</v>
          </cell>
          <cell r="F154">
            <v>1344</v>
          </cell>
        </row>
        <row r="155">
          <cell r="C155" t="str">
            <v>李科</v>
          </cell>
          <cell r="D155">
            <v>118</v>
          </cell>
          <cell r="E155">
            <v>17541.33</v>
          </cell>
          <cell r="F155">
            <v>1707</v>
          </cell>
        </row>
        <row r="156">
          <cell r="C156" t="str">
            <v>刘霞</v>
          </cell>
          <cell r="D156">
            <v>78</v>
          </cell>
          <cell r="E156">
            <v>12053.89</v>
          </cell>
          <cell r="F156">
            <v>819</v>
          </cell>
        </row>
        <row r="157">
          <cell r="C157" t="str">
            <v>石海力</v>
          </cell>
          <cell r="D157">
            <v>94.5</v>
          </cell>
          <cell r="E157">
            <v>13323.72</v>
          </cell>
          <cell r="F157">
            <v>1155</v>
          </cell>
        </row>
        <row r="158">
          <cell r="C158" t="str">
            <v>亚洲湾店</v>
          </cell>
          <cell r="D158">
            <v>34</v>
          </cell>
          <cell r="E158">
            <v>46218.71</v>
          </cell>
          <cell r="F158">
            <v>0</v>
          </cell>
        </row>
        <row r="159">
          <cell r="C159" t="str">
            <v>贺金云</v>
          </cell>
          <cell r="D159">
            <v>71</v>
          </cell>
          <cell r="E159">
            <v>7654.79</v>
          </cell>
          <cell r="F159">
            <v>892</v>
          </cell>
        </row>
        <row r="160">
          <cell r="C160" t="str">
            <v>冷忠翠</v>
          </cell>
          <cell r="D160">
            <v>140</v>
          </cell>
          <cell r="E160">
            <v>25735.17</v>
          </cell>
          <cell r="F160">
            <v>1889</v>
          </cell>
        </row>
        <row r="161">
          <cell r="C161" t="str">
            <v>明信店</v>
          </cell>
          <cell r="D161">
            <v>31.5</v>
          </cell>
          <cell r="E161">
            <v>4996.3</v>
          </cell>
          <cell r="F161">
            <v>0</v>
          </cell>
        </row>
        <row r="162">
          <cell r="C162" t="str">
            <v>舒许芳</v>
          </cell>
          <cell r="D162">
            <v>76</v>
          </cell>
          <cell r="E162">
            <v>4125.03</v>
          </cell>
          <cell r="F162">
            <v>1064</v>
          </cell>
        </row>
        <row r="163">
          <cell r="C163" t="str">
            <v>王红</v>
          </cell>
          <cell r="D163">
            <v>109.5</v>
          </cell>
          <cell r="E163">
            <v>11864.38</v>
          </cell>
          <cell r="F163">
            <v>1467</v>
          </cell>
        </row>
        <row r="164">
          <cell r="C164" t="str">
            <v>谢翠华</v>
          </cell>
          <cell r="D164">
            <v>39</v>
          </cell>
          <cell r="E164">
            <v>2543.87</v>
          </cell>
          <cell r="F164">
            <v>536</v>
          </cell>
        </row>
        <row r="165">
          <cell r="C165" t="str">
            <v>郑晓芳</v>
          </cell>
          <cell r="D165">
            <v>18</v>
          </cell>
          <cell r="E165">
            <v>1250.07</v>
          </cell>
          <cell r="F165">
            <v>233</v>
          </cell>
        </row>
        <row r="166">
          <cell r="C166" t="str">
            <v>川师店</v>
          </cell>
          <cell r="D166">
            <v>58</v>
          </cell>
          <cell r="E166">
            <v>65106.42</v>
          </cell>
          <cell r="F166">
            <v>0</v>
          </cell>
        </row>
        <row r="167">
          <cell r="C167" t="str">
            <v>李萌</v>
          </cell>
          <cell r="D167">
            <v>95</v>
          </cell>
          <cell r="E167">
            <v>14369.11</v>
          </cell>
          <cell r="F167">
            <v>1073</v>
          </cell>
        </row>
        <row r="168">
          <cell r="C168" t="str">
            <v>李巧娇</v>
          </cell>
          <cell r="D168">
            <v>110</v>
          </cell>
          <cell r="E168">
            <v>43190.45</v>
          </cell>
          <cell r="F168">
            <v>1112</v>
          </cell>
        </row>
        <row r="169">
          <cell r="C169" t="str">
            <v>柳全菊</v>
          </cell>
          <cell r="D169">
            <v>97</v>
          </cell>
          <cell r="E169">
            <v>12371.53</v>
          </cell>
          <cell r="F169">
            <v>1064</v>
          </cell>
        </row>
        <row r="170">
          <cell r="C170" t="str">
            <v>罗雪</v>
          </cell>
          <cell r="D170">
            <v>125</v>
          </cell>
          <cell r="E170">
            <v>25702.1</v>
          </cell>
          <cell r="F170">
            <v>1840</v>
          </cell>
        </row>
        <row r="171">
          <cell r="C171" t="str">
            <v>唐宇欣</v>
          </cell>
          <cell r="D171">
            <v>113</v>
          </cell>
          <cell r="E171">
            <v>31950.77</v>
          </cell>
          <cell r="F171">
            <v>1181</v>
          </cell>
        </row>
        <row r="172">
          <cell r="C172" t="str">
            <v>刘婵琴</v>
          </cell>
          <cell r="D172">
            <v>119</v>
          </cell>
          <cell r="E172">
            <v>16872.44</v>
          </cell>
          <cell r="F172">
            <v>1489</v>
          </cell>
        </row>
        <row r="173">
          <cell r="C173" t="str">
            <v>欧迎春</v>
          </cell>
          <cell r="D173">
            <v>129</v>
          </cell>
          <cell r="E173">
            <v>48184.25</v>
          </cell>
          <cell r="F173">
            <v>1894</v>
          </cell>
        </row>
        <row r="174">
          <cell r="C174" t="str">
            <v>舒阳</v>
          </cell>
          <cell r="D174">
            <v>104</v>
          </cell>
          <cell r="E174">
            <v>7445.38</v>
          </cell>
          <cell r="F174">
            <v>1252</v>
          </cell>
        </row>
        <row r="175">
          <cell r="C175" t="str">
            <v>谭芙蓉</v>
          </cell>
          <cell r="D175">
            <v>111</v>
          </cell>
          <cell r="E175">
            <v>19882.2</v>
          </cell>
          <cell r="F175">
            <v>1352</v>
          </cell>
        </row>
        <row r="176">
          <cell r="C176" t="str">
            <v>犀浦店</v>
          </cell>
          <cell r="D176">
            <v>12</v>
          </cell>
          <cell r="E176">
            <v>0</v>
          </cell>
          <cell r="F176">
            <v>0</v>
          </cell>
        </row>
        <row r="177">
          <cell r="C177" t="str">
            <v>泽仁拉姆</v>
          </cell>
          <cell r="D177">
            <v>101</v>
          </cell>
          <cell r="E177">
            <v>15050.06</v>
          </cell>
          <cell r="F177">
            <v>1422</v>
          </cell>
        </row>
        <row r="178">
          <cell r="C178" t="str">
            <v>张霞</v>
          </cell>
          <cell r="D178">
            <v>126</v>
          </cell>
          <cell r="E178">
            <v>12792.49</v>
          </cell>
          <cell r="F178">
            <v>1437</v>
          </cell>
        </row>
        <row r="179">
          <cell r="C179" t="str">
            <v>陈丽</v>
          </cell>
          <cell r="D179">
            <v>5</v>
          </cell>
          <cell r="E179">
            <v>270.96</v>
          </cell>
          <cell r="F179">
            <v>70</v>
          </cell>
        </row>
        <row r="180">
          <cell r="C180" t="str">
            <v>李洪芳</v>
          </cell>
          <cell r="D180">
            <v>99.5</v>
          </cell>
          <cell r="E180">
            <v>25992.16</v>
          </cell>
          <cell r="F180">
            <v>1526</v>
          </cell>
        </row>
        <row r="181">
          <cell r="C181" t="str">
            <v>龙城国际店</v>
          </cell>
          <cell r="D181">
            <v>23</v>
          </cell>
          <cell r="E181">
            <v>68388</v>
          </cell>
          <cell r="F181">
            <v>0</v>
          </cell>
        </row>
        <row r="182">
          <cell r="C182" t="str">
            <v>罗文文</v>
          </cell>
          <cell r="D182">
            <v>73.5</v>
          </cell>
          <cell r="E182">
            <v>6857.83</v>
          </cell>
          <cell r="F182">
            <v>971.5</v>
          </cell>
        </row>
        <row r="183">
          <cell r="C183" t="str">
            <v>王维</v>
          </cell>
          <cell r="D183">
            <v>84</v>
          </cell>
          <cell r="E183">
            <v>7072.69</v>
          </cell>
          <cell r="F183">
            <v>1009</v>
          </cell>
        </row>
        <row r="184">
          <cell r="C184" t="str">
            <v>谢金梅</v>
          </cell>
          <cell r="D184">
            <v>39</v>
          </cell>
          <cell r="E184">
            <v>7196.53</v>
          </cell>
          <cell r="F184">
            <v>504.5</v>
          </cell>
        </row>
        <row r="185">
          <cell r="C185" t="str">
            <v>钟心悦</v>
          </cell>
          <cell r="D185">
            <v>20</v>
          </cell>
          <cell r="E185">
            <v>864.77</v>
          </cell>
          <cell r="F185">
            <v>210</v>
          </cell>
        </row>
        <row r="186">
          <cell r="C186" t="str">
            <v>邹奇圻</v>
          </cell>
          <cell r="D186">
            <v>16</v>
          </cell>
          <cell r="E186">
            <v>780.5</v>
          </cell>
          <cell r="F186">
            <v>211</v>
          </cell>
        </row>
        <row r="187">
          <cell r="C187" t="str">
            <v>陈建蓉</v>
          </cell>
          <cell r="D187">
            <v>138</v>
          </cell>
          <cell r="E187">
            <v>28777.7</v>
          </cell>
          <cell r="F187">
            <v>1622</v>
          </cell>
        </row>
        <row r="188">
          <cell r="C188" t="str">
            <v>董顺秀</v>
          </cell>
          <cell r="D188">
            <v>126</v>
          </cell>
          <cell r="E188">
            <v>86891.64</v>
          </cell>
          <cell r="F188">
            <v>1593</v>
          </cell>
        </row>
        <row r="189">
          <cell r="C189" t="str">
            <v>静居寺店</v>
          </cell>
          <cell r="D189">
            <v>57</v>
          </cell>
          <cell r="E189">
            <v>182027.66</v>
          </cell>
          <cell r="F189">
            <v>232</v>
          </cell>
        </row>
        <row r="190">
          <cell r="C190" t="str">
            <v>黎茂婷</v>
          </cell>
          <cell r="D190">
            <v>141</v>
          </cell>
          <cell r="E190">
            <v>46794.41</v>
          </cell>
          <cell r="F190">
            <v>1846</v>
          </cell>
        </row>
        <row r="191">
          <cell r="C191" t="str">
            <v>王娇</v>
          </cell>
          <cell r="D191">
            <v>119</v>
          </cell>
          <cell r="E191">
            <v>32374.69</v>
          </cell>
          <cell r="F191">
            <v>1254</v>
          </cell>
        </row>
        <row r="192">
          <cell r="C192" t="str">
            <v>杨金花</v>
          </cell>
          <cell r="D192">
            <v>141</v>
          </cell>
          <cell r="E192">
            <v>55759.65</v>
          </cell>
          <cell r="F192">
            <v>1755</v>
          </cell>
        </row>
        <row r="193">
          <cell r="C193" t="str">
            <v>张丽</v>
          </cell>
          <cell r="D193">
            <v>128</v>
          </cell>
          <cell r="E193">
            <v>86403.54</v>
          </cell>
          <cell r="F193">
            <v>1728</v>
          </cell>
        </row>
        <row r="194">
          <cell r="C194" t="str">
            <v>陈雪莲</v>
          </cell>
          <cell r="D194">
            <v>102</v>
          </cell>
          <cell r="E194">
            <v>20974.32</v>
          </cell>
          <cell r="F194">
            <v>1223.5</v>
          </cell>
        </row>
        <row r="195">
          <cell r="C195" t="str">
            <v>华润店</v>
          </cell>
          <cell r="D195">
            <v>37</v>
          </cell>
          <cell r="E195">
            <v>15111.11</v>
          </cell>
          <cell r="F195">
            <v>220</v>
          </cell>
        </row>
        <row r="196">
          <cell r="C196" t="str">
            <v>黄小燕</v>
          </cell>
          <cell r="D196">
            <v>124</v>
          </cell>
          <cell r="E196">
            <v>56864.8</v>
          </cell>
          <cell r="F196">
            <v>1782.5</v>
          </cell>
        </row>
        <row r="197">
          <cell r="C197" t="str">
            <v>雷朝霞</v>
          </cell>
          <cell r="D197">
            <v>77</v>
          </cell>
          <cell r="E197">
            <v>10407.49</v>
          </cell>
          <cell r="F197">
            <v>1094</v>
          </cell>
        </row>
        <row r="198">
          <cell r="C198" t="str">
            <v>王如意</v>
          </cell>
          <cell r="D198">
            <v>77</v>
          </cell>
          <cell r="E198">
            <v>15179.01</v>
          </cell>
          <cell r="F198">
            <v>1007</v>
          </cell>
        </row>
        <row r="199">
          <cell r="C199" t="str">
            <v>王瑞琳</v>
          </cell>
          <cell r="D199">
            <v>116</v>
          </cell>
          <cell r="E199">
            <v>48340.47</v>
          </cell>
          <cell r="F199">
            <v>1712</v>
          </cell>
        </row>
        <row r="200">
          <cell r="C200" t="str">
            <v>赵玉晓</v>
          </cell>
          <cell r="D200">
            <v>82</v>
          </cell>
          <cell r="E200">
            <v>14652.31</v>
          </cell>
          <cell r="F200">
            <v>1006</v>
          </cell>
        </row>
        <row r="201">
          <cell r="C201" t="str">
            <v>阿衣尔扎</v>
          </cell>
          <cell r="D201">
            <v>64</v>
          </cell>
          <cell r="E201">
            <v>3537.89</v>
          </cell>
          <cell r="F201">
            <v>860</v>
          </cell>
        </row>
        <row r="202">
          <cell r="C202" t="str">
            <v>包竹梅</v>
          </cell>
          <cell r="D202">
            <v>124</v>
          </cell>
          <cell r="E202">
            <v>14051.89</v>
          </cell>
          <cell r="F202">
            <v>1917</v>
          </cell>
        </row>
        <row r="203">
          <cell r="C203" t="str">
            <v>红光店</v>
          </cell>
          <cell r="D203">
            <v>16</v>
          </cell>
          <cell r="E203">
            <v>130200</v>
          </cell>
          <cell r="F203">
            <v>0</v>
          </cell>
        </row>
        <row r="204">
          <cell r="C204" t="str">
            <v>刘梦蓝</v>
          </cell>
          <cell r="D204">
            <v>77</v>
          </cell>
          <cell r="E204">
            <v>6609.12</v>
          </cell>
          <cell r="F204">
            <v>1027</v>
          </cell>
        </row>
        <row r="205">
          <cell r="C205" t="str">
            <v>马丽亚</v>
          </cell>
          <cell r="D205">
            <v>99</v>
          </cell>
          <cell r="E205">
            <v>15611.31</v>
          </cell>
          <cell r="F205">
            <v>1400</v>
          </cell>
        </row>
        <row r="206">
          <cell r="C206" t="str">
            <v>蒙亦锌</v>
          </cell>
          <cell r="D206">
            <v>96</v>
          </cell>
          <cell r="E206">
            <v>10460.95</v>
          </cell>
          <cell r="F206">
            <v>1139</v>
          </cell>
        </row>
        <row r="207">
          <cell r="C207" t="str">
            <v>468店</v>
          </cell>
          <cell r="D207">
            <v>64</v>
          </cell>
          <cell r="E207">
            <v>12825.42</v>
          </cell>
          <cell r="F207">
            <v>147</v>
          </cell>
        </row>
        <row r="208">
          <cell r="C208" t="str">
            <v>陈萍</v>
          </cell>
          <cell r="D208">
            <v>116</v>
          </cell>
          <cell r="E208">
            <v>14604.05</v>
          </cell>
          <cell r="F208">
            <v>1571</v>
          </cell>
        </row>
        <row r="209">
          <cell r="C209" t="str">
            <v>陈小琴</v>
          </cell>
          <cell r="D209">
            <v>142</v>
          </cell>
          <cell r="E209">
            <v>65626.87</v>
          </cell>
          <cell r="F209">
            <v>1931</v>
          </cell>
        </row>
        <row r="210">
          <cell r="C210" t="str">
            <v>苟小春</v>
          </cell>
          <cell r="D210">
            <v>129</v>
          </cell>
          <cell r="E210">
            <v>24362.94</v>
          </cell>
          <cell r="F210">
            <v>1642</v>
          </cell>
        </row>
        <row r="211">
          <cell r="C211" t="str">
            <v>李燕</v>
          </cell>
          <cell r="D211">
            <v>127</v>
          </cell>
          <cell r="E211">
            <v>48303.1</v>
          </cell>
          <cell r="F211">
            <v>1533</v>
          </cell>
        </row>
        <row r="212">
          <cell r="C212" t="str">
            <v>刘恬恬</v>
          </cell>
          <cell r="D212">
            <v>128</v>
          </cell>
          <cell r="E212">
            <v>25060.39</v>
          </cell>
          <cell r="F212">
            <v>1585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核算规则"/>
      <sheetName val="基础设置"/>
      <sheetName val="①7月-花名册"/>
      <sheetName val="7月运营"/>
      <sheetName val="②7月-汇总"/>
      <sheetName val="上月未发人员明细"/>
    </sheetNames>
    <sheetDataSet>
      <sheetData sheetId="0"/>
      <sheetData sheetId="1"/>
      <sheetData sheetId="2"/>
      <sheetData sheetId="3"/>
      <sheetData sheetId="4">
        <row r="1">
          <cell r="U1" t="str">
            <v>扣钱</v>
          </cell>
        </row>
        <row r="2">
          <cell r="AP2" t="str">
            <v>7月</v>
          </cell>
        </row>
        <row r="3">
          <cell r="D3" t="str">
            <v>姓名</v>
          </cell>
        </row>
        <row r="3">
          <cell r="U3" t="str">
            <v>实际请假</v>
          </cell>
        </row>
        <row r="3">
          <cell r="AP3" t="str">
            <v>当月在店天数+正常休</v>
          </cell>
        </row>
        <row r="4">
          <cell r="D4" t="str">
            <v>易春梅</v>
          </cell>
        </row>
        <row r="4">
          <cell r="U4">
            <v>0</v>
          </cell>
        </row>
        <row r="4">
          <cell r="AP4">
            <v>31</v>
          </cell>
        </row>
        <row r="5">
          <cell r="D5" t="str">
            <v>江玲</v>
          </cell>
        </row>
        <row r="5">
          <cell r="U5">
            <v>0</v>
          </cell>
        </row>
        <row r="5">
          <cell r="AP5">
            <v>31</v>
          </cell>
        </row>
        <row r="6">
          <cell r="D6" t="str">
            <v>王瑞琳</v>
          </cell>
        </row>
        <row r="6">
          <cell r="U6">
            <v>0</v>
          </cell>
        </row>
        <row r="6">
          <cell r="AP6">
            <v>31</v>
          </cell>
        </row>
        <row r="7">
          <cell r="D7" t="str">
            <v>黄小燕</v>
          </cell>
        </row>
        <row r="7">
          <cell r="U7">
            <v>0</v>
          </cell>
        </row>
        <row r="7">
          <cell r="AP7">
            <v>31</v>
          </cell>
        </row>
        <row r="8">
          <cell r="D8" t="str">
            <v>赵玉晓</v>
          </cell>
        </row>
        <row r="8">
          <cell r="U8">
            <v>0</v>
          </cell>
        </row>
        <row r="8">
          <cell r="AP8">
            <v>31</v>
          </cell>
        </row>
        <row r="9">
          <cell r="D9" t="str">
            <v>雷朝霞</v>
          </cell>
        </row>
        <row r="9">
          <cell r="U9">
            <v>0</v>
          </cell>
        </row>
        <row r="9">
          <cell r="AP9">
            <v>31</v>
          </cell>
        </row>
        <row r="10">
          <cell r="D10" t="str">
            <v>陈雪莲</v>
          </cell>
        </row>
        <row r="10">
          <cell r="U10">
            <v>0</v>
          </cell>
        </row>
        <row r="10">
          <cell r="AP10">
            <v>31</v>
          </cell>
        </row>
        <row r="11">
          <cell r="D11" t="str">
            <v>饶秋华</v>
          </cell>
        </row>
        <row r="11">
          <cell r="U11">
            <v>0</v>
          </cell>
        </row>
        <row r="11">
          <cell r="AP11">
            <v>31</v>
          </cell>
        </row>
        <row r="12">
          <cell r="D12" t="str">
            <v>莫志英</v>
          </cell>
        </row>
        <row r="12">
          <cell r="U12">
            <v>0</v>
          </cell>
        </row>
        <row r="12">
          <cell r="AP12">
            <v>31</v>
          </cell>
        </row>
        <row r="13">
          <cell r="D13" t="str">
            <v>刘巧艳</v>
          </cell>
        </row>
        <row r="13">
          <cell r="U13">
            <v>0</v>
          </cell>
        </row>
        <row r="13">
          <cell r="AP13">
            <v>31</v>
          </cell>
        </row>
        <row r="14">
          <cell r="D14" t="str">
            <v>康红梅</v>
          </cell>
        </row>
        <row r="14">
          <cell r="U14">
            <v>0</v>
          </cell>
        </row>
        <row r="14">
          <cell r="AP14">
            <v>31</v>
          </cell>
        </row>
        <row r="15">
          <cell r="D15" t="str">
            <v>唐银春</v>
          </cell>
        </row>
        <row r="15">
          <cell r="U15">
            <v>0</v>
          </cell>
        </row>
        <row r="15">
          <cell r="AP15">
            <v>31</v>
          </cell>
        </row>
        <row r="16">
          <cell r="D16" t="str">
            <v>刘晓丽</v>
          </cell>
        </row>
        <row r="16">
          <cell r="U16">
            <v>0</v>
          </cell>
        </row>
        <row r="16">
          <cell r="AP16">
            <v>31</v>
          </cell>
        </row>
        <row r="17">
          <cell r="D17" t="str">
            <v>熊艳</v>
          </cell>
        </row>
        <row r="17">
          <cell r="U17">
            <v>0</v>
          </cell>
        </row>
        <row r="17">
          <cell r="AP17">
            <v>31</v>
          </cell>
        </row>
        <row r="18">
          <cell r="D18" t="str">
            <v>任静</v>
          </cell>
        </row>
        <row r="18">
          <cell r="U18">
            <v>0</v>
          </cell>
        </row>
        <row r="18">
          <cell r="AP18">
            <v>31</v>
          </cell>
        </row>
        <row r="19">
          <cell r="D19" t="str">
            <v>吴琴</v>
          </cell>
        </row>
        <row r="19">
          <cell r="U19">
            <v>0</v>
          </cell>
        </row>
        <row r="19">
          <cell r="AP19">
            <v>31</v>
          </cell>
        </row>
        <row r="20">
          <cell r="D20" t="str">
            <v>陈红霞</v>
          </cell>
        </row>
        <row r="20">
          <cell r="U20">
            <v>0</v>
          </cell>
        </row>
        <row r="20">
          <cell r="AP20">
            <v>31</v>
          </cell>
        </row>
        <row r="21">
          <cell r="D21" t="str">
            <v>廖增珍</v>
          </cell>
        </row>
        <row r="21">
          <cell r="U21">
            <v>0</v>
          </cell>
        </row>
        <row r="21">
          <cell r="AP21">
            <v>26</v>
          </cell>
        </row>
        <row r="22">
          <cell r="D22" t="str">
            <v>李春华</v>
          </cell>
        </row>
        <row r="22">
          <cell r="U22">
            <v>0</v>
          </cell>
        </row>
        <row r="22">
          <cell r="AP22">
            <v>31</v>
          </cell>
        </row>
        <row r="23">
          <cell r="D23" t="str">
            <v>张候敏</v>
          </cell>
        </row>
        <row r="23">
          <cell r="U23">
            <v>0</v>
          </cell>
        </row>
        <row r="23">
          <cell r="AP23">
            <v>31</v>
          </cell>
        </row>
        <row r="24">
          <cell r="D24" t="str">
            <v>赵小红</v>
          </cell>
        </row>
        <row r="24">
          <cell r="U24">
            <v>0</v>
          </cell>
        </row>
        <row r="24">
          <cell r="AP24">
            <v>31</v>
          </cell>
        </row>
        <row r="25">
          <cell r="D25" t="str">
            <v>彭龙惠</v>
          </cell>
        </row>
        <row r="25">
          <cell r="U25">
            <v>0</v>
          </cell>
        </row>
        <row r="25">
          <cell r="AP25">
            <v>31</v>
          </cell>
        </row>
        <row r="26">
          <cell r="D26" t="str">
            <v>邓雪梅</v>
          </cell>
        </row>
        <row r="26">
          <cell r="U26">
            <v>0</v>
          </cell>
        </row>
        <row r="26">
          <cell r="AP26">
            <v>31</v>
          </cell>
        </row>
        <row r="27">
          <cell r="D27" t="str">
            <v>高雪</v>
          </cell>
        </row>
        <row r="27">
          <cell r="U27">
            <v>0</v>
          </cell>
        </row>
        <row r="27">
          <cell r="AP27">
            <v>31</v>
          </cell>
        </row>
        <row r="28">
          <cell r="D28" t="str">
            <v>何婷</v>
          </cell>
        </row>
        <row r="28">
          <cell r="U28">
            <v>0</v>
          </cell>
        </row>
        <row r="28">
          <cell r="AP28">
            <v>31</v>
          </cell>
        </row>
        <row r="29">
          <cell r="D29" t="str">
            <v>刘慧</v>
          </cell>
        </row>
        <row r="29">
          <cell r="U29">
            <v>0</v>
          </cell>
        </row>
        <row r="29">
          <cell r="AP29">
            <v>31</v>
          </cell>
        </row>
        <row r="30">
          <cell r="D30" t="str">
            <v>秦亚平</v>
          </cell>
        </row>
        <row r="30">
          <cell r="U30">
            <v>0</v>
          </cell>
        </row>
        <row r="30">
          <cell r="AP30">
            <v>31</v>
          </cell>
        </row>
        <row r="31">
          <cell r="D31" t="str">
            <v>谭莹</v>
          </cell>
        </row>
        <row r="31">
          <cell r="U31">
            <v>0</v>
          </cell>
        </row>
        <row r="31">
          <cell r="AP31">
            <v>31</v>
          </cell>
        </row>
        <row r="32">
          <cell r="D32" t="str">
            <v>张芮</v>
          </cell>
        </row>
        <row r="32">
          <cell r="U32">
            <v>0</v>
          </cell>
        </row>
        <row r="32">
          <cell r="AP32">
            <v>31</v>
          </cell>
        </row>
        <row r="33">
          <cell r="D33" t="str">
            <v>张元琼</v>
          </cell>
        </row>
        <row r="33">
          <cell r="U33">
            <v>0</v>
          </cell>
        </row>
        <row r="33">
          <cell r="AP33">
            <v>31</v>
          </cell>
        </row>
        <row r="34">
          <cell r="D34" t="str">
            <v>王依蕊</v>
          </cell>
        </row>
        <row r="34">
          <cell r="U34">
            <v>0</v>
          </cell>
        </row>
        <row r="34">
          <cell r="AP34">
            <v>25</v>
          </cell>
        </row>
        <row r="35">
          <cell r="D35" t="str">
            <v>向郑瑶</v>
          </cell>
        </row>
        <row r="35">
          <cell r="U35">
            <v>0</v>
          </cell>
        </row>
        <row r="35">
          <cell r="AP35">
            <v>31</v>
          </cell>
        </row>
        <row r="36">
          <cell r="D36" t="str">
            <v>唐容</v>
          </cell>
        </row>
        <row r="36">
          <cell r="U36">
            <v>0</v>
          </cell>
        </row>
        <row r="36">
          <cell r="AP36">
            <v>31</v>
          </cell>
        </row>
        <row r="37">
          <cell r="D37" t="str">
            <v>叶文娟</v>
          </cell>
        </row>
        <row r="37">
          <cell r="U37">
            <v>0</v>
          </cell>
        </row>
        <row r="37">
          <cell r="AP37">
            <v>31</v>
          </cell>
        </row>
        <row r="38">
          <cell r="D38" t="str">
            <v>邹福贞</v>
          </cell>
        </row>
        <row r="38">
          <cell r="U38">
            <v>0</v>
          </cell>
        </row>
        <row r="38">
          <cell r="AP38">
            <v>31</v>
          </cell>
        </row>
        <row r="39">
          <cell r="D39" t="str">
            <v>陈怡名</v>
          </cell>
        </row>
        <row r="39">
          <cell r="U39">
            <v>0</v>
          </cell>
        </row>
        <row r="39">
          <cell r="AP39">
            <v>31</v>
          </cell>
        </row>
        <row r="40">
          <cell r="D40" t="str">
            <v>张丽</v>
          </cell>
        </row>
        <row r="40">
          <cell r="U40">
            <v>0</v>
          </cell>
        </row>
        <row r="40">
          <cell r="AP40">
            <v>31</v>
          </cell>
        </row>
        <row r="41">
          <cell r="D41" t="str">
            <v>杨金花</v>
          </cell>
        </row>
        <row r="41">
          <cell r="U41">
            <v>0</v>
          </cell>
        </row>
        <row r="41">
          <cell r="AP41">
            <v>31</v>
          </cell>
        </row>
        <row r="42">
          <cell r="D42" t="str">
            <v>樊琳</v>
          </cell>
        </row>
        <row r="42">
          <cell r="U42">
            <v>0</v>
          </cell>
        </row>
        <row r="42">
          <cell r="AP42">
            <v>31</v>
          </cell>
        </row>
        <row r="43">
          <cell r="D43" t="str">
            <v>董顺秀</v>
          </cell>
        </row>
        <row r="43">
          <cell r="U43">
            <v>0</v>
          </cell>
        </row>
        <row r="43">
          <cell r="AP43">
            <v>31</v>
          </cell>
        </row>
        <row r="44">
          <cell r="D44" t="str">
            <v>陈建蓉</v>
          </cell>
        </row>
        <row r="44">
          <cell r="U44">
            <v>0</v>
          </cell>
        </row>
        <row r="44">
          <cell r="AP44">
            <v>31</v>
          </cell>
        </row>
        <row r="45">
          <cell r="D45" t="str">
            <v>王娇</v>
          </cell>
        </row>
        <row r="45">
          <cell r="U45">
            <v>0</v>
          </cell>
        </row>
        <row r="45">
          <cell r="AP45">
            <v>31</v>
          </cell>
        </row>
        <row r="46">
          <cell r="D46" t="str">
            <v>黎茂婷</v>
          </cell>
        </row>
        <row r="46">
          <cell r="U46">
            <v>0</v>
          </cell>
        </row>
        <row r="46">
          <cell r="AP46">
            <v>31</v>
          </cell>
        </row>
        <row r="47">
          <cell r="D47" t="str">
            <v>张艳秋</v>
          </cell>
        </row>
        <row r="47">
          <cell r="U47">
            <v>0</v>
          </cell>
        </row>
        <row r="47">
          <cell r="AP47">
            <v>31</v>
          </cell>
        </row>
        <row r="48">
          <cell r="D48" t="str">
            <v>陈小琴</v>
          </cell>
        </row>
        <row r="48">
          <cell r="U48">
            <v>0</v>
          </cell>
        </row>
        <row r="48">
          <cell r="AP48">
            <v>31</v>
          </cell>
        </row>
        <row r="49">
          <cell r="D49" t="str">
            <v>刘恬恬</v>
          </cell>
        </row>
        <row r="49">
          <cell r="U49">
            <v>0</v>
          </cell>
        </row>
        <row r="49">
          <cell r="AP49">
            <v>31</v>
          </cell>
        </row>
        <row r="50">
          <cell r="D50" t="str">
            <v>苟小春</v>
          </cell>
        </row>
        <row r="50">
          <cell r="U50">
            <v>0</v>
          </cell>
        </row>
        <row r="50">
          <cell r="AP50">
            <v>31</v>
          </cell>
        </row>
        <row r="51">
          <cell r="D51" t="str">
            <v>李燕</v>
          </cell>
        </row>
        <row r="51">
          <cell r="U51">
            <v>0</v>
          </cell>
        </row>
        <row r="51">
          <cell r="AP51">
            <v>31</v>
          </cell>
        </row>
        <row r="52">
          <cell r="D52" t="str">
            <v>张小华</v>
          </cell>
        </row>
        <row r="52">
          <cell r="U52">
            <v>0</v>
          </cell>
        </row>
        <row r="52">
          <cell r="AP52">
            <v>31</v>
          </cell>
        </row>
        <row r="53">
          <cell r="D53" t="str">
            <v>王任燕</v>
          </cell>
        </row>
        <row r="53">
          <cell r="U53">
            <v>0</v>
          </cell>
        </row>
        <row r="53">
          <cell r="AP53">
            <v>31</v>
          </cell>
        </row>
        <row r="54">
          <cell r="D54" t="str">
            <v>陈萍</v>
          </cell>
        </row>
        <row r="54">
          <cell r="U54">
            <v>0</v>
          </cell>
        </row>
        <row r="54">
          <cell r="AP54">
            <v>31</v>
          </cell>
        </row>
        <row r="55">
          <cell r="D55" t="str">
            <v>吴敏</v>
          </cell>
        </row>
        <row r="55">
          <cell r="U55">
            <v>0</v>
          </cell>
        </row>
        <row r="55">
          <cell r="AP55">
            <v>31</v>
          </cell>
        </row>
        <row r="56">
          <cell r="D56" t="str">
            <v>陈佳丽</v>
          </cell>
        </row>
        <row r="56">
          <cell r="U56">
            <v>0</v>
          </cell>
        </row>
        <row r="56">
          <cell r="AP56">
            <v>31</v>
          </cell>
        </row>
        <row r="57">
          <cell r="D57" t="str">
            <v>康钦</v>
          </cell>
        </row>
        <row r="57">
          <cell r="U57">
            <v>0</v>
          </cell>
        </row>
        <row r="57">
          <cell r="AP57">
            <v>31</v>
          </cell>
        </row>
        <row r="58">
          <cell r="D58" t="str">
            <v>聂娟</v>
          </cell>
        </row>
        <row r="58">
          <cell r="U58">
            <v>0</v>
          </cell>
        </row>
        <row r="58">
          <cell r="AP58">
            <v>31</v>
          </cell>
        </row>
        <row r="59">
          <cell r="D59" t="str">
            <v>马菁</v>
          </cell>
        </row>
        <row r="59">
          <cell r="U59">
            <v>0</v>
          </cell>
        </row>
        <row r="59">
          <cell r="AP59">
            <v>31</v>
          </cell>
        </row>
        <row r="60">
          <cell r="D60" t="str">
            <v>徐睦垚</v>
          </cell>
        </row>
        <row r="60">
          <cell r="U60">
            <v>0</v>
          </cell>
        </row>
        <row r="60">
          <cell r="AP60">
            <v>31</v>
          </cell>
        </row>
        <row r="61">
          <cell r="D61" t="str">
            <v>达哇卓玛</v>
          </cell>
        </row>
        <row r="61">
          <cell r="U61">
            <v>2</v>
          </cell>
        </row>
        <row r="61">
          <cell r="AP61">
            <v>29</v>
          </cell>
        </row>
        <row r="62">
          <cell r="D62" t="str">
            <v>曾雨晴</v>
          </cell>
        </row>
        <row r="62">
          <cell r="U62">
            <v>0</v>
          </cell>
        </row>
        <row r="62">
          <cell r="AP62">
            <v>31</v>
          </cell>
        </row>
        <row r="63">
          <cell r="D63" t="str">
            <v>但红玉</v>
          </cell>
        </row>
        <row r="63">
          <cell r="U63">
            <v>0</v>
          </cell>
        </row>
        <row r="63">
          <cell r="AP63">
            <v>31</v>
          </cell>
        </row>
        <row r="64">
          <cell r="D64" t="str">
            <v>梁缘缘</v>
          </cell>
        </row>
        <row r="64">
          <cell r="U64">
            <v>0</v>
          </cell>
        </row>
        <row r="64">
          <cell r="AP64">
            <v>31</v>
          </cell>
        </row>
        <row r="65">
          <cell r="D65" t="str">
            <v>李萱君</v>
          </cell>
        </row>
        <row r="65">
          <cell r="U65">
            <v>0</v>
          </cell>
        </row>
        <row r="65">
          <cell r="AP65">
            <v>31</v>
          </cell>
        </row>
        <row r="66">
          <cell r="D66" t="str">
            <v>李思忆</v>
          </cell>
        </row>
        <row r="66">
          <cell r="U66">
            <v>0</v>
          </cell>
        </row>
        <row r="66">
          <cell r="AP66">
            <v>31</v>
          </cell>
        </row>
        <row r="67">
          <cell r="D67" t="str">
            <v>赵情情</v>
          </cell>
        </row>
        <row r="67">
          <cell r="U67">
            <v>0</v>
          </cell>
        </row>
        <row r="67">
          <cell r="AP67">
            <v>31</v>
          </cell>
        </row>
        <row r="68">
          <cell r="D68" t="str">
            <v>曹悦</v>
          </cell>
        </row>
        <row r="68">
          <cell r="U68">
            <v>0</v>
          </cell>
        </row>
        <row r="68">
          <cell r="AP68">
            <v>31</v>
          </cell>
        </row>
        <row r="69">
          <cell r="D69" t="str">
            <v>吴飞雁</v>
          </cell>
        </row>
        <row r="69">
          <cell r="U69">
            <v>0</v>
          </cell>
        </row>
        <row r="69">
          <cell r="AP69">
            <v>31</v>
          </cell>
        </row>
        <row r="70">
          <cell r="D70" t="str">
            <v>尹桂香</v>
          </cell>
        </row>
        <row r="70">
          <cell r="U70">
            <v>0</v>
          </cell>
        </row>
        <row r="70">
          <cell r="AP70">
            <v>31</v>
          </cell>
        </row>
        <row r="71">
          <cell r="D71" t="str">
            <v>张小娟</v>
          </cell>
        </row>
        <row r="71">
          <cell r="U71">
            <v>0</v>
          </cell>
        </row>
        <row r="71">
          <cell r="AP71">
            <v>31</v>
          </cell>
        </row>
        <row r="72">
          <cell r="D72" t="str">
            <v>刘安琼</v>
          </cell>
        </row>
        <row r="72">
          <cell r="U72">
            <v>0</v>
          </cell>
        </row>
        <row r="72">
          <cell r="AP72">
            <v>31</v>
          </cell>
        </row>
        <row r="73">
          <cell r="D73" t="str">
            <v>刘晓林</v>
          </cell>
        </row>
        <row r="73">
          <cell r="U73">
            <v>0</v>
          </cell>
        </row>
        <row r="73">
          <cell r="AP73">
            <v>31</v>
          </cell>
        </row>
        <row r="74">
          <cell r="D74" t="str">
            <v>李巧娇</v>
          </cell>
        </row>
        <row r="74">
          <cell r="U74">
            <v>0</v>
          </cell>
        </row>
        <row r="74">
          <cell r="AP74">
            <v>31</v>
          </cell>
        </row>
        <row r="75">
          <cell r="D75" t="str">
            <v>林萍</v>
          </cell>
        </row>
        <row r="75">
          <cell r="U75">
            <v>0</v>
          </cell>
        </row>
        <row r="75">
          <cell r="AP75">
            <v>31</v>
          </cell>
        </row>
        <row r="76">
          <cell r="D76" t="str">
            <v>罗雪</v>
          </cell>
        </row>
        <row r="76">
          <cell r="U76">
            <v>0</v>
          </cell>
        </row>
        <row r="76">
          <cell r="AP76">
            <v>31</v>
          </cell>
        </row>
        <row r="77">
          <cell r="D77" t="str">
            <v>唐宇欣</v>
          </cell>
        </row>
        <row r="77">
          <cell r="U77">
            <v>0</v>
          </cell>
        </row>
        <row r="77">
          <cell r="AP77">
            <v>31</v>
          </cell>
        </row>
        <row r="78">
          <cell r="D78" t="str">
            <v>李萌</v>
          </cell>
        </row>
        <row r="78">
          <cell r="U78">
            <v>0</v>
          </cell>
        </row>
        <row r="78">
          <cell r="AP78">
            <v>31</v>
          </cell>
        </row>
        <row r="79">
          <cell r="D79" t="str">
            <v>王如意</v>
          </cell>
        </row>
        <row r="79">
          <cell r="U79">
            <v>0</v>
          </cell>
        </row>
        <row r="79">
          <cell r="AP79">
            <v>31</v>
          </cell>
        </row>
        <row r="80">
          <cell r="D80" t="str">
            <v>柳全菊</v>
          </cell>
        </row>
        <row r="80">
          <cell r="U80">
            <v>0</v>
          </cell>
        </row>
        <row r="80">
          <cell r="AP80">
            <v>31</v>
          </cell>
        </row>
        <row r="81">
          <cell r="D81" t="str">
            <v>何琼华</v>
          </cell>
        </row>
        <row r="81">
          <cell r="U81">
            <v>0</v>
          </cell>
        </row>
        <row r="81">
          <cell r="AP81">
            <v>31</v>
          </cell>
        </row>
        <row r="82">
          <cell r="D82" t="str">
            <v>蒋圆圆</v>
          </cell>
        </row>
        <row r="82">
          <cell r="U82">
            <v>0</v>
          </cell>
        </row>
        <row r="82">
          <cell r="AP82">
            <v>31</v>
          </cell>
        </row>
        <row r="83">
          <cell r="D83" t="str">
            <v>顾红艳</v>
          </cell>
        </row>
        <row r="83">
          <cell r="U83">
            <v>0</v>
          </cell>
        </row>
        <row r="83">
          <cell r="AP83">
            <v>31</v>
          </cell>
        </row>
        <row r="84">
          <cell r="D84" t="str">
            <v>郭小丽</v>
          </cell>
        </row>
        <row r="84">
          <cell r="U84">
            <v>0</v>
          </cell>
        </row>
        <row r="84">
          <cell r="AP84">
            <v>31</v>
          </cell>
        </row>
        <row r="85">
          <cell r="D85" t="str">
            <v>梁婷</v>
          </cell>
        </row>
        <row r="85">
          <cell r="U85">
            <v>0</v>
          </cell>
        </row>
        <row r="85">
          <cell r="AP85">
            <v>31</v>
          </cell>
        </row>
        <row r="86">
          <cell r="D86" t="str">
            <v>雷娜婷</v>
          </cell>
        </row>
        <row r="86">
          <cell r="U86">
            <v>0</v>
          </cell>
        </row>
        <row r="86">
          <cell r="AP86">
            <v>31</v>
          </cell>
        </row>
        <row r="87">
          <cell r="D87" t="str">
            <v>叶美霞</v>
          </cell>
        </row>
        <row r="87">
          <cell r="U87">
            <v>2</v>
          </cell>
        </row>
        <row r="87">
          <cell r="AP87">
            <v>15</v>
          </cell>
        </row>
        <row r="88">
          <cell r="D88" t="str">
            <v>秦娜</v>
          </cell>
        </row>
        <row r="88">
          <cell r="U88">
            <v>1</v>
          </cell>
        </row>
        <row r="88">
          <cell r="AP88">
            <v>30</v>
          </cell>
        </row>
        <row r="89">
          <cell r="D89" t="str">
            <v>牟光燕</v>
          </cell>
        </row>
        <row r="89">
          <cell r="U89">
            <v>0</v>
          </cell>
        </row>
        <row r="89">
          <cell r="AP89">
            <v>31</v>
          </cell>
        </row>
        <row r="90">
          <cell r="D90" t="str">
            <v>王萍</v>
          </cell>
        </row>
        <row r="90">
          <cell r="U90">
            <v>0</v>
          </cell>
        </row>
        <row r="90">
          <cell r="AP90">
            <v>31</v>
          </cell>
        </row>
        <row r="91">
          <cell r="D91" t="str">
            <v>胡红琳</v>
          </cell>
        </row>
        <row r="91">
          <cell r="U91">
            <v>0</v>
          </cell>
        </row>
        <row r="91">
          <cell r="AP91">
            <v>31</v>
          </cell>
        </row>
        <row r="92">
          <cell r="D92" t="str">
            <v>谢娟</v>
          </cell>
        </row>
        <row r="92">
          <cell r="U92">
            <v>0</v>
          </cell>
        </row>
        <row r="92">
          <cell r="AP92">
            <v>31</v>
          </cell>
        </row>
        <row r="93">
          <cell r="D93" t="str">
            <v>陈美合</v>
          </cell>
        </row>
        <row r="93">
          <cell r="U93">
            <v>0</v>
          </cell>
        </row>
        <row r="93">
          <cell r="AP93">
            <v>31</v>
          </cell>
        </row>
        <row r="94">
          <cell r="D94" t="str">
            <v>郝莉娜</v>
          </cell>
        </row>
        <row r="94">
          <cell r="U94">
            <v>0</v>
          </cell>
        </row>
        <row r="94">
          <cell r="AP94">
            <v>31</v>
          </cell>
        </row>
        <row r="95">
          <cell r="D95" t="str">
            <v>邓丽莉</v>
          </cell>
        </row>
        <row r="95">
          <cell r="U95">
            <v>0</v>
          </cell>
        </row>
        <row r="95">
          <cell r="AP95">
            <v>31</v>
          </cell>
        </row>
        <row r="96">
          <cell r="D96" t="str">
            <v>张明艳</v>
          </cell>
        </row>
        <row r="96">
          <cell r="U96">
            <v>0</v>
          </cell>
        </row>
        <row r="96">
          <cell r="AP96">
            <v>31</v>
          </cell>
        </row>
        <row r="97">
          <cell r="D97" t="str">
            <v>马宏梅</v>
          </cell>
        </row>
        <row r="97">
          <cell r="U97">
            <v>0</v>
          </cell>
        </row>
        <row r="97">
          <cell r="AP97">
            <v>31</v>
          </cell>
        </row>
        <row r="98">
          <cell r="D98" t="str">
            <v>陈洁</v>
          </cell>
        </row>
        <row r="98">
          <cell r="U98">
            <v>0</v>
          </cell>
        </row>
        <row r="98">
          <cell r="AP98">
            <v>31</v>
          </cell>
        </row>
        <row r="99">
          <cell r="D99" t="str">
            <v>郑加焕</v>
          </cell>
        </row>
        <row r="99">
          <cell r="U99">
            <v>0</v>
          </cell>
        </row>
        <row r="99">
          <cell r="AP99">
            <v>31</v>
          </cell>
        </row>
        <row r="100">
          <cell r="D100" t="str">
            <v>侯英</v>
          </cell>
        </row>
        <row r="100">
          <cell r="U100">
            <v>0</v>
          </cell>
        </row>
        <row r="100">
          <cell r="AP100">
            <v>31</v>
          </cell>
        </row>
        <row r="101">
          <cell r="D101" t="str">
            <v>谢德芳</v>
          </cell>
        </row>
        <row r="101">
          <cell r="U101">
            <v>0</v>
          </cell>
        </row>
        <row r="101">
          <cell r="AP101">
            <v>31</v>
          </cell>
        </row>
        <row r="102">
          <cell r="D102" t="str">
            <v>蒲草</v>
          </cell>
        </row>
        <row r="102">
          <cell r="U102">
            <v>0</v>
          </cell>
        </row>
        <row r="102">
          <cell r="AP102">
            <v>31</v>
          </cell>
        </row>
        <row r="103">
          <cell r="D103" t="str">
            <v>郑华跃</v>
          </cell>
        </row>
        <row r="103">
          <cell r="U103">
            <v>0</v>
          </cell>
        </row>
        <row r="103">
          <cell r="AP103">
            <v>31</v>
          </cell>
        </row>
        <row r="104">
          <cell r="D104" t="str">
            <v>李茂</v>
          </cell>
        </row>
        <row r="104">
          <cell r="U104">
            <v>0</v>
          </cell>
        </row>
        <row r="104">
          <cell r="AP104">
            <v>31</v>
          </cell>
        </row>
        <row r="105">
          <cell r="D105" t="str">
            <v>孙红梅</v>
          </cell>
        </row>
        <row r="105">
          <cell r="U105">
            <v>0</v>
          </cell>
        </row>
        <row r="105">
          <cell r="AP105">
            <v>31</v>
          </cell>
        </row>
        <row r="106">
          <cell r="D106" t="str">
            <v>黎红花</v>
          </cell>
        </row>
        <row r="106">
          <cell r="U106">
            <v>0</v>
          </cell>
        </row>
        <row r="106">
          <cell r="AP106">
            <v>31</v>
          </cell>
        </row>
        <row r="107">
          <cell r="D107" t="str">
            <v>蒲艳婷</v>
          </cell>
        </row>
        <row r="107">
          <cell r="U107">
            <v>0</v>
          </cell>
        </row>
        <row r="107">
          <cell r="AP107">
            <v>31</v>
          </cell>
        </row>
        <row r="108">
          <cell r="D108" t="str">
            <v>刘帆</v>
          </cell>
        </row>
        <row r="108">
          <cell r="U108">
            <v>0</v>
          </cell>
        </row>
        <row r="108">
          <cell r="AP108">
            <v>31</v>
          </cell>
        </row>
        <row r="109">
          <cell r="D109" t="str">
            <v>杨艳</v>
          </cell>
        </row>
        <row r="109">
          <cell r="U109">
            <v>0</v>
          </cell>
        </row>
        <row r="109">
          <cell r="AP109">
            <v>31</v>
          </cell>
        </row>
        <row r="110">
          <cell r="D110" t="str">
            <v>肖静梅</v>
          </cell>
        </row>
        <row r="110">
          <cell r="U110">
            <v>0</v>
          </cell>
        </row>
        <row r="110">
          <cell r="AP110">
            <v>31</v>
          </cell>
        </row>
        <row r="111">
          <cell r="D111" t="str">
            <v>王晓琳</v>
          </cell>
        </row>
        <row r="111">
          <cell r="U111">
            <v>0</v>
          </cell>
        </row>
        <row r="111">
          <cell r="AP111">
            <v>31</v>
          </cell>
        </row>
        <row r="112">
          <cell r="D112" t="str">
            <v>彭措志玛</v>
          </cell>
        </row>
        <row r="112">
          <cell r="U112">
            <v>0</v>
          </cell>
        </row>
        <row r="112">
          <cell r="AP112">
            <v>31</v>
          </cell>
        </row>
        <row r="113">
          <cell r="D113" t="str">
            <v>郝中南</v>
          </cell>
        </row>
        <row r="113">
          <cell r="U113">
            <v>0</v>
          </cell>
        </row>
        <row r="113">
          <cell r="AP113">
            <v>31</v>
          </cell>
        </row>
        <row r="114">
          <cell r="D114" t="str">
            <v>冉芳霞</v>
          </cell>
        </row>
        <row r="114">
          <cell r="U114">
            <v>0</v>
          </cell>
        </row>
        <row r="114">
          <cell r="AP114">
            <v>31</v>
          </cell>
        </row>
        <row r="115">
          <cell r="D115" t="str">
            <v>谭萍</v>
          </cell>
        </row>
        <row r="115">
          <cell r="U115">
            <v>0</v>
          </cell>
        </row>
        <row r="115">
          <cell r="AP115">
            <v>31</v>
          </cell>
        </row>
        <row r="116">
          <cell r="D116" t="str">
            <v>陈琳</v>
          </cell>
        </row>
        <row r="116">
          <cell r="U116">
            <v>0</v>
          </cell>
        </row>
        <row r="116">
          <cell r="AP116">
            <v>15</v>
          </cell>
        </row>
        <row r="117">
          <cell r="D117" t="str">
            <v>罗湘湘</v>
          </cell>
        </row>
        <row r="117">
          <cell r="U117">
            <v>0</v>
          </cell>
        </row>
        <row r="117">
          <cell r="AP117">
            <v>31</v>
          </cell>
        </row>
        <row r="118">
          <cell r="D118" t="str">
            <v>唐玉芳</v>
          </cell>
        </row>
        <row r="118">
          <cell r="U118">
            <v>0</v>
          </cell>
        </row>
        <row r="118">
          <cell r="AP118">
            <v>31</v>
          </cell>
        </row>
        <row r="119">
          <cell r="D119" t="str">
            <v>雷怡</v>
          </cell>
        </row>
        <row r="119">
          <cell r="U119">
            <v>0</v>
          </cell>
        </row>
        <row r="119">
          <cell r="AP119">
            <v>31</v>
          </cell>
        </row>
        <row r="120">
          <cell r="D120" t="str">
            <v>龙巧云</v>
          </cell>
        </row>
        <row r="120">
          <cell r="U120">
            <v>0</v>
          </cell>
        </row>
        <row r="120">
          <cell r="AP120">
            <v>31</v>
          </cell>
        </row>
        <row r="121">
          <cell r="D121" t="str">
            <v>张勤</v>
          </cell>
        </row>
        <row r="121">
          <cell r="U121">
            <v>0</v>
          </cell>
        </row>
        <row r="121">
          <cell r="AP121">
            <v>31</v>
          </cell>
        </row>
        <row r="122">
          <cell r="D122" t="str">
            <v>刘裕琼</v>
          </cell>
        </row>
        <row r="122">
          <cell r="U122">
            <v>0</v>
          </cell>
        </row>
        <row r="122">
          <cell r="AP122">
            <v>31</v>
          </cell>
        </row>
        <row r="123">
          <cell r="D123" t="str">
            <v>唐施语</v>
          </cell>
        </row>
        <row r="123">
          <cell r="U123">
            <v>0</v>
          </cell>
        </row>
        <row r="123">
          <cell r="AP123">
            <v>31</v>
          </cell>
        </row>
        <row r="124">
          <cell r="D124" t="str">
            <v>谭福英</v>
          </cell>
        </row>
        <row r="124">
          <cell r="U124">
            <v>0</v>
          </cell>
        </row>
        <row r="124">
          <cell r="AP124">
            <v>31</v>
          </cell>
        </row>
        <row r="125">
          <cell r="D125" t="str">
            <v>李凤</v>
          </cell>
        </row>
        <row r="125">
          <cell r="U125">
            <v>0</v>
          </cell>
        </row>
        <row r="125">
          <cell r="AP125">
            <v>31</v>
          </cell>
        </row>
        <row r="126">
          <cell r="D126" t="str">
            <v>陈嘉仪</v>
          </cell>
        </row>
        <row r="126">
          <cell r="U126">
            <v>0</v>
          </cell>
        </row>
        <row r="126">
          <cell r="AP126">
            <v>31</v>
          </cell>
        </row>
        <row r="127">
          <cell r="D127" t="str">
            <v>王红</v>
          </cell>
        </row>
        <row r="127">
          <cell r="U127">
            <v>0</v>
          </cell>
        </row>
        <row r="127">
          <cell r="AP127">
            <v>31</v>
          </cell>
        </row>
        <row r="128">
          <cell r="D128" t="str">
            <v>冷忠翠</v>
          </cell>
        </row>
        <row r="128">
          <cell r="U128">
            <v>0</v>
          </cell>
        </row>
        <row r="128">
          <cell r="AP128">
            <v>31</v>
          </cell>
        </row>
        <row r="129">
          <cell r="D129" t="str">
            <v>糜清云</v>
          </cell>
        </row>
        <row r="129">
          <cell r="U129">
            <v>1</v>
          </cell>
        </row>
        <row r="129">
          <cell r="AP129">
            <v>30</v>
          </cell>
        </row>
        <row r="130">
          <cell r="D130" t="str">
            <v>贺金云</v>
          </cell>
        </row>
        <row r="130">
          <cell r="U130">
            <v>1</v>
          </cell>
        </row>
        <row r="130">
          <cell r="AP130">
            <v>19</v>
          </cell>
        </row>
        <row r="131">
          <cell r="D131" t="str">
            <v>舒许芳</v>
          </cell>
        </row>
        <row r="131">
          <cell r="U131">
            <v>1</v>
          </cell>
        </row>
        <row r="131">
          <cell r="AP131">
            <v>30</v>
          </cell>
        </row>
        <row r="132">
          <cell r="D132" t="str">
            <v>包竹梅</v>
          </cell>
        </row>
        <row r="132">
          <cell r="U132">
            <v>0</v>
          </cell>
        </row>
        <row r="132">
          <cell r="AP132">
            <v>31</v>
          </cell>
        </row>
        <row r="133">
          <cell r="D133" t="str">
            <v>欧迎春</v>
          </cell>
        </row>
        <row r="133">
          <cell r="U133">
            <v>0</v>
          </cell>
        </row>
        <row r="133">
          <cell r="AP133">
            <v>31</v>
          </cell>
        </row>
        <row r="134">
          <cell r="D134" t="str">
            <v>谭芙蓉</v>
          </cell>
        </row>
        <row r="134">
          <cell r="U134">
            <v>0</v>
          </cell>
        </row>
        <row r="134">
          <cell r="AP134">
            <v>31</v>
          </cell>
        </row>
        <row r="135">
          <cell r="D135" t="str">
            <v>曾玉莲</v>
          </cell>
        </row>
        <row r="135">
          <cell r="U135">
            <v>0</v>
          </cell>
        </row>
        <row r="135">
          <cell r="AP135">
            <v>31</v>
          </cell>
        </row>
        <row r="136">
          <cell r="D136" t="str">
            <v>彭兰钦</v>
          </cell>
        </row>
        <row r="136">
          <cell r="U136">
            <v>0</v>
          </cell>
        </row>
        <row r="136">
          <cell r="AP136">
            <v>31</v>
          </cell>
        </row>
        <row r="137">
          <cell r="D137" t="str">
            <v>刘婵琴</v>
          </cell>
        </row>
        <row r="137">
          <cell r="U137">
            <v>0</v>
          </cell>
        </row>
        <row r="137">
          <cell r="AP137">
            <v>31</v>
          </cell>
        </row>
        <row r="138">
          <cell r="D138" t="str">
            <v>泽仁拉姆</v>
          </cell>
        </row>
        <row r="138">
          <cell r="U138">
            <v>0</v>
          </cell>
        </row>
        <row r="138">
          <cell r="AP138">
            <v>31</v>
          </cell>
        </row>
        <row r="139">
          <cell r="D139" t="str">
            <v>舒阳</v>
          </cell>
        </row>
        <row r="139">
          <cell r="U139">
            <v>0</v>
          </cell>
        </row>
        <row r="139">
          <cell r="AP139">
            <v>31</v>
          </cell>
        </row>
        <row r="140">
          <cell r="D140" t="str">
            <v>白丽</v>
          </cell>
        </row>
        <row r="140">
          <cell r="U140">
            <v>0</v>
          </cell>
        </row>
        <row r="140">
          <cell r="AP140">
            <v>31</v>
          </cell>
        </row>
        <row r="141">
          <cell r="D141" t="str">
            <v>郑巧玲</v>
          </cell>
        </row>
        <row r="141">
          <cell r="U141">
            <v>0</v>
          </cell>
        </row>
        <row r="141">
          <cell r="AP141">
            <v>31</v>
          </cell>
        </row>
        <row r="142">
          <cell r="D142" t="str">
            <v>张廷妍</v>
          </cell>
        </row>
        <row r="142">
          <cell r="U142">
            <v>0</v>
          </cell>
        </row>
        <row r="142">
          <cell r="AP142">
            <v>31</v>
          </cell>
        </row>
        <row r="143">
          <cell r="D143" t="str">
            <v>杜兰兰</v>
          </cell>
        </row>
        <row r="143">
          <cell r="U143">
            <v>0</v>
          </cell>
        </row>
        <row r="143">
          <cell r="AP143">
            <v>31</v>
          </cell>
        </row>
        <row r="144">
          <cell r="D144" t="str">
            <v>王显珍</v>
          </cell>
        </row>
        <row r="144">
          <cell r="U144">
            <v>0</v>
          </cell>
        </row>
        <row r="144">
          <cell r="AP144">
            <v>31</v>
          </cell>
        </row>
        <row r="145">
          <cell r="D145" t="str">
            <v>马冬梅</v>
          </cell>
        </row>
        <row r="145">
          <cell r="U145">
            <v>0</v>
          </cell>
        </row>
        <row r="145">
          <cell r="AP145">
            <v>31</v>
          </cell>
        </row>
        <row r="146">
          <cell r="D146" t="str">
            <v>彭莉群</v>
          </cell>
        </row>
        <row r="146">
          <cell r="U146">
            <v>0</v>
          </cell>
        </row>
        <row r="146">
          <cell r="AP146">
            <v>31</v>
          </cell>
        </row>
        <row r="147">
          <cell r="D147" t="str">
            <v>刘金凤</v>
          </cell>
        </row>
        <row r="147">
          <cell r="U147">
            <v>0</v>
          </cell>
        </row>
        <row r="147">
          <cell r="AP147">
            <v>31</v>
          </cell>
        </row>
        <row r="148">
          <cell r="D148" t="str">
            <v>谢珂欣</v>
          </cell>
        </row>
        <row r="148">
          <cell r="U148">
            <v>7</v>
          </cell>
        </row>
        <row r="148">
          <cell r="AP148">
            <v>24</v>
          </cell>
        </row>
        <row r="149">
          <cell r="D149" t="str">
            <v>刘霞</v>
          </cell>
        </row>
        <row r="149">
          <cell r="U149">
            <v>0</v>
          </cell>
        </row>
        <row r="149">
          <cell r="AP149">
            <v>31</v>
          </cell>
        </row>
        <row r="150">
          <cell r="D150" t="str">
            <v>尧丹丹</v>
          </cell>
        </row>
        <row r="150">
          <cell r="U150">
            <v>0</v>
          </cell>
        </row>
        <row r="150">
          <cell r="AP150">
            <v>31</v>
          </cell>
        </row>
        <row r="151">
          <cell r="D151" t="str">
            <v>李科</v>
          </cell>
        </row>
        <row r="151">
          <cell r="U151">
            <v>0</v>
          </cell>
        </row>
        <row r="151">
          <cell r="AP151">
            <v>31</v>
          </cell>
        </row>
        <row r="152">
          <cell r="D152" t="str">
            <v>石海力</v>
          </cell>
        </row>
        <row r="152">
          <cell r="U152">
            <v>0</v>
          </cell>
        </row>
        <row r="152">
          <cell r="AP152">
            <v>31</v>
          </cell>
        </row>
        <row r="153">
          <cell r="D153" t="str">
            <v>付薪燕</v>
          </cell>
        </row>
        <row r="153">
          <cell r="U153">
            <v>0</v>
          </cell>
        </row>
        <row r="153">
          <cell r="AP153">
            <v>31</v>
          </cell>
        </row>
        <row r="154">
          <cell r="D154" t="str">
            <v>陈定坤</v>
          </cell>
        </row>
        <row r="154">
          <cell r="U154">
            <v>0</v>
          </cell>
        </row>
        <row r="154">
          <cell r="AP154">
            <v>31</v>
          </cell>
        </row>
        <row r="155">
          <cell r="D155" t="str">
            <v>王桂明</v>
          </cell>
        </row>
        <row r="155">
          <cell r="U155">
            <v>0</v>
          </cell>
        </row>
        <row r="155">
          <cell r="AP155">
            <v>31</v>
          </cell>
        </row>
        <row r="156">
          <cell r="D156" t="str">
            <v>关晓燕</v>
          </cell>
        </row>
        <row r="156">
          <cell r="U156">
            <v>0</v>
          </cell>
        </row>
        <row r="156">
          <cell r="AP156">
            <v>31</v>
          </cell>
        </row>
        <row r="157">
          <cell r="D157" t="str">
            <v>唐尹</v>
          </cell>
        </row>
        <row r="157">
          <cell r="U157">
            <v>0</v>
          </cell>
        </row>
        <row r="157">
          <cell r="AP157">
            <v>31</v>
          </cell>
        </row>
        <row r="158">
          <cell r="D158" t="str">
            <v>贺慧</v>
          </cell>
        </row>
        <row r="158">
          <cell r="U158">
            <v>2</v>
          </cell>
        </row>
        <row r="158">
          <cell r="AP158">
            <v>29</v>
          </cell>
        </row>
        <row r="159">
          <cell r="D159" t="str">
            <v>李红梅</v>
          </cell>
        </row>
        <row r="159">
          <cell r="U159">
            <v>0</v>
          </cell>
        </row>
        <row r="159">
          <cell r="AP159">
            <v>31</v>
          </cell>
        </row>
        <row r="160">
          <cell r="D160" t="str">
            <v>龚艳</v>
          </cell>
        </row>
        <row r="160">
          <cell r="U160">
            <v>0</v>
          </cell>
        </row>
        <row r="160">
          <cell r="AP160">
            <v>31</v>
          </cell>
        </row>
        <row r="161">
          <cell r="D161" t="str">
            <v>余姣姣</v>
          </cell>
        </row>
        <row r="161">
          <cell r="U161">
            <v>0</v>
          </cell>
        </row>
        <row r="161">
          <cell r="AP161">
            <v>31</v>
          </cell>
        </row>
        <row r="162">
          <cell r="D162" t="str">
            <v>竹艳梅</v>
          </cell>
        </row>
        <row r="162">
          <cell r="U162">
            <v>0</v>
          </cell>
        </row>
        <row r="162">
          <cell r="AP162">
            <v>31</v>
          </cell>
        </row>
        <row r="163">
          <cell r="D163" t="str">
            <v>叶朝春</v>
          </cell>
        </row>
        <row r="163">
          <cell r="U163">
            <v>0</v>
          </cell>
        </row>
        <row r="163">
          <cell r="AP163">
            <v>31</v>
          </cell>
        </row>
        <row r="164">
          <cell r="D164" t="str">
            <v>喻容</v>
          </cell>
        </row>
        <row r="164">
          <cell r="U164">
            <v>0</v>
          </cell>
        </row>
        <row r="164">
          <cell r="AP164">
            <v>31</v>
          </cell>
        </row>
        <row r="165">
          <cell r="D165" t="str">
            <v>魏柯</v>
          </cell>
        </row>
        <row r="165">
          <cell r="U165">
            <v>0</v>
          </cell>
        </row>
        <row r="165">
          <cell r="AP165">
            <v>31</v>
          </cell>
        </row>
        <row r="166">
          <cell r="D166" t="str">
            <v>徐文平</v>
          </cell>
        </row>
        <row r="166">
          <cell r="U166">
            <v>0</v>
          </cell>
        </row>
        <row r="166">
          <cell r="AP166">
            <v>31</v>
          </cell>
        </row>
        <row r="167">
          <cell r="D167" t="str">
            <v>张欣</v>
          </cell>
        </row>
        <row r="167">
          <cell r="U167">
            <v>0</v>
          </cell>
        </row>
        <row r="167">
          <cell r="AP167">
            <v>7</v>
          </cell>
        </row>
        <row r="168">
          <cell r="D168" t="str">
            <v>叶璐璐</v>
          </cell>
        </row>
        <row r="168">
          <cell r="U168">
            <v>0</v>
          </cell>
        </row>
        <row r="168">
          <cell r="AP168">
            <v>31</v>
          </cell>
        </row>
        <row r="169">
          <cell r="D169" t="str">
            <v>周文慧</v>
          </cell>
        </row>
        <row r="169">
          <cell r="U169">
            <v>0</v>
          </cell>
        </row>
        <row r="169">
          <cell r="AP169">
            <v>31</v>
          </cell>
        </row>
        <row r="170">
          <cell r="D170" t="str">
            <v>张白金</v>
          </cell>
        </row>
        <row r="170">
          <cell r="U170">
            <v>0</v>
          </cell>
        </row>
        <row r="170">
          <cell r="AP170">
            <v>31</v>
          </cell>
        </row>
        <row r="171">
          <cell r="D171" t="str">
            <v>郑美函</v>
          </cell>
        </row>
        <row r="171">
          <cell r="U171">
            <v>0</v>
          </cell>
        </row>
        <row r="171">
          <cell r="AP171">
            <v>31</v>
          </cell>
        </row>
        <row r="172">
          <cell r="D172" t="str">
            <v>龚茜</v>
          </cell>
        </row>
        <row r="172">
          <cell r="U172">
            <v>0</v>
          </cell>
        </row>
        <row r="172">
          <cell r="AP172">
            <v>31</v>
          </cell>
        </row>
        <row r="173">
          <cell r="D173" t="str">
            <v>廖妍</v>
          </cell>
        </row>
        <row r="173">
          <cell r="U173">
            <v>0</v>
          </cell>
        </row>
        <row r="173">
          <cell r="AP173">
            <v>31</v>
          </cell>
        </row>
        <row r="174">
          <cell r="D174" t="str">
            <v>李彩华</v>
          </cell>
        </row>
        <row r="174">
          <cell r="U174">
            <v>0</v>
          </cell>
        </row>
        <row r="174">
          <cell r="AP174">
            <v>31</v>
          </cell>
        </row>
        <row r="175">
          <cell r="D175" t="str">
            <v>刘九招</v>
          </cell>
        </row>
        <row r="175">
          <cell r="U175">
            <v>0</v>
          </cell>
        </row>
        <row r="175">
          <cell r="AP175">
            <v>31</v>
          </cell>
        </row>
        <row r="176">
          <cell r="D176" t="str">
            <v>朱羽</v>
          </cell>
        </row>
        <row r="176">
          <cell r="U176">
            <v>0</v>
          </cell>
        </row>
        <row r="176">
          <cell r="AP176">
            <v>31</v>
          </cell>
        </row>
        <row r="177">
          <cell r="D177" t="str">
            <v>施凤皎</v>
          </cell>
        </row>
        <row r="177">
          <cell r="U177">
            <v>0</v>
          </cell>
        </row>
        <row r="177">
          <cell r="AP177">
            <v>31</v>
          </cell>
        </row>
        <row r="178">
          <cell r="D178" t="str">
            <v>高琴</v>
          </cell>
        </row>
        <row r="178">
          <cell r="U178">
            <v>0</v>
          </cell>
        </row>
        <row r="178">
          <cell r="AP178">
            <v>31</v>
          </cell>
        </row>
        <row r="179">
          <cell r="D179" t="str">
            <v>达卓措</v>
          </cell>
        </row>
        <row r="179">
          <cell r="U179">
            <v>0</v>
          </cell>
        </row>
        <row r="179">
          <cell r="AP179">
            <v>31</v>
          </cell>
        </row>
        <row r="180">
          <cell r="D180" t="str">
            <v>袁玉</v>
          </cell>
        </row>
        <row r="180">
          <cell r="U180">
            <v>0</v>
          </cell>
        </row>
        <row r="180">
          <cell r="AP180">
            <v>31</v>
          </cell>
        </row>
        <row r="181">
          <cell r="D181" t="str">
            <v>赵晴亮</v>
          </cell>
        </row>
        <row r="181">
          <cell r="U181">
            <v>0</v>
          </cell>
        </row>
        <row r="181">
          <cell r="AP181">
            <v>31</v>
          </cell>
        </row>
        <row r="182">
          <cell r="D182" t="str">
            <v>赵忠芬</v>
          </cell>
        </row>
        <row r="182">
          <cell r="U182">
            <v>0</v>
          </cell>
        </row>
        <row r="182">
          <cell r="AP182">
            <v>31</v>
          </cell>
        </row>
        <row r="183">
          <cell r="D183" t="str">
            <v>郑丹</v>
          </cell>
        </row>
        <row r="183">
          <cell r="U183">
            <v>0</v>
          </cell>
        </row>
        <row r="183">
          <cell r="AP183">
            <v>31</v>
          </cell>
        </row>
        <row r="184">
          <cell r="D184" t="str">
            <v>林锶莹</v>
          </cell>
        </row>
        <row r="184">
          <cell r="U184">
            <v>0</v>
          </cell>
        </row>
        <row r="184">
          <cell r="AP184">
            <v>31</v>
          </cell>
        </row>
        <row r="185">
          <cell r="D185" t="str">
            <v>胡钦秀</v>
          </cell>
        </row>
        <row r="185">
          <cell r="U185">
            <v>0</v>
          </cell>
        </row>
        <row r="185">
          <cell r="AP185">
            <v>31</v>
          </cell>
        </row>
        <row r="186">
          <cell r="D186" t="str">
            <v>高红艳</v>
          </cell>
        </row>
        <row r="186">
          <cell r="U186">
            <v>0</v>
          </cell>
        </row>
        <row r="186">
          <cell r="AP186">
            <v>31</v>
          </cell>
        </row>
        <row r="187">
          <cell r="D187" t="str">
            <v>曾怡</v>
          </cell>
        </row>
        <row r="187">
          <cell r="U187">
            <v>0</v>
          </cell>
        </row>
        <row r="187">
          <cell r="AP187">
            <v>31</v>
          </cell>
        </row>
        <row r="188">
          <cell r="D188" t="str">
            <v>张清华</v>
          </cell>
        </row>
        <row r="188">
          <cell r="U188">
            <v>0</v>
          </cell>
        </row>
        <row r="188">
          <cell r="AP188">
            <v>31</v>
          </cell>
        </row>
        <row r="189">
          <cell r="D189" t="str">
            <v>彭鑫</v>
          </cell>
        </row>
        <row r="189">
          <cell r="U189">
            <v>0</v>
          </cell>
        </row>
        <row r="189">
          <cell r="AP189">
            <v>31</v>
          </cell>
        </row>
        <row r="190">
          <cell r="D190" t="str">
            <v>李维</v>
          </cell>
        </row>
        <row r="190">
          <cell r="U190">
            <v>0</v>
          </cell>
        </row>
        <row r="190">
          <cell r="AP190">
            <v>31</v>
          </cell>
        </row>
        <row r="191">
          <cell r="D191" t="str">
            <v>贾琳</v>
          </cell>
        </row>
        <row r="191">
          <cell r="U191">
            <v>0</v>
          </cell>
        </row>
        <row r="191">
          <cell r="AP191">
            <v>31</v>
          </cell>
        </row>
        <row r="192">
          <cell r="D192" t="str">
            <v>王智慧</v>
          </cell>
        </row>
        <row r="192">
          <cell r="U192">
            <v>0</v>
          </cell>
        </row>
        <row r="192">
          <cell r="AP192">
            <v>31</v>
          </cell>
        </row>
        <row r="193">
          <cell r="D193" t="str">
            <v>邓笑</v>
          </cell>
        </row>
        <row r="193">
          <cell r="U193">
            <v>0</v>
          </cell>
        </row>
        <row r="193">
          <cell r="AP193">
            <v>31</v>
          </cell>
        </row>
        <row r="194">
          <cell r="D194" t="str">
            <v>刘香</v>
          </cell>
        </row>
        <row r="194">
          <cell r="U194">
            <v>0</v>
          </cell>
        </row>
        <row r="194">
          <cell r="AP194">
            <v>31</v>
          </cell>
        </row>
        <row r="195">
          <cell r="D195" t="str">
            <v>刘丽华</v>
          </cell>
        </row>
        <row r="195">
          <cell r="U195">
            <v>0</v>
          </cell>
        </row>
        <row r="195">
          <cell r="AP195">
            <v>31</v>
          </cell>
        </row>
        <row r="196">
          <cell r="D196" t="str">
            <v>周林</v>
          </cell>
        </row>
        <row r="196">
          <cell r="U196">
            <v>0</v>
          </cell>
        </row>
        <row r="196">
          <cell r="AP196">
            <v>31</v>
          </cell>
        </row>
        <row r="197">
          <cell r="D197" t="str">
            <v>钟秦</v>
          </cell>
        </row>
        <row r="197">
          <cell r="U197">
            <v>0</v>
          </cell>
        </row>
        <row r="197">
          <cell r="AP197">
            <v>31</v>
          </cell>
        </row>
        <row r="198">
          <cell r="D198" t="str">
            <v>张红霞</v>
          </cell>
        </row>
        <row r="198">
          <cell r="U198">
            <v>0</v>
          </cell>
        </row>
        <row r="198">
          <cell r="AP198">
            <v>31</v>
          </cell>
        </row>
        <row r="199">
          <cell r="D199" t="str">
            <v>李燕1</v>
          </cell>
        </row>
        <row r="199">
          <cell r="U199">
            <v>0</v>
          </cell>
        </row>
        <row r="199">
          <cell r="AP199">
            <v>31</v>
          </cell>
        </row>
        <row r="200">
          <cell r="D200" t="str">
            <v>陈世琳</v>
          </cell>
        </row>
        <row r="200">
          <cell r="U200">
            <v>0</v>
          </cell>
        </row>
        <row r="200">
          <cell r="AP200">
            <v>31</v>
          </cell>
        </row>
        <row r="201">
          <cell r="D201" t="str">
            <v>张林英</v>
          </cell>
        </row>
        <row r="201">
          <cell r="U201">
            <v>4</v>
          </cell>
        </row>
        <row r="201">
          <cell r="AP201">
            <v>1</v>
          </cell>
        </row>
        <row r="202">
          <cell r="D202" t="str">
            <v>陈燕辉</v>
          </cell>
        </row>
        <row r="202">
          <cell r="U202">
            <v>0</v>
          </cell>
        </row>
        <row r="202">
          <cell r="AP202">
            <v>31</v>
          </cell>
        </row>
        <row r="203">
          <cell r="D203" t="str">
            <v>宋林琳</v>
          </cell>
        </row>
        <row r="203">
          <cell r="U203">
            <v>0</v>
          </cell>
        </row>
        <row r="203">
          <cell r="AP203">
            <v>31</v>
          </cell>
        </row>
        <row r="204">
          <cell r="D204" t="str">
            <v>马丽亚</v>
          </cell>
        </row>
        <row r="204">
          <cell r="U204">
            <v>6</v>
          </cell>
        </row>
        <row r="204">
          <cell r="AP204">
            <v>25</v>
          </cell>
        </row>
        <row r="205">
          <cell r="D205" t="str">
            <v>阿衣尔扎</v>
          </cell>
        </row>
        <row r="205">
          <cell r="U205">
            <v>0</v>
          </cell>
        </row>
        <row r="205">
          <cell r="AP205">
            <v>31</v>
          </cell>
        </row>
        <row r="206">
          <cell r="D206" t="str">
            <v>张霞</v>
          </cell>
        </row>
        <row r="206">
          <cell r="U206">
            <v>0</v>
          </cell>
        </row>
        <row r="206">
          <cell r="AP206">
            <v>31</v>
          </cell>
        </row>
        <row r="207">
          <cell r="D207" t="str">
            <v>谢双叶</v>
          </cell>
        </row>
        <row r="207">
          <cell r="U207">
            <v>0</v>
          </cell>
        </row>
        <row r="207">
          <cell r="AP207">
            <v>31</v>
          </cell>
        </row>
        <row r="208">
          <cell r="D208" t="str">
            <v>蒙亦锌</v>
          </cell>
        </row>
        <row r="208">
          <cell r="U208">
            <v>0</v>
          </cell>
        </row>
        <row r="208">
          <cell r="AP208">
            <v>31</v>
          </cell>
        </row>
        <row r="209">
          <cell r="D209" t="str">
            <v>刘梦蓝</v>
          </cell>
        </row>
        <row r="209">
          <cell r="U209">
            <v>0</v>
          </cell>
        </row>
        <row r="209">
          <cell r="AP209">
            <v>31</v>
          </cell>
        </row>
        <row r="210">
          <cell r="D210" t="str">
            <v>罗林芳</v>
          </cell>
        </row>
        <row r="210">
          <cell r="U210">
            <v>0</v>
          </cell>
        </row>
        <row r="210">
          <cell r="AP210">
            <v>31</v>
          </cell>
        </row>
        <row r="211">
          <cell r="D211" t="str">
            <v>汪丽娟</v>
          </cell>
        </row>
        <row r="211">
          <cell r="U211">
            <v>0</v>
          </cell>
        </row>
        <row r="211">
          <cell r="AP211">
            <v>31</v>
          </cell>
        </row>
        <row r="212">
          <cell r="D212" t="str">
            <v>谭言希</v>
          </cell>
        </row>
        <row r="212">
          <cell r="U212">
            <v>0</v>
          </cell>
        </row>
        <row r="212">
          <cell r="AP212">
            <v>31</v>
          </cell>
        </row>
        <row r="213">
          <cell r="D213" t="str">
            <v>黄江</v>
          </cell>
        </row>
        <row r="213">
          <cell r="U213">
            <v>0</v>
          </cell>
        </row>
        <row r="213">
          <cell r="AP213">
            <v>31</v>
          </cell>
        </row>
        <row r="214">
          <cell r="D214" t="str">
            <v>陈琼</v>
          </cell>
        </row>
        <row r="214">
          <cell r="U214">
            <v>0</v>
          </cell>
        </row>
        <row r="214">
          <cell r="AP214">
            <v>31</v>
          </cell>
        </row>
        <row r="215">
          <cell r="D215" t="str">
            <v>米琪</v>
          </cell>
        </row>
        <row r="215">
          <cell r="U215">
            <v>0</v>
          </cell>
        </row>
        <row r="215">
          <cell r="AP215">
            <v>31</v>
          </cell>
        </row>
        <row r="216">
          <cell r="D216" t="str">
            <v>尚杨</v>
          </cell>
        </row>
        <row r="216">
          <cell r="U216">
            <v>0</v>
          </cell>
        </row>
        <row r="216">
          <cell r="AP216">
            <v>31</v>
          </cell>
        </row>
        <row r="217">
          <cell r="D217" t="str">
            <v>钟心悦</v>
          </cell>
        </row>
        <row r="217">
          <cell r="U217">
            <v>3</v>
          </cell>
        </row>
        <row r="217">
          <cell r="AP217">
            <v>10</v>
          </cell>
        </row>
        <row r="218">
          <cell r="D218" t="str">
            <v>胡祝曲</v>
          </cell>
        </row>
        <row r="218">
          <cell r="U218">
            <v>0</v>
          </cell>
        </row>
        <row r="218">
          <cell r="AP218">
            <v>31</v>
          </cell>
        </row>
        <row r="219">
          <cell r="D219" t="str">
            <v>谢金梅</v>
          </cell>
        </row>
        <row r="219">
          <cell r="U219">
            <v>3</v>
          </cell>
        </row>
        <row r="219">
          <cell r="AP219">
            <v>14</v>
          </cell>
        </row>
        <row r="220">
          <cell r="D220" t="str">
            <v>李洪芳</v>
          </cell>
        </row>
        <row r="220">
          <cell r="U220">
            <v>0</v>
          </cell>
        </row>
        <row r="220">
          <cell r="AP220">
            <v>31</v>
          </cell>
        </row>
        <row r="221">
          <cell r="D221" t="str">
            <v>王维</v>
          </cell>
        </row>
        <row r="221">
          <cell r="U221">
            <v>0</v>
          </cell>
        </row>
        <row r="221">
          <cell r="AP221">
            <v>31</v>
          </cell>
        </row>
        <row r="222">
          <cell r="D222" t="str">
            <v>罗文文</v>
          </cell>
        </row>
        <row r="222">
          <cell r="U222">
            <v>0</v>
          </cell>
        </row>
        <row r="222">
          <cell r="AP222">
            <v>31</v>
          </cell>
        </row>
        <row r="223">
          <cell r="D223" t="str">
            <v>任艺</v>
          </cell>
        </row>
        <row r="223">
          <cell r="U223">
            <v>0</v>
          </cell>
        </row>
        <row r="223">
          <cell r="AP223">
            <v>31</v>
          </cell>
        </row>
        <row r="224">
          <cell r="D224" t="str">
            <v>贺丽</v>
          </cell>
        </row>
        <row r="224">
          <cell r="U224">
            <v>0</v>
          </cell>
        </row>
        <row r="224">
          <cell r="AP224">
            <v>31</v>
          </cell>
        </row>
        <row r="225">
          <cell r="D225" t="str">
            <v>殷小燕</v>
          </cell>
        </row>
        <row r="225">
          <cell r="U225">
            <v>0</v>
          </cell>
        </row>
        <row r="225">
          <cell r="AP225">
            <v>31</v>
          </cell>
        </row>
        <row r="226">
          <cell r="D226" t="str">
            <v>李海瑛</v>
          </cell>
        </row>
        <row r="226">
          <cell r="U226">
            <v>0</v>
          </cell>
        </row>
        <row r="226">
          <cell r="AP226">
            <v>31</v>
          </cell>
        </row>
        <row r="227">
          <cell r="D227" t="str">
            <v>邹孟君</v>
          </cell>
        </row>
        <row r="227">
          <cell r="U227">
            <v>0</v>
          </cell>
        </row>
        <row r="227">
          <cell r="AP227">
            <v>31</v>
          </cell>
        </row>
        <row r="228">
          <cell r="D228" t="str">
            <v>彭羽佳</v>
          </cell>
        </row>
        <row r="228">
          <cell r="U228">
            <v>0</v>
          </cell>
        </row>
        <row r="228">
          <cell r="AP228">
            <v>31</v>
          </cell>
        </row>
        <row r="229">
          <cell r="D229" t="str">
            <v>朱成芳</v>
          </cell>
        </row>
        <row r="229">
          <cell r="U229">
            <v>0</v>
          </cell>
        </row>
        <row r="229">
          <cell r="AP229">
            <v>31</v>
          </cell>
        </row>
        <row r="230">
          <cell r="D230" t="str">
            <v>翁玲</v>
          </cell>
        </row>
        <row r="230">
          <cell r="U230">
            <v>0</v>
          </cell>
        </row>
        <row r="230">
          <cell r="AP230">
            <v>31</v>
          </cell>
        </row>
        <row r="231">
          <cell r="D231" t="str">
            <v>王能琴</v>
          </cell>
        </row>
        <row r="231">
          <cell r="U231">
            <v>0</v>
          </cell>
        </row>
        <row r="231">
          <cell r="AP231">
            <v>31</v>
          </cell>
        </row>
        <row r="232">
          <cell r="D232" t="str">
            <v>涂莹丹</v>
          </cell>
        </row>
        <row r="232">
          <cell r="U232">
            <v>1</v>
          </cell>
        </row>
        <row r="232">
          <cell r="AP232">
            <v>31</v>
          </cell>
        </row>
        <row r="233">
          <cell r="D233" t="str">
            <v>葛敏</v>
          </cell>
        </row>
        <row r="233">
          <cell r="U233">
            <v>0</v>
          </cell>
        </row>
        <row r="233">
          <cell r="AP233">
            <v>31</v>
          </cell>
        </row>
        <row r="234">
          <cell r="D234" t="str">
            <v>袁小兵</v>
          </cell>
        </row>
        <row r="234">
          <cell r="U234">
            <v>0</v>
          </cell>
        </row>
        <row r="234">
          <cell r="AP234">
            <v>31</v>
          </cell>
        </row>
        <row r="235">
          <cell r="D235" t="str">
            <v>徐登毅</v>
          </cell>
        </row>
        <row r="235">
          <cell r="U235">
            <v>0</v>
          </cell>
        </row>
        <row r="235">
          <cell r="AP235">
            <v>31</v>
          </cell>
        </row>
        <row r="236">
          <cell r="D236" t="str">
            <v>范时依</v>
          </cell>
        </row>
        <row r="236">
          <cell r="U236">
            <v>0</v>
          </cell>
        </row>
        <row r="236">
          <cell r="AP236">
            <v>31</v>
          </cell>
        </row>
        <row r="237">
          <cell r="D237" t="str">
            <v>吴小强</v>
          </cell>
        </row>
        <row r="237">
          <cell r="U237">
            <v>1</v>
          </cell>
        </row>
        <row r="237">
          <cell r="AP237">
            <v>31</v>
          </cell>
        </row>
        <row r="238">
          <cell r="D238" t="str">
            <v>宁燕</v>
          </cell>
        </row>
        <row r="238">
          <cell r="U238">
            <v>0</v>
          </cell>
        </row>
        <row r="238">
          <cell r="AP238">
            <v>31</v>
          </cell>
        </row>
        <row r="239">
          <cell r="D239" t="str">
            <v>杨苹</v>
          </cell>
        </row>
        <row r="239">
          <cell r="U239">
            <v>0</v>
          </cell>
        </row>
        <row r="239">
          <cell r="AP239">
            <v>31</v>
          </cell>
        </row>
        <row r="240">
          <cell r="D240" t="str">
            <v>赵倩</v>
          </cell>
        </row>
        <row r="240">
          <cell r="U240">
            <v>0</v>
          </cell>
        </row>
        <row r="240">
          <cell r="AP240">
            <v>31</v>
          </cell>
        </row>
        <row r="241">
          <cell r="D241" t="str">
            <v>梁诗雨</v>
          </cell>
        </row>
        <row r="241">
          <cell r="U241">
            <v>0</v>
          </cell>
        </row>
        <row r="241">
          <cell r="AP241">
            <v>31</v>
          </cell>
        </row>
        <row r="242">
          <cell r="D242" t="str">
            <v>郭思瑞</v>
          </cell>
        </row>
        <row r="242">
          <cell r="U242">
            <v>0</v>
          </cell>
        </row>
        <row r="242">
          <cell r="AP242">
            <v>31</v>
          </cell>
        </row>
        <row r="243">
          <cell r="D243" t="str">
            <v>文倩</v>
          </cell>
        </row>
        <row r="243">
          <cell r="U243">
            <v>0</v>
          </cell>
        </row>
        <row r="243">
          <cell r="AP243">
            <v>31</v>
          </cell>
        </row>
        <row r="244">
          <cell r="D244" t="str">
            <v>刘佳</v>
          </cell>
        </row>
        <row r="244">
          <cell r="U244">
            <v>4</v>
          </cell>
        </row>
        <row r="244">
          <cell r="AP244">
            <v>27</v>
          </cell>
        </row>
        <row r="245">
          <cell r="D245" t="str">
            <v>杨磊</v>
          </cell>
        </row>
        <row r="245">
          <cell r="U245">
            <v>3</v>
          </cell>
        </row>
        <row r="245">
          <cell r="AP245">
            <v>13</v>
          </cell>
        </row>
        <row r="246">
          <cell r="D246" t="str">
            <v>李吉原</v>
          </cell>
        </row>
        <row r="246">
          <cell r="U246">
            <v>0</v>
          </cell>
        </row>
        <row r="246">
          <cell r="AP246">
            <v>31</v>
          </cell>
        </row>
        <row r="247">
          <cell r="D247" t="str">
            <v>黄桂琴</v>
          </cell>
        </row>
        <row r="247">
          <cell r="U247">
            <v>1</v>
          </cell>
        </row>
        <row r="247">
          <cell r="AP247">
            <v>30</v>
          </cell>
        </row>
        <row r="248">
          <cell r="D248" t="str">
            <v>詹芳英</v>
          </cell>
        </row>
        <row r="248">
          <cell r="U248">
            <v>0</v>
          </cell>
        </row>
        <row r="248">
          <cell r="AP248">
            <v>31</v>
          </cell>
        </row>
        <row r="249">
          <cell r="D249" t="str">
            <v>陈思思</v>
          </cell>
        </row>
        <row r="249">
          <cell r="U249">
            <v>0</v>
          </cell>
        </row>
        <row r="249">
          <cell r="AP249">
            <v>31</v>
          </cell>
        </row>
        <row r="250">
          <cell r="D250" t="str">
            <v>李洁</v>
          </cell>
        </row>
        <row r="250">
          <cell r="U250">
            <v>0</v>
          </cell>
        </row>
        <row r="250">
          <cell r="AP250">
            <v>31</v>
          </cell>
        </row>
        <row r="251">
          <cell r="D251" t="str">
            <v>马小英</v>
          </cell>
        </row>
        <row r="251">
          <cell r="U251">
            <v>2</v>
          </cell>
        </row>
        <row r="251">
          <cell r="AP251">
            <v>29</v>
          </cell>
        </row>
        <row r="252">
          <cell r="D252" t="str">
            <v>欧阳敏</v>
          </cell>
        </row>
        <row r="252">
          <cell r="U252">
            <v>9</v>
          </cell>
        </row>
        <row r="252">
          <cell r="AP252">
            <v>22</v>
          </cell>
        </row>
        <row r="253">
          <cell r="D253" t="str">
            <v>程燕</v>
          </cell>
        </row>
        <row r="253">
          <cell r="U253">
            <v>0</v>
          </cell>
        </row>
        <row r="253">
          <cell r="AP253">
            <v>31</v>
          </cell>
        </row>
        <row r="254">
          <cell r="D254" t="str">
            <v>肖倩</v>
          </cell>
        </row>
        <row r="254">
          <cell r="U254">
            <v>0</v>
          </cell>
        </row>
        <row r="254">
          <cell r="AP254">
            <v>31</v>
          </cell>
        </row>
        <row r="255">
          <cell r="D255" t="str">
            <v>王丽娟</v>
          </cell>
        </row>
        <row r="255">
          <cell r="U255">
            <v>0</v>
          </cell>
        </row>
        <row r="255">
          <cell r="AP255">
            <v>31</v>
          </cell>
        </row>
        <row r="256">
          <cell r="D256" t="str">
            <v>蓝海英</v>
          </cell>
        </row>
        <row r="256">
          <cell r="U256">
            <v>0</v>
          </cell>
        </row>
        <row r="256">
          <cell r="AP256">
            <v>31</v>
          </cell>
        </row>
        <row r="257">
          <cell r="D257" t="str">
            <v>夏萍</v>
          </cell>
        </row>
        <row r="257">
          <cell r="U257">
            <v>0</v>
          </cell>
        </row>
        <row r="257">
          <cell r="AP257">
            <v>31</v>
          </cell>
        </row>
        <row r="258">
          <cell r="D258" t="str">
            <v>王方贤</v>
          </cell>
        </row>
        <row r="258">
          <cell r="U258">
            <v>1</v>
          </cell>
        </row>
        <row r="258">
          <cell r="AP258">
            <v>30</v>
          </cell>
        </row>
        <row r="259">
          <cell r="D259" t="str">
            <v>杨琴</v>
          </cell>
        </row>
        <row r="259">
          <cell r="U259">
            <v>0</v>
          </cell>
        </row>
        <row r="259">
          <cell r="AP259">
            <v>31</v>
          </cell>
        </row>
        <row r="260">
          <cell r="D260" t="str">
            <v>赵美艳</v>
          </cell>
        </row>
        <row r="260">
          <cell r="U260">
            <v>0</v>
          </cell>
        </row>
        <row r="260">
          <cell r="AP260">
            <v>31</v>
          </cell>
        </row>
        <row r="261">
          <cell r="D261" t="str">
            <v>郭兰</v>
          </cell>
        </row>
        <row r="261">
          <cell r="U261">
            <v>0</v>
          </cell>
        </row>
        <row r="261">
          <cell r="AP261">
            <v>31</v>
          </cell>
        </row>
        <row r="262">
          <cell r="D262" t="str">
            <v>戴林</v>
          </cell>
        </row>
        <row r="262">
          <cell r="U262">
            <v>0</v>
          </cell>
        </row>
        <row r="262">
          <cell r="AP262">
            <v>31</v>
          </cell>
        </row>
        <row r="263">
          <cell r="D263" t="str">
            <v>蒲俊峰</v>
          </cell>
        </row>
        <row r="263">
          <cell r="U263">
            <v>0</v>
          </cell>
        </row>
        <row r="263">
          <cell r="AP263">
            <v>31</v>
          </cell>
        </row>
        <row r="264">
          <cell r="D264" t="str">
            <v>张雪颖</v>
          </cell>
        </row>
        <row r="264">
          <cell r="U264">
            <v>0</v>
          </cell>
        </row>
        <row r="264">
          <cell r="AP264">
            <v>31</v>
          </cell>
        </row>
        <row r="265">
          <cell r="D265" t="str">
            <v>张雨露</v>
          </cell>
        </row>
        <row r="265">
          <cell r="U265">
            <v>0</v>
          </cell>
        </row>
        <row r="265">
          <cell r="AP265">
            <v>31</v>
          </cell>
        </row>
        <row r="266">
          <cell r="D266" t="str">
            <v>刘祖红</v>
          </cell>
        </row>
        <row r="266">
          <cell r="U266">
            <v>0</v>
          </cell>
        </row>
        <row r="266">
          <cell r="AP266">
            <v>31</v>
          </cell>
        </row>
        <row r="267">
          <cell r="D267" t="str">
            <v>谢宗富</v>
          </cell>
        </row>
        <row r="267">
          <cell r="U267">
            <v>0</v>
          </cell>
        </row>
        <row r="267">
          <cell r="AP267">
            <v>31</v>
          </cell>
        </row>
        <row r="268">
          <cell r="D268" t="str">
            <v>余文</v>
          </cell>
        </row>
        <row r="268">
          <cell r="U268">
            <v>0</v>
          </cell>
        </row>
        <row r="268">
          <cell r="AP268">
            <v>31</v>
          </cell>
        </row>
        <row r="269">
          <cell r="D269" t="str">
            <v>王洪武</v>
          </cell>
        </row>
        <row r="269">
          <cell r="U269">
            <v>0</v>
          </cell>
        </row>
        <row r="269">
          <cell r="AP269">
            <v>31</v>
          </cell>
        </row>
        <row r="270">
          <cell r="D270" t="str">
            <v>王国英</v>
          </cell>
        </row>
        <row r="270">
          <cell r="U270">
            <v>0</v>
          </cell>
        </row>
        <row r="270">
          <cell r="AP270">
            <v>31</v>
          </cell>
        </row>
        <row r="271">
          <cell r="D271" t="str">
            <v>周莉</v>
          </cell>
        </row>
        <row r="271">
          <cell r="U271">
            <v>0</v>
          </cell>
        </row>
        <row r="271">
          <cell r="AP271">
            <v>31</v>
          </cell>
        </row>
        <row r="272">
          <cell r="D272" t="str">
            <v>吴斌</v>
          </cell>
        </row>
        <row r="272">
          <cell r="U272">
            <v>0</v>
          </cell>
        </row>
        <row r="272">
          <cell r="AP272">
            <v>31</v>
          </cell>
        </row>
        <row r="273">
          <cell r="D273" t="str">
            <v>吴斌</v>
          </cell>
        </row>
        <row r="273">
          <cell r="U273">
            <v>0</v>
          </cell>
        </row>
        <row r="273">
          <cell r="AP273">
            <v>31</v>
          </cell>
        </row>
        <row r="274">
          <cell r="D274" t="str">
            <v>杨汉玉</v>
          </cell>
        </row>
        <row r="274">
          <cell r="U274">
            <v>0</v>
          </cell>
        </row>
        <row r="274">
          <cell r="AP274">
            <v>31</v>
          </cell>
        </row>
        <row r="275">
          <cell r="D275" t="str">
            <v>杨润琼</v>
          </cell>
        </row>
        <row r="275">
          <cell r="U275">
            <v>0</v>
          </cell>
        </row>
        <row r="275">
          <cell r="AP275">
            <v>31</v>
          </cell>
        </row>
        <row r="276">
          <cell r="D276" t="str">
            <v>林玉琼</v>
          </cell>
        </row>
        <row r="276">
          <cell r="U276">
            <v>0</v>
          </cell>
        </row>
        <row r="276">
          <cell r="AP276">
            <v>31</v>
          </cell>
        </row>
        <row r="277">
          <cell r="D277" t="str">
            <v>王秀华</v>
          </cell>
        </row>
        <row r="277">
          <cell r="U277">
            <v>0</v>
          </cell>
        </row>
        <row r="277">
          <cell r="AP277">
            <v>31</v>
          </cell>
        </row>
        <row r="278">
          <cell r="D278" t="str">
            <v>刘陈秀</v>
          </cell>
        </row>
        <row r="278">
          <cell r="U278">
            <v>0</v>
          </cell>
        </row>
        <row r="278">
          <cell r="AP278">
            <v>31</v>
          </cell>
        </row>
        <row r="279">
          <cell r="D279" t="str">
            <v>钟术群</v>
          </cell>
        </row>
        <row r="279">
          <cell r="U279">
            <v>0</v>
          </cell>
        </row>
        <row r="279">
          <cell r="AP279">
            <v>31</v>
          </cell>
        </row>
        <row r="280">
          <cell r="D280" t="str">
            <v>郑竹兰</v>
          </cell>
        </row>
        <row r="280">
          <cell r="U280">
            <v>0</v>
          </cell>
        </row>
        <row r="280">
          <cell r="AP280">
            <v>31</v>
          </cell>
        </row>
        <row r="281">
          <cell r="D281" t="str">
            <v>陈春蓉</v>
          </cell>
        </row>
        <row r="281">
          <cell r="U281">
            <v>0</v>
          </cell>
        </row>
        <row r="281">
          <cell r="AP281">
            <v>31</v>
          </cell>
        </row>
        <row r="282">
          <cell r="D282" t="str">
            <v>陈明秀</v>
          </cell>
        </row>
        <row r="282">
          <cell r="U282">
            <v>0</v>
          </cell>
        </row>
        <row r="282">
          <cell r="AP282">
            <v>31</v>
          </cell>
        </row>
        <row r="283">
          <cell r="D283" t="str">
            <v>许开会</v>
          </cell>
        </row>
        <row r="283">
          <cell r="U283">
            <v>0</v>
          </cell>
        </row>
        <row r="283">
          <cell r="AP283">
            <v>31</v>
          </cell>
        </row>
        <row r="284">
          <cell r="D284" t="str">
            <v>蒋治琼</v>
          </cell>
        </row>
        <row r="284">
          <cell r="U284">
            <v>0</v>
          </cell>
        </row>
        <row r="284">
          <cell r="AP284">
            <v>31</v>
          </cell>
        </row>
        <row r="285">
          <cell r="D285" t="str">
            <v>曾志芬</v>
          </cell>
        </row>
        <row r="285">
          <cell r="U285">
            <v>0</v>
          </cell>
        </row>
        <row r="285">
          <cell r="AP285">
            <v>31</v>
          </cell>
        </row>
        <row r="286">
          <cell r="D286" t="str">
            <v>罗广秀</v>
          </cell>
        </row>
        <row r="286">
          <cell r="U286">
            <v>0</v>
          </cell>
        </row>
        <row r="286">
          <cell r="AP286">
            <v>31</v>
          </cell>
        </row>
        <row r="287">
          <cell r="D287" t="str">
            <v>何先会</v>
          </cell>
        </row>
        <row r="287">
          <cell r="U287">
            <v>0</v>
          </cell>
        </row>
        <row r="287">
          <cell r="AP287">
            <v>31</v>
          </cell>
        </row>
        <row r="288">
          <cell r="D288" t="str">
            <v>陈德芳</v>
          </cell>
        </row>
        <row r="288">
          <cell r="U288">
            <v>0</v>
          </cell>
        </row>
        <row r="288">
          <cell r="AP288">
            <v>31</v>
          </cell>
        </row>
        <row r="289">
          <cell r="D289" t="str">
            <v>邓成分</v>
          </cell>
        </row>
        <row r="289">
          <cell r="U289">
            <v>0</v>
          </cell>
        </row>
        <row r="289">
          <cell r="AP289">
            <v>31</v>
          </cell>
        </row>
        <row r="290">
          <cell r="D290" t="str">
            <v>刘胜琼</v>
          </cell>
        </row>
        <row r="290">
          <cell r="U290">
            <v>0</v>
          </cell>
        </row>
        <row r="290">
          <cell r="AP290">
            <v>31</v>
          </cell>
        </row>
        <row r="291">
          <cell r="D291" t="str">
            <v>陈文先</v>
          </cell>
        </row>
        <row r="291">
          <cell r="U291">
            <v>0</v>
          </cell>
        </row>
        <row r="291">
          <cell r="AP291">
            <v>31</v>
          </cell>
        </row>
        <row r="292">
          <cell r="D292" t="str">
            <v>杨则琼</v>
          </cell>
        </row>
        <row r="292">
          <cell r="U292">
            <v>0</v>
          </cell>
        </row>
        <row r="292">
          <cell r="AP292">
            <v>31</v>
          </cell>
        </row>
        <row r="293">
          <cell r="D293" t="str">
            <v>李培英</v>
          </cell>
        </row>
        <row r="293">
          <cell r="U293">
            <v>0</v>
          </cell>
        </row>
        <row r="293">
          <cell r="AP293">
            <v>31</v>
          </cell>
        </row>
        <row r="294">
          <cell r="D294" t="str">
            <v>陈永秀</v>
          </cell>
        </row>
        <row r="294">
          <cell r="U294">
            <v>0</v>
          </cell>
        </row>
        <row r="294">
          <cell r="AP294">
            <v>31</v>
          </cell>
        </row>
        <row r="295">
          <cell r="D295" t="str">
            <v>李大英</v>
          </cell>
        </row>
        <row r="295">
          <cell r="U295">
            <v>0</v>
          </cell>
        </row>
        <row r="295">
          <cell r="AP295">
            <v>31</v>
          </cell>
        </row>
        <row r="296">
          <cell r="D296" t="str">
            <v>范世琼</v>
          </cell>
        </row>
        <row r="296">
          <cell r="U296">
            <v>0</v>
          </cell>
        </row>
        <row r="296">
          <cell r="AP296">
            <v>31</v>
          </cell>
        </row>
        <row r="297">
          <cell r="D297" t="str">
            <v>倪巧琼</v>
          </cell>
        </row>
        <row r="297">
          <cell r="U297">
            <v>0</v>
          </cell>
        </row>
        <row r="297">
          <cell r="AP297">
            <v>31</v>
          </cell>
        </row>
        <row r="298">
          <cell r="D298" t="str">
            <v>颜香兰</v>
          </cell>
        </row>
        <row r="298">
          <cell r="U298">
            <v>0</v>
          </cell>
        </row>
        <row r="298">
          <cell r="AP298">
            <v>31</v>
          </cell>
        </row>
        <row r="299">
          <cell r="D299" t="str">
            <v>刘治菊</v>
          </cell>
        </row>
        <row r="299">
          <cell r="U299">
            <v>0</v>
          </cell>
        </row>
        <row r="299">
          <cell r="AP299">
            <v>31</v>
          </cell>
        </row>
        <row r="300">
          <cell r="D300" t="str">
            <v>陈珊珊</v>
          </cell>
        </row>
        <row r="300">
          <cell r="U300">
            <v>0</v>
          </cell>
        </row>
        <row r="300">
          <cell r="AP300">
            <v>22</v>
          </cell>
        </row>
        <row r="301">
          <cell r="D301" t="str">
            <v>安家晴</v>
          </cell>
        </row>
        <row r="301">
          <cell r="U301">
            <v>0</v>
          </cell>
        </row>
        <row r="301">
          <cell r="AP301">
            <v>18</v>
          </cell>
        </row>
        <row r="302">
          <cell r="D302" t="str">
            <v>刘雨佳</v>
          </cell>
        </row>
        <row r="302">
          <cell r="U302">
            <v>0</v>
          </cell>
        </row>
        <row r="302">
          <cell r="AP302">
            <v>16</v>
          </cell>
        </row>
        <row r="303">
          <cell r="D303" t="str">
            <v>谢翠华</v>
          </cell>
        </row>
        <row r="303">
          <cell r="U303">
            <v>0</v>
          </cell>
        </row>
        <row r="303">
          <cell r="AP303">
            <v>13</v>
          </cell>
        </row>
        <row r="304">
          <cell r="D304" t="str">
            <v>袁晓梅</v>
          </cell>
        </row>
        <row r="304">
          <cell r="U304">
            <v>0</v>
          </cell>
        </row>
        <row r="304">
          <cell r="AP304">
            <v>15</v>
          </cell>
        </row>
        <row r="305">
          <cell r="D305" t="str">
            <v>孙鲜</v>
          </cell>
        </row>
        <row r="305">
          <cell r="U305">
            <v>0</v>
          </cell>
        </row>
        <row r="305">
          <cell r="AP305">
            <v>8</v>
          </cell>
        </row>
        <row r="306">
          <cell r="D306" t="str">
            <v>陈春秀</v>
          </cell>
        </row>
        <row r="306">
          <cell r="U306">
            <v>0</v>
          </cell>
        </row>
        <row r="306">
          <cell r="AP306">
            <v>9</v>
          </cell>
        </row>
        <row r="307">
          <cell r="D307" t="str">
            <v>郑晓芳</v>
          </cell>
        </row>
        <row r="307">
          <cell r="U307">
            <v>0</v>
          </cell>
        </row>
        <row r="307">
          <cell r="AP307">
            <v>8</v>
          </cell>
        </row>
        <row r="308">
          <cell r="D308" t="str">
            <v>曾小凤</v>
          </cell>
        </row>
        <row r="308">
          <cell r="U308">
            <v>0</v>
          </cell>
        </row>
        <row r="308">
          <cell r="AP308">
            <v>11</v>
          </cell>
        </row>
        <row r="309">
          <cell r="D309" t="str">
            <v>邹奇圻</v>
          </cell>
        </row>
        <row r="309">
          <cell r="U309">
            <v>0</v>
          </cell>
        </row>
        <row r="309">
          <cell r="AP309">
            <v>10</v>
          </cell>
        </row>
        <row r="310">
          <cell r="D310" t="str">
            <v>路平</v>
          </cell>
        </row>
        <row r="310">
          <cell r="U310">
            <v>0</v>
          </cell>
        </row>
        <row r="310">
          <cell r="AP310">
            <v>10</v>
          </cell>
        </row>
        <row r="311">
          <cell r="D311" t="str">
            <v>康丹</v>
          </cell>
        </row>
        <row r="311">
          <cell r="U311">
            <v>0</v>
          </cell>
        </row>
        <row r="311">
          <cell r="AP311">
            <v>16</v>
          </cell>
        </row>
        <row r="312">
          <cell r="D312" t="str">
            <v>尹佩佩</v>
          </cell>
        </row>
        <row r="312">
          <cell r="U312">
            <v>0</v>
          </cell>
        </row>
        <row r="312">
          <cell r="AP312">
            <v>17</v>
          </cell>
        </row>
        <row r="313">
          <cell r="D313" t="str">
            <v>周柏燚</v>
          </cell>
        </row>
        <row r="313">
          <cell r="U313">
            <v>0</v>
          </cell>
        </row>
        <row r="313">
          <cell r="AP313">
            <v>29</v>
          </cell>
        </row>
        <row r="314">
          <cell r="D314" t="str">
            <v>李文龙</v>
          </cell>
        </row>
        <row r="314">
          <cell r="U314">
            <v>0</v>
          </cell>
        </row>
        <row r="314">
          <cell r="AP314">
            <v>5</v>
          </cell>
        </row>
        <row r="315">
          <cell r="D315" t="str">
            <v>张文卓</v>
          </cell>
        </row>
        <row r="315">
          <cell r="U315">
            <v>0</v>
          </cell>
        </row>
        <row r="315">
          <cell r="AP315">
            <v>10</v>
          </cell>
        </row>
        <row r="316">
          <cell r="D316" t="str">
            <v>曹煦菡</v>
          </cell>
        </row>
        <row r="316">
          <cell r="U316">
            <v>0</v>
          </cell>
        </row>
        <row r="316">
          <cell r="AP316">
            <v>13</v>
          </cell>
        </row>
        <row r="317">
          <cell r="D317" t="str">
            <v>蹇雨珊</v>
          </cell>
        </row>
        <row r="317">
          <cell r="U317">
            <v>0</v>
          </cell>
        </row>
        <row r="317">
          <cell r="AP317">
            <v>12</v>
          </cell>
        </row>
        <row r="318">
          <cell r="D318" t="str">
            <v>赵圆缘</v>
          </cell>
        </row>
        <row r="318">
          <cell r="U318">
            <v>0</v>
          </cell>
        </row>
        <row r="318">
          <cell r="AP318">
            <v>12</v>
          </cell>
        </row>
        <row r="319">
          <cell r="D319" t="str">
            <v>李从丽</v>
          </cell>
        </row>
        <row r="319">
          <cell r="U319">
            <v>0</v>
          </cell>
        </row>
        <row r="319">
          <cell r="AP319">
            <v>9</v>
          </cell>
        </row>
        <row r="320">
          <cell r="D320" t="str">
            <v>杨慧琳</v>
          </cell>
        </row>
        <row r="320">
          <cell r="U320">
            <v>0</v>
          </cell>
        </row>
        <row r="320">
          <cell r="AP320">
            <v>9</v>
          </cell>
        </row>
        <row r="321">
          <cell r="D321" t="str">
            <v>袁琳育</v>
          </cell>
        </row>
        <row r="321">
          <cell r="U321">
            <v>0</v>
          </cell>
        </row>
        <row r="321">
          <cell r="AP321">
            <v>9</v>
          </cell>
        </row>
        <row r="322">
          <cell r="D322" t="str">
            <v>蒲敏</v>
          </cell>
        </row>
        <row r="322">
          <cell r="U322">
            <v>0</v>
          </cell>
        </row>
        <row r="322">
          <cell r="AP322">
            <v>8</v>
          </cell>
        </row>
        <row r="323">
          <cell r="D323" t="str">
            <v>黄芬</v>
          </cell>
        </row>
        <row r="323">
          <cell r="U323">
            <v>0</v>
          </cell>
        </row>
        <row r="323">
          <cell r="AP323">
            <v>4</v>
          </cell>
        </row>
        <row r="324">
          <cell r="D324" t="str">
            <v>吴英</v>
          </cell>
        </row>
        <row r="324">
          <cell r="U324">
            <v>0</v>
          </cell>
        </row>
        <row r="324">
          <cell r="AP324">
            <v>2</v>
          </cell>
        </row>
        <row r="325">
          <cell r="D325" t="str">
            <v>杨娇</v>
          </cell>
        </row>
        <row r="325">
          <cell r="U325">
            <v>0</v>
          </cell>
        </row>
        <row r="325">
          <cell r="AP325">
            <v>7</v>
          </cell>
        </row>
        <row r="326">
          <cell r="D326" t="str">
            <v>郭芬</v>
          </cell>
        </row>
        <row r="326">
          <cell r="U326">
            <v>0</v>
          </cell>
        </row>
        <row r="326">
          <cell r="AP326">
            <v>5</v>
          </cell>
        </row>
      </sheetData>
      <sheetData sheetId="5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期初设置"/>
      <sheetName val="个人业绩-B-a-②呈现-业绩明细表"/>
      <sheetName val="Sheet1"/>
      <sheetName val="⑥战队统计表-B-a-②呈现-业绩明细表④"/>
      <sheetName val="①门店信息-A-a-①-增加"/>
      <sheetName val="②提成标准-B-a-①-增加"/>
      <sheetName val="⑦扣除明细-B-a-12-奖励统计表③"/>
      <sheetName val="④考勤-B-a-26考勤汇总表"/>
      <sheetName val="⑤项目数-B-a-③消耗明细表"/>
      <sheetName val="③新店考核-B-a-②呈现-业绩明细表-③"/>
      <sheetName val="异常"/>
    </sheetNames>
    <sheetDataSet>
      <sheetData sheetId="0">
        <row r="3">
          <cell r="E3" t="str">
            <v>金三角战队设置</v>
          </cell>
        </row>
        <row r="3">
          <cell r="AG3" t="str">
            <v>战队/个人取其一</v>
          </cell>
        </row>
        <row r="4">
          <cell r="E4" t="str">
            <v>A-b-①</v>
          </cell>
        </row>
        <row r="4">
          <cell r="AG4" t="str">
            <v>表内核算</v>
          </cell>
          <cell r="AH4" t="str">
            <v>表内核算</v>
          </cell>
          <cell r="AI4" t="str">
            <v>表内核算</v>
          </cell>
        </row>
        <row r="4">
          <cell r="AM4" t="str">
            <v>⑥战队统计表-B-a-②呈现-业绩明细表④</v>
          </cell>
        </row>
        <row r="5">
          <cell r="E5" t="str">
            <v>健康师</v>
          </cell>
        </row>
        <row r="5">
          <cell r="AG5" t="str">
            <v>最终提成点</v>
          </cell>
          <cell r="AH5" t="str">
            <v>基础业绩提成</v>
          </cell>
          <cell r="AI5" t="str">
            <v>合作业绩提成</v>
          </cell>
        </row>
        <row r="5">
          <cell r="AM5" t="str">
            <v>顾问提成</v>
          </cell>
        </row>
        <row r="6">
          <cell r="E6" t="str">
            <v>刘恬恬</v>
          </cell>
        </row>
        <row r="6">
          <cell r="AG6">
            <v>0.04</v>
          </cell>
          <cell r="AH6">
            <v>612.826</v>
          </cell>
          <cell r="AI6">
            <v>24.7</v>
          </cell>
        </row>
        <row r="6">
          <cell r="AM6">
            <v>532.71</v>
          </cell>
        </row>
        <row r="7">
          <cell r="E7" t="str">
            <v>李燕</v>
          </cell>
        </row>
        <row r="7">
          <cell r="AG7">
            <v>0.04</v>
          </cell>
          <cell r="AH7">
            <v>1530.07</v>
          </cell>
          <cell r="AI7">
            <v>0</v>
          </cell>
        </row>
        <row r="7">
          <cell r="AM7" t="str">
            <v/>
          </cell>
        </row>
        <row r="8">
          <cell r="E8" t="str">
            <v>陈萍</v>
          </cell>
        </row>
        <row r="8">
          <cell r="AG8">
            <v>0.04</v>
          </cell>
          <cell r="AH8">
            <v>315.704</v>
          </cell>
          <cell r="AI8">
            <v>0</v>
          </cell>
        </row>
        <row r="8">
          <cell r="AM8" t="str">
            <v/>
          </cell>
        </row>
        <row r="9">
          <cell r="E9" t="str">
            <v>T区</v>
          </cell>
        </row>
        <row r="9">
          <cell r="AG9">
            <v>0</v>
          </cell>
          <cell r="AH9">
            <v>0</v>
          </cell>
          <cell r="AI9">
            <v>0</v>
          </cell>
        </row>
        <row r="9">
          <cell r="AM9" t="str">
            <v/>
          </cell>
        </row>
        <row r="10">
          <cell r="E10" t="str">
            <v>陈小琴</v>
          </cell>
        </row>
        <row r="10">
          <cell r="AG10">
            <v>0.05</v>
          </cell>
          <cell r="AH10">
            <v>1412.4125</v>
          </cell>
          <cell r="AI10">
            <v>339.625</v>
          </cell>
        </row>
        <row r="10">
          <cell r="AM10">
            <v>191.13</v>
          </cell>
        </row>
        <row r="11">
          <cell r="E11" t="str">
            <v>苟小春</v>
          </cell>
        </row>
        <row r="11">
          <cell r="AG11">
            <v>0.05</v>
          </cell>
          <cell r="AH11">
            <v>1067.4675</v>
          </cell>
          <cell r="AI11">
            <v>15.406625</v>
          </cell>
        </row>
        <row r="11">
          <cell r="AM11" t="str">
            <v/>
          </cell>
        </row>
        <row r="12">
          <cell r="E12" t="str">
            <v>T区</v>
          </cell>
        </row>
        <row r="12">
          <cell r="AG12">
            <v>0</v>
          </cell>
          <cell r="AH12">
            <v>0</v>
          </cell>
          <cell r="AI12">
            <v>0</v>
          </cell>
        </row>
        <row r="12">
          <cell r="AM12" t="str">
            <v/>
          </cell>
        </row>
        <row r="13">
          <cell r="E13" t="str">
            <v>468+门店T区</v>
          </cell>
        </row>
        <row r="13">
          <cell r="AG13">
            <v>0.03</v>
          </cell>
          <cell r="AH13">
            <v>0</v>
          </cell>
          <cell r="AI13">
            <v>0</v>
          </cell>
        </row>
        <row r="13">
          <cell r="AM13" t="str">
            <v/>
          </cell>
        </row>
        <row r="14">
          <cell r="E14" t="str">
            <v>王瑞琳</v>
          </cell>
        </row>
        <row r="14">
          <cell r="AG14">
            <v>0.05</v>
          </cell>
          <cell r="AH14">
            <v>2114.53375</v>
          </cell>
          <cell r="AI14">
            <v>169.8125</v>
          </cell>
        </row>
        <row r="14">
          <cell r="AM14">
            <v>780.78</v>
          </cell>
        </row>
        <row r="15">
          <cell r="E15" t="str">
            <v>雷朝霞</v>
          </cell>
        </row>
        <row r="15">
          <cell r="AG15">
            <v>0.05</v>
          </cell>
          <cell r="AH15">
            <v>523.4975</v>
          </cell>
          <cell r="AI15">
            <v>0</v>
          </cell>
        </row>
        <row r="15">
          <cell r="AM15" t="str">
            <v/>
          </cell>
        </row>
        <row r="16">
          <cell r="E16" t="str">
            <v>赵玉晓</v>
          </cell>
        </row>
        <row r="16">
          <cell r="AG16">
            <v>0.05</v>
          </cell>
          <cell r="AH16">
            <v>1633.70075</v>
          </cell>
          <cell r="AI16">
            <v>46.3125</v>
          </cell>
        </row>
        <row r="16">
          <cell r="AM16" t="str">
            <v/>
          </cell>
        </row>
        <row r="17">
          <cell r="E17" t="str">
            <v>T区</v>
          </cell>
        </row>
        <row r="17">
          <cell r="AG17">
            <v>0</v>
          </cell>
          <cell r="AH17">
            <v>0</v>
          </cell>
          <cell r="AI17">
            <v>0</v>
          </cell>
        </row>
        <row r="17">
          <cell r="AM17" t="str">
            <v/>
          </cell>
        </row>
        <row r="18">
          <cell r="E18" t="str">
            <v>黄小燕</v>
          </cell>
        </row>
        <row r="18">
          <cell r="AG18">
            <v>0.05</v>
          </cell>
          <cell r="AH18">
            <v>3152.04775</v>
          </cell>
          <cell r="AI18">
            <v>108.0625</v>
          </cell>
        </row>
        <row r="18">
          <cell r="AM18">
            <v>0</v>
          </cell>
        </row>
        <row r="19">
          <cell r="E19" t="str">
            <v>王如意</v>
          </cell>
        </row>
        <row r="19">
          <cell r="AG19">
            <v>0.05</v>
          </cell>
          <cell r="AH19">
            <v>389.79925</v>
          </cell>
          <cell r="AI19">
            <v>128.74875</v>
          </cell>
        </row>
        <row r="19">
          <cell r="AM19" t="str">
            <v/>
          </cell>
        </row>
        <row r="20">
          <cell r="E20" t="str">
            <v>陈雪莲</v>
          </cell>
        </row>
        <row r="20">
          <cell r="AG20">
            <v>0.05</v>
          </cell>
          <cell r="AH20">
            <v>1016.53325</v>
          </cell>
          <cell r="AI20">
            <v>23.15625</v>
          </cell>
        </row>
        <row r="20">
          <cell r="AM20" t="str">
            <v/>
          </cell>
        </row>
        <row r="21">
          <cell r="E21" t="str">
            <v>T区</v>
          </cell>
        </row>
        <row r="21">
          <cell r="AG21">
            <v>0</v>
          </cell>
          <cell r="AH21">
            <v>0</v>
          </cell>
          <cell r="AI21">
            <v>0</v>
          </cell>
        </row>
        <row r="21">
          <cell r="AM21" t="str">
            <v/>
          </cell>
        </row>
        <row r="22">
          <cell r="E22" t="str">
            <v>华润+门店T区</v>
          </cell>
        </row>
        <row r="22">
          <cell r="AG22">
            <v>0</v>
          </cell>
          <cell r="AH22">
            <v>0</v>
          </cell>
          <cell r="AI22">
            <v>0</v>
          </cell>
        </row>
        <row r="22">
          <cell r="AM22" t="str">
            <v/>
          </cell>
        </row>
        <row r="23">
          <cell r="E23" t="str">
            <v>张丽</v>
          </cell>
        </row>
        <row r="23">
          <cell r="AG23">
            <v>0.07</v>
          </cell>
          <cell r="AH23">
            <v>8112.1355</v>
          </cell>
          <cell r="AI23">
            <v>2606.4675</v>
          </cell>
        </row>
        <row r="23">
          <cell r="AM23">
            <v>0</v>
          </cell>
        </row>
        <row r="24">
          <cell r="E24" t="str">
            <v>王娇</v>
          </cell>
        </row>
        <row r="24">
          <cell r="AG24">
            <v>0.07</v>
          </cell>
          <cell r="AH24">
            <v>1098.73295</v>
          </cell>
          <cell r="AI24">
            <v>0</v>
          </cell>
        </row>
        <row r="24">
          <cell r="AM24" t="str">
            <v/>
          </cell>
        </row>
        <row r="25">
          <cell r="E25" t="str">
            <v>陈建蓉</v>
          </cell>
        </row>
        <row r="25">
          <cell r="AG25">
            <v>0.07</v>
          </cell>
          <cell r="AH25">
            <v>2153.935</v>
          </cell>
          <cell r="AI25">
            <v>0</v>
          </cell>
        </row>
        <row r="25">
          <cell r="AM25" t="str">
            <v/>
          </cell>
        </row>
        <row r="26">
          <cell r="E26" t="str">
            <v>T区</v>
          </cell>
        </row>
        <row r="26">
          <cell r="AG26">
            <v>0</v>
          </cell>
          <cell r="AH26">
            <v>0</v>
          </cell>
          <cell r="AI26">
            <v>0</v>
          </cell>
        </row>
        <row r="26">
          <cell r="AM26" t="str">
            <v/>
          </cell>
        </row>
        <row r="27">
          <cell r="E27" t="str">
            <v>董顺秀</v>
          </cell>
        </row>
        <row r="27">
          <cell r="AG27">
            <v>0.07</v>
          </cell>
          <cell r="AH27">
            <v>4107.4789</v>
          </cell>
          <cell r="AI27">
            <v>2316.86</v>
          </cell>
        </row>
        <row r="27">
          <cell r="AM27">
            <v>0</v>
          </cell>
        </row>
        <row r="28">
          <cell r="E28" t="str">
            <v>杨金花</v>
          </cell>
        </row>
        <row r="28">
          <cell r="AG28">
            <v>0.07</v>
          </cell>
          <cell r="AH28">
            <v>2437.8634</v>
          </cell>
          <cell r="AI28">
            <v>0</v>
          </cell>
        </row>
        <row r="28">
          <cell r="AM28" t="str">
            <v/>
          </cell>
        </row>
        <row r="29">
          <cell r="E29" t="str">
            <v>黎茂婷</v>
          </cell>
        </row>
        <row r="29">
          <cell r="AG29">
            <v>0.07</v>
          </cell>
          <cell r="AH29">
            <v>1436.4399</v>
          </cell>
          <cell r="AI29">
            <v>0</v>
          </cell>
        </row>
        <row r="29">
          <cell r="AM29" t="str">
            <v/>
          </cell>
        </row>
        <row r="30">
          <cell r="E30" t="str">
            <v>T区</v>
          </cell>
        </row>
        <row r="30">
          <cell r="AG30">
            <v>0</v>
          </cell>
          <cell r="AH30">
            <v>0</v>
          </cell>
          <cell r="AI30">
            <v>0</v>
          </cell>
        </row>
        <row r="30">
          <cell r="AM30" t="str">
            <v/>
          </cell>
        </row>
        <row r="31">
          <cell r="E31" t="str">
            <v>静居寺+门店T区</v>
          </cell>
        </row>
        <row r="31">
          <cell r="AG31">
            <v>0</v>
          </cell>
          <cell r="AH31">
            <v>0</v>
          </cell>
          <cell r="AI31">
            <v>0</v>
          </cell>
        </row>
        <row r="31">
          <cell r="AM31" t="str">
            <v/>
          </cell>
        </row>
        <row r="32">
          <cell r="E32" t="str">
            <v>马丽亚</v>
          </cell>
        </row>
        <row r="32">
          <cell r="AG32">
            <v>0.06</v>
          </cell>
          <cell r="AH32">
            <v>1822.92954</v>
          </cell>
          <cell r="AI32">
            <v>2411.955</v>
          </cell>
        </row>
        <row r="32">
          <cell r="AM32">
            <v>0</v>
          </cell>
        </row>
        <row r="33">
          <cell r="E33" t="str">
            <v>阿衣尔扎</v>
          </cell>
        </row>
        <row r="33">
          <cell r="AG33">
            <v>0.06</v>
          </cell>
          <cell r="AH33">
            <v>1139.829</v>
          </cell>
          <cell r="AI33">
            <v>14.7459</v>
          </cell>
        </row>
        <row r="33">
          <cell r="AM33" t="str">
            <v/>
          </cell>
        </row>
        <row r="34">
          <cell r="E34" t="str">
            <v>T区</v>
          </cell>
        </row>
        <row r="34">
          <cell r="AG34">
            <v>0</v>
          </cell>
          <cell r="AH34">
            <v>0</v>
          </cell>
          <cell r="AI34">
            <v>0</v>
          </cell>
        </row>
        <row r="34">
          <cell r="AM34" t="str">
            <v/>
          </cell>
        </row>
        <row r="35">
          <cell r="E35" t="str">
            <v>包竹梅</v>
          </cell>
        </row>
        <row r="35">
          <cell r="AG35">
            <v>0.06</v>
          </cell>
          <cell r="AH35">
            <v>2284.6512</v>
          </cell>
          <cell r="AI35">
            <v>964.782</v>
          </cell>
        </row>
        <row r="35">
          <cell r="AM35">
            <v>0</v>
          </cell>
        </row>
        <row r="36">
          <cell r="E36" t="str">
            <v>蒙亦锌</v>
          </cell>
        </row>
        <row r="36">
          <cell r="AG36">
            <v>0.06</v>
          </cell>
          <cell r="AH36">
            <v>934.38162</v>
          </cell>
          <cell r="AI36">
            <v>964.782</v>
          </cell>
        </row>
        <row r="36">
          <cell r="AM36" t="str">
            <v/>
          </cell>
        </row>
        <row r="37">
          <cell r="E37" t="str">
            <v>刘梦蓝</v>
          </cell>
        </row>
        <row r="37">
          <cell r="AG37">
            <v>0.06</v>
          </cell>
          <cell r="AH37">
            <v>784.0008</v>
          </cell>
          <cell r="AI37">
            <v>0</v>
          </cell>
        </row>
        <row r="37">
          <cell r="AM37" t="str">
            <v/>
          </cell>
        </row>
        <row r="38">
          <cell r="E38" t="str">
            <v>T区</v>
          </cell>
        </row>
        <row r="38">
          <cell r="AG38">
            <v>0</v>
          </cell>
          <cell r="AH38">
            <v>0</v>
          </cell>
          <cell r="AI38">
            <v>0</v>
          </cell>
        </row>
        <row r="38">
          <cell r="AM38" t="str">
            <v/>
          </cell>
        </row>
        <row r="39">
          <cell r="E39" t="str">
            <v>红光+门店T区</v>
          </cell>
        </row>
        <row r="39">
          <cell r="AG39">
            <v>0.03</v>
          </cell>
          <cell r="AH39">
            <v>0</v>
          </cell>
          <cell r="AI39">
            <v>0</v>
          </cell>
        </row>
        <row r="39">
          <cell r="AM39" t="str">
            <v/>
          </cell>
        </row>
        <row r="40">
          <cell r="E40" t="str">
            <v>欧迎春</v>
          </cell>
        </row>
        <row r="40">
          <cell r="AG40">
            <v>0.03</v>
          </cell>
          <cell r="AH40">
            <v>946.143</v>
          </cell>
          <cell r="AI40">
            <v>0</v>
          </cell>
        </row>
        <row r="40">
          <cell r="AM40">
            <v>0</v>
          </cell>
        </row>
        <row r="41">
          <cell r="E41" t="str">
            <v>泽仁拉姆</v>
          </cell>
        </row>
        <row r="41">
          <cell r="AG41">
            <v>0.03</v>
          </cell>
          <cell r="AH41">
            <v>213.2655</v>
          </cell>
          <cell r="AI41">
            <v>0</v>
          </cell>
        </row>
        <row r="41">
          <cell r="AM41" t="str">
            <v/>
          </cell>
        </row>
        <row r="42">
          <cell r="E42" t="str">
            <v>舒阳</v>
          </cell>
        </row>
        <row r="42">
          <cell r="AG42">
            <v>0.03</v>
          </cell>
          <cell r="AH42">
            <v>89.604</v>
          </cell>
          <cell r="AI42">
            <v>0</v>
          </cell>
        </row>
        <row r="42">
          <cell r="AM42" t="str">
            <v/>
          </cell>
        </row>
        <row r="43">
          <cell r="E43" t="str">
            <v>T区</v>
          </cell>
        </row>
        <row r="43">
          <cell r="AG43">
            <v>0</v>
          </cell>
          <cell r="AH43">
            <v>0</v>
          </cell>
          <cell r="AI43">
            <v>0</v>
          </cell>
        </row>
        <row r="44">
          <cell r="E44" t="str">
            <v>刘婵琴</v>
          </cell>
        </row>
        <row r="44">
          <cell r="AG44">
            <v>0.04</v>
          </cell>
          <cell r="AH44">
            <v>1007.5605</v>
          </cell>
          <cell r="AI44">
            <v>0</v>
          </cell>
        </row>
        <row r="44">
          <cell r="AM44">
            <v>0</v>
          </cell>
        </row>
        <row r="45">
          <cell r="E45" t="str">
            <v>张霞</v>
          </cell>
        </row>
        <row r="45">
          <cell r="AG45">
            <v>0.04</v>
          </cell>
          <cell r="AH45">
            <v>727.035</v>
          </cell>
          <cell r="AI45">
            <v>0</v>
          </cell>
        </row>
        <row r="45">
          <cell r="AM45" t="str">
            <v/>
          </cell>
        </row>
        <row r="46">
          <cell r="E46" t="str">
            <v>谭芙蓉</v>
          </cell>
        </row>
        <row r="46">
          <cell r="AG46">
            <v>0.04</v>
          </cell>
          <cell r="AH46">
            <v>599.9345</v>
          </cell>
          <cell r="AI46">
            <v>-12.844</v>
          </cell>
        </row>
        <row r="46">
          <cell r="AM46" t="str">
            <v/>
          </cell>
        </row>
        <row r="47">
          <cell r="E47" t="str">
            <v>T区</v>
          </cell>
        </row>
        <row r="47">
          <cell r="AG47">
            <v>0</v>
          </cell>
          <cell r="AH47">
            <v>0</v>
          </cell>
          <cell r="AI47">
            <v>0</v>
          </cell>
        </row>
        <row r="47">
          <cell r="AM47" t="str">
            <v/>
          </cell>
        </row>
        <row r="48">
          <cell r="E48" t="str">
            <v>犀浦+门店T区</v>
          </cell>
        </row>
        <row r="48">
          <cell r="AG48">
            <v>0</v>
          </cell>
          <cell r="AH48">
            <v>0</v>
          </cell>
          <cell r="AI48">
            <v>0</v>
          </cell>
        </row>
        <row r="48">
          <cell r="AM48" t="str">
            <v/>
          </cell>
        </row>
        <row r="49">
          <cell r="E49" t="str">
            <v>王维</v>
          </cell>
        </row>
        <row r="49">
          <cell r="AG49">
            <v>0.05</v>
          </cell>
          <cell r="AH49">
            <v>988.399</v>
          </cell>
          <cell r="AI49">
            <v>709.5075</v>
          </cell>
        </row>
        <row r="49">
          <cell r="AM49" t="str">
            <v/>
          </cell>
        </row>
        <row r="50">
          <cell r="E50" t="str">
            <v>钟心悦</v>
          </cell>
        </row>
        <row r="50">
          <cell r="AG50">
            <v>0</v>
          </cell>
          <cell r="AH50">
            <v>0</v>
          </cell>
          <cell r="AI50">
            <v>0</v>
          </cell>
        </row>
        <row r="50">
          <cell r="AM50" t="str">
            <v/>
          </cell>
        </row>
        <row r="51">
          <cell r="E51" t="str">
            <v>李洪芳</v>
          </cell>
        </row>
        <row r="51">
          <cell r="AG51">
            <v>0.05</v>
          </cell>
          <cell r="AH51">
            <v>2112.24026</v>
          </cell>
          <cell r="AI51">
            <v>277.875</v>
          </cell>
        </row>
        <row r="51">
          <cell r="AM51" t="str">
            <v/>
          </cell>
        </row>
        <row r="52">
          <cell r="E52" t="str">
            <v>谢金梅</v>
          </cell>
        </row>
        <row r="52">
          <cell r="AG52">
            <v>0.03</v>
          </cell>
          <cell r="AH52">
            <v>131.955</v>
          </cell>
          <cell r="AI52">
            <v>0</v>
          </cell>
        </row>
        <row r="52">
          <cell r="AM52" t="str">
            <v/>
          </cell>
        </row>
        <row r="53">
          <cell r="E53" t="str">
            <v>罗文文</v>
          </cell>
        </row>
        <row r="53">
          <cell r="AG53">
            <v>0.04</v>
          </cell>
          <cell r="AH53">
            <v>785.93272</v>
          </cell>
          <cell r="AI53">
            <v>0</v>
          </cell>
        </row>
        <row r="53">
          <cell r="AM53" t="str">
            <v/>
          </cell>
        </row>
        <row r="54">
          <cell r="E54" t="str">
            <v>陈丽</v>
          </cell>
        </row>
        <row r="54">
          <cell r="AG54">
            <v>0</v>
          </cell>
          <cell r="AH54">
            <v>0</v>
          </cell>
          <cell r="AI54">
            <v>0</v>
          </cell>
        </row>
        <row r="54">
          <cell r="AM54" t="str">
            <v/>
          </cell>
        </row>
        <row r="55">
          <cell r="E55" t="str">
            <v>邹奇圻</v>
          </cell>
        </row>
        <row r="55">
          <cell r="AG55">
            <v>0</v>
          </cell>
          <cell r="AH55">
            <v>0</v>
          </cell>
          <cell r="AI55">
            <v>0</v>
          </cell>
        </row>
        <row r="55">
          <cell r="AM55" t="str">
            <v/>
          </cell>
        </row>
        <row r="56">
          <cell r="E56" t="str">
            <v>龙城国际+门店T区</v>
          </cell>
        </row>
        <row r="56">
          <cell r="AG56">
            <v>0.03</v>
          </cell>
          <cell r="AH56">
            <v>0</v>
          </cell>
          <cell r="AI56">
            <v>0</v>
          </cell>
        </row>
        <row r="56">
          <cell r="AM56" t="str">
            <v/>
          </cell>
        </row>
        <row r="57">
          <cell r="E57" t="str">
            <v>李维</v>
          </cell>
        </row>
        <row r="57">
          <cell r="AG57">
            <v>0.04</v>
          </cell>
          <cell r="AH57">
            <v>1743.7782</v>
          </cell>
          <cell r="AI57">
            <v>24.7</v>
          </cell>
        </row>
        <row r="57">
          <cell r="AM57">
            <v>0</v>
          </cell>
        </row>
        <row r="58">
          <cell r="E58" t="str">
            <v>邓笑</v>
          </cell>
        </row>
        <row r="58">
          <cell r="AG58">
            <v>0.04</v>
          </cell>
          <cell r="AH58">
            <v>598.348</v>
          </cell>
          <cell r="AI58">
            <v>0</v>
          </cell>
        </row>
        <row r="58">
          <cell r="AM58" t="str">
            <v/>
          </cell>
        </row>
        <row r="59">
          <cell r="E59" t="str">
            <v>刘丽华</v>
          </cell>
        </row>
        <row r="59">
          <cell r="AG59">
            <v>0.04</v>
          </cell>
          <cell r="AH59">
            <v>171.076</v>
          </cell>
          <cell r="AI59">
            <v>0</v>
          </cell>
        </row>
        <row r="59">
          <cell r="AM59" t="str">
            <v/>
          </cell>
        </row>
        <row r="60">
          <cell r="E60" t="str">
            <v>T区</v>
          </cell>
        </row>
        <row r="60">
          <cell r="AG60">
            <v>0</v>
          </cell>
          <cell r="AH60">
            <v>0</v>
          </cell>
          <cell r="AI60">
            <v>0</v>
          </cell>
        </row>
        <row r="60">
          <cell r="AM60" t="str">
            <v/>
          </cell>
        </row>
        <row r="61">
          <cell r="E61" t="str">
            <v>贾琳</v>
          </cell>
        </row>
        <row r="61">
          <cell r="AG61">
            <v>0.05</v>
          </cell>
          <cell r="AH61">
            <v>1315.7975</v>
          </cell>
          <cell r="AI61">
            <v>530.4325</v>
          </cell>
        </row>
        <row r="61">
          <cell r="AM61">
            <v>0</v>
          </cell>
        </row>
        <row r="62">
          <cell r="E62" t="str">
            <v>彭鑫</v>
          </cell>
        </row>
        <row r="62">
          <cell r="AG62">
            <v>0.05</v>
          </cell>
          <cell r="AH62">
            <v>1574.20225</v>
          </cell>
          <cell r="AI62">
            <v>0</v>
          </cell>
        </row>
        <row r="62">
          <cell r="AM62" t="str">
            <v/>
          </cell>
        </row>
        <row r="63">
          <cell r="E63" t="str">
            <v>王智慧</v>
          </cell>
        </row>
        <row r="63">
          <cell r="AG63">
            <v>0.05</v>
          </cell>
          <cell r="AH63">
            <v>505.59</v>
          </cell>
          <cell r="AI63">
            <v>0</v>
          </cell>
        </row>
        <row r="63">
          <cell r="AM63" t="str">
            <v/>
          </cell>
        </row>
        <row r="64">
          <cell r="E64" t="str">
            <v>T区</v>
          </cell>
        </row>
        <row r="64">
          <cell r="AG64">
            <v>0</v>
          </cell>
          <cell r="AH64">
            <v>0</v>
          </cell>
          <cell r="AI64">
            <v>0</v>
          </cell>
        </row>
        <row r="64">
          <cell r="AM64" t="str">
            <v/>
          </cell>
        </row>
        <row r="65">
          <cell r="E65" t="str">
            <v>优品道+门店T区</v>
          </cell>
        </row>
        <row r="65">
          <cell r="AG65">
            <v>0</v>
          </cell>
          <cell r="AH65">
            <v>0</v>
          </cell>
          <cell r="AI65">
            <v>0</v>
          </cell>
        </row>
        <row r="65">
          <cell r="AM65" t="str">
            <v/>
          </cell>
        </row>
        <row r="66">
          <cell r="E66" t="str">
            <v>陈世琳</v>
          </cell>
        </row>
        <row r="66">
          <cell r="AG66">
            <v>0.04</v>
          </cell>
          <cell r="AH66">
            <v>181.8395</v>
          </cell>
          <cell r="AI66">
            <v>393.03628</v>
          </cell>
        </row>
        <row r="66">
          <cell r="AM66">
            <v>0</v>
          </cell>
        </row>
        <row r="67">
          <cell r="E67" t="str">
            <v>李燕1</v>
          </cell>
        </row>
        <row r="67">
          <cell r="AG67">
            <v>0.04</v>
          </cell>
          <cell r="AH67">
            <v>423.8615</v>
          </cell>
          <cell r="AI67">
            <v>555.87103</v>
          </cell>
        </row>
        <row r="67">
          <cell r="AM67" t="str">
            <v/>
          </cell>
        </row>
        <row r="68">
          <cell r="E68" t="str">
            <v>陈珊珊</v>
          </cell>
        </row>
        <row r="68">
          <cell r="AG68">
            <v>0.04</v>
          </cell>
          <cell r="AH68">
            <v>288.42</v>
          </cell>
          <cell r="AI68">
            <v>44.02775</v>
          </cell>
        </row>
        <row r="68">
          <cell r="AM68" t="str">
            <v/>
          </cell>
        </row>
        <row r="69">
          <cell r="E69" t="str">
            <v>T区</v>
          </cell>
        </row>
        <row r="69">
          <cell r="AG69">
            <v>0</v>
          </cell>
          <cell r="AH69">
            <v>0</v>
          </cell>
          <cell r="AI69">
            <v>0</v>
          </cell>
        </row>
        <row r="69">
          <cell r="AM69" t="str">
            <v/>
          </cell>
        </row>
        <row r="70">
          <cell r="E70" t="str">
            <v>钟秦</v>
          </cell>
        </row>
        <row r="70">
          <cell r="AG70">
            <v>0.04</v>
          </cell>
          <cell r="AH70">
            <v>235.144</v>
          </cell>
          <cell r="AI70">
            <v>675.1992</v>
          </cell>
        </row>
        <row r="70">
          <cell r="AM70">
            <v>0</v>
          </cell>
        </row>
        <row r="71">
          <cell r="E71" t="str">
            <v>周林</v>
          </cell>
        </row>
        <row r="71">
          <cell r="AG71">
            <v>0.04</v>
          </cell>
          <cell r="AH71">
            <v>217.626</v>
          </cell>
          <cell r="AI71">
            <v>382.16334</v>
          </cell>
        </row>
        <row r="71">
          <cell r="AM71" t="str">
            <v/>
          </cell>
        </row>
        <row r="72">
          <cell r="E72" t="str">
            <v>T区</v>
          </cell>
        </row>
        <row r="72">
          <cell r="AG72">
            <v>0</v>
          </cell>
          <cell r="AH72">
            <v>0</v>
          </cell>
          <cell r="AI72">
            <v>0</v>
          </cell>
        </row>
        <row r="72">
          <cell r="AM72" t="str">
            <v/>
          </cell>
        </row>
        <row r="73">
          <cell r="E73" t="str">
            <v>大源+门店T区</v>
          </cell>
        </row>
        <row r="73">
          <cell r="AG73">
            <v>0</v>
          </cell>
          <cell r="AH73">
            <v>0</v>
          </cell>
          <cell r="AI73">
            <v>0</v>
          </cell>
        </row>
        <row r="73">
          <cell r="AM73" t="str">
            <v/>
          </cell>
        </row>
        <row r="74">
          <cell r="E74" t="str">
            <v>黄江</v>
          </cell>
        </row>
        <row r="74">
          <cell r="AG74">
            <v>0.06</v>
          </cell>
          <cell r="AH74">
            <v>2055.99</v>
          </cell>
          <cell r="AI74">
            <v>733.59</v>
          </cell>
        </row>
        <row r="74">
          <cell r="AM74">
            <v>0</v>
          </cell>
        </row>
        <row r="75">
          <cell r="E75" t="str">
            <v>陈琼</v>
          </cell>
        </row>
        <row r="75">
          <cell r="AG75">
            <v>0.06</v>
          </cell>
          <cell r="AH75">
            <v>2448.96681</v>
          </cell>
          <cell r="AI75">
            <v>0</v>
          </cell>
        </row>
        <row r="75">
          <cell r="AM75" t="str">
            <v/>
          </cell>
        </row>
        <row r="76">
          <cell r="E76" t="str">
            <v>T区</v>
          </cell>
        </row>
        <row r="76">
          <cell r="AG76">
            <v>0</v>
          </cell>
          <cell r="AH76">
            <v>0</v>
          </cell>
          <cell r="AI76">
            <v>0</v>
          </cell>
        </row>
        <row r="76">
          <cell r="AM76" t="str">
            <v/>
          </cell>
        </row>
        <row r="77">
          <cell r="E77" t="str">
            <v>谭言希</v>
          </cell>
        </row>
        <row r="77">
          <cell r="AG77">
            <v>0.03</v>
          </cell>
          <cell r="AH77">
            <v>1207.38825</v>
          </cell>
          <cell r="AI77">
            <v>0</v>
          </cell>
        </row>
        <row r="77">
          <cell r="AM77">
            <v>0</v>
          </cell>
        </row>
        <row r="78">
          <cell r="E78" t="str">
            <v>米琪</v>
          </cell>
        </row>
        <row r="78">
          <cell r="AG78">
            <v>0.03</v>
          </cell>
          <cell r="AH78">
            <v>174.71925</v>
          </cell>
          <cell r="AI78">
            <v>0</v>
          </cell>
        </row>
        <row r="78">
          <cell r="AM78" t="str">
            <v/>
          </cell>
        </row>
        <row r="79">
          <cell r="E79" t="str">
            <v>尚杨</v>
          </cell>
        </row>
        <row r="79">
          <cell r="AG79">
            <v>0.03</v>
          </cell>
          <cell r="AH79">
            <v>51.699</v>
          </cell>
          <cell r="AI79">
            <v>0</v>
          </cell>
        </row>
        <row r="79">
          <cell r="AM79" t="str">
            <v/>
          </cell>
        </row>
        <row r="80">
          <cell r="E80" t="str">
            <v>T区</v>
          </cell>
        </row>
        <row r="80">
          <cell r="AG80">
            <v>0</v>
          </cell>
          <cell r="AH80">
            <v>0</v>
          </cell>
          <cell r="AI80">
            <v>0</v>
          </cell>
        </row>
        <row r="80">
          <cell r="AM80" t="str">
            <v/>
          </cell>
        </row>
        <row r="81">
          <cell r="E81" t="str">
            <v>保利+门店T区</v>
          </cell>
        </row>
        <row r="81">
          <cell r="AG81">
            <v>0</v>
          </cell>
          <cell r="AH81">
            <v>0</v>
          </cell>
          <cell r="AI81">
            <v>0</v>
          </cell>
        </row>
        <row r="81">
          <cell r="AM81" t="str">
            <v/>
          </cell>
        </row>
        <row r="82">
          <cell r="E82" t="str">
            <v>刘裕琼</v>
          </cell>
        </row>
        <row r="82">
          <cell r="AG82">
            <v>0.03</v>
          </cell>
          <cell r="AH82">
            <v>926.022</v>
          </cell>
          <cell r="AI82">
            <v>18.525</v>
          </cell>
        </row>
        <row r="82">
          <cell r="AM82">
            <v>0</v>
          </cell>
        </row>
        <row r="83">
          <cell r="E83" t="str">
            <v>龙巧云</v>
          </cell>
        </row>
        <row r="83">
          <cell r="AG83">
            <v>0.03</v>
          </cell>
          <cell r="AH83">
            <v>748.1364</v>
          </cell>
          <cell r="AI83">
            <v>-155.61</v>
          </cell>
        </row>
        <row r="83">
          <cell r="AM83" t="str">
            <v/>
          </cell>
        </row>
        <row r="84">
          <cell r="E84" t="str">
            <v>李凤</v>
          </cell>
        </row>
        <row r="84">
          <cell r="AG84">
            <v>0.03</v>
          </cell>
          <cell r="AH84">
            <v>144.5007</v>
          </cell>
          <cell r="AI84">
            <v>0</v>
          </cell>
        </row>
        <row r="84">
          <cell r="AM84" t="str">
            <v/>
          </cell>
        </row>
        <row r="85">
          <cell r="E85" t="str">
            <v>T区</v>
          </cell>
        </row>
        <row r="85">
          <cell r="AG85">
            <v>0</v>
          </cell>
          <cell r="AH85">
            <v>0</v>
          </cell>
          <cell r="AI85">
            <v>0</v>
          </cell>
        </row>
        <row r="85">
          <cell r="AM85" t="str">
            <v/>
          </cell>
        </row>
        <row r="86">
          <cell r="E86" t="str">
            <v>唐玉芳</v>
          </cell>
        </row>
        <row r="86">
          <cell r="AG86">
            <v>0.05</v>
          </cell>
          <cell r="AH86">
            <v>3541.03</v>
          </cell>
          <cell r="AI86">
            <v>-46.3125</v>
          </cell>
        </row>
        <row r="86">
          <cell r="AM86">
            <v>0</v>
          </cell>
        </row>
        <row r="87">
          <cell r="E87" t="str">
            <v>唐施语</v>
          </cell>
        </row>
        <row r="87">
          <cell r="AG87">
            <v>0.05</v>
          </cell>
          <cell r="AH87">
            <v>1022.9315</v>
          </cell>
          <cell r="AI87">
            <v>-108.093375</v>
          </cell>
        </row>
        <row r="87">
          <cell r="AM87" t="str">
            <v/>
          </cell>
        </row>
        <row r="88">
          <cell r="E88" t="str">
            <v>谭福英</v>
          </cell>
        </row>
        <row r="88">
          <cell r="AG88">
            <v>0.05</v>
          </cell>
          <cell r="AH88">
            <v>600.305</v>
          </cell>
          <cell r="AI88">
            <v>-46.3125</v>
          </cell>
        </row>
        <row r="88">
          <cell r="AM88" t="str">
            <v/>
          </cell>
        </row>
        <row r="89">
          <cell r="E89" t="str">
            <v>T区</v>
          </cell>
        </row>
        <row r="89">
          <cell r="AG89">
            <v>0</v>
          </cell>
          <cell r="AH89">
            <v>0</v>
          </cell>
          <cell r="AI89">
            <v>0</v>
          </cell>
        </row>
        <row r="89">
          <cell r="AM89" t="str">
            <v/>
          </cell>
        </row>
        <row r="90">
          <cell r="E90" t="str">
            <v>骑士郡+门店T区</v>
          </cell>
        </row>
        <row r="90">
          <cell r="AG90">
            <v>0</v>
          </cell>
          <cell r="AH90">
            <v>0</v>
          </cell>
          <cell r="AI90">
            <v>0</v>
          </cell>
        </row>
        <row r="90">
          <cell r="AM90" t="str">
            <v/>
          </cell>
        </row>
        <row r="91">
          <cell r="E91" t="str">
            <v>郑加焕</v>
          </cell>
        </row>
        <row r="91">
          <cell r="AG91">
            <v>0.05</v>
          </cell>
          <cell r="AH91">
            <v>2674.687</v>
          </cell>
          <cell r="AI91">
            <v>0</v>
          </cell>
        </row>
        <row r="91">
          <cell r="AM91">
            <v>0</v>
          </cell>
        </row>
        <row r="92">
          <cell r="E92" t="str">
            <v>侯英</v>
          </cell>
        </row>
        <row r="92">
          <cell r="AG92">
            <v>0.05</v>
          </cell>
          <cell r="AH92">
            <v>731.5855</v>
          </cell>
          <cell r="AI92">
            <v>0</v>
          </cell>
        </row>
        <row r="92">
          <cell r="AM92" t="str">
            <v/>
          </cell>
        </row>
        <row r="93">
          <cell r="E93" t="str">
            <v>T区</v>
          </cell>
        </row>
        <row r="93">
          <cell r="AG93">
            <v>0</v>
          </cell>
          <cell r="AH93">
            <v>0</v>
          </cell>
          <cell r="AI93">
            <v>0</v>
          </cell>
        </row>
        <row r="93">
          <cell r="AM93" t="str">
            <v/>
          </cell>
        </row>
        <row r="94">
          <cell r="E94" t="str">
            <v>马宏梅</v>
          </cell>
        </row>
        <row r="94">
          <cell r="AG94">
            <v>0.05</v>
          </cell>
          <cell r="AH94">
            <v>1511.9345</v>
          </cell>
          <cell r="AI94">
            <v>0</v>
          </cell>
        </row>
        <row r="94">
          <cell r="AM94">
            <v>0</v>
          </cell>
        </row>
        <row r="95">
          <cell r="E95" t="str">
            <v>陈洁</v>
          </cell>
        </row>
        <row r="95">
          <cell r="AG95">
            <v>0.05</v>
          </cell>
          <cell r="AH95">
            <v>3069.583</v>
          </cell>
          <cell r="AI95">
            <v>0</v>
          </cell>
        </row>
        <row r="95">
          <cell r="AM95" t="str">
            <v/>
          </cell>
        </row>
        <row r="96">
          <cell r="E96" t="str">
            <v>谢德芳</v>
          </cell>
        </row>
        <row r="96">
          <cell r="AG96">
            <v>0.05</v>
          </cell>
          <cell r="AH96">
            <v>515.85</v>
          </cell>
          <cell r="AI96">
            <v>0</v>
          </cell>
        </row>
        <row r="96">
          <cell r="AM96" t="str">
            <v/>
          </cell>
        </row>
        <row r="97">
          <cell r="E97" t="str">
            <v>T区</v>
          </cell>
        </row>
        <row r="97">
          <cell r="AG97">
            <v>0</v>
          </cell>
          <cell r="AH97">
            <v>0</v>
          </cell>
          <cell r="AI97">
            <v>0</v>
          </cell>
        </row>
        <row r="97">
          <cell r="AM97" t="str">
            <v/>
          </cell>
        </row>
        <row r="98">
          <cell r="E98" t="str">
            <v>荣华南路+门店T区</v>
          </cell>
        </row>
        <row r="98">
          <cell r="AG98">
            <v>0</v>
          </cell>
          <cell r="AH98">
            <v>0</v>
          </cell>
          <cell r="AI98">
            <v>0</v>
          </cell>
        </row>
        <row r="98">
          <cell r="AM98" t="str">
            <v/>
          </cell>
        </row>
        <row r="99">
          <cell r="E99" t="str">
            <v>李思忆</v>
          </cell>
        </row>
        <row r="99">
          <cell r="AG99">
            <v>0.04</v>
          </cell>
          <cell r="AH99">
            <v>1293.7746</v>
          </cell>
          <cell r="AI99">
            <v>-79.04</v>
          </cell>
        </row>
        <row r="99">
          <cell r="AM99">
            <v>0</v>
          </cell>
        </row>
        <row r="100">
          <cell r="E100" t="str">
            <v>赵情情</v>
          </cell>
        </row>
        <row r="100">
          <cell r="AG100">
            <v>0.04</v>
          </cell>
          <cell r="AH100">
            <v>1003.276</v>
          </cell>
          <cell r="AI100">
            <v>0</v>
          </cell>
        </row>
        <row r="100">
          <cell r="AM100" t="str">
            <v/>
          </cell>
        </row>
        <row r="101">
          <cell r="E101" t="str">
            <v>吴飞雁</v>
          </cell>
        </row>
        <row r="101">
          <cell r="AG101">
            <v>0.04</v>
          </cell>
          <cell r="AH101">
            <v>186.884</v>
          </cell>
          <cell r="AI101">
            <v>0</v>
          </cell>
        </row>
        <row r="101">
          <cell r="AM101" t="str">
            <v/>
          </cell>
        </row>
        <row r="102">
          <cell r="E102" t="str">
            <v>T区</v>
          </cell>
        </row>
        <row r="102">
          <cell r="AG102">
            <v>0</v>
          </cell>
          <cell r="AH102">
            <v>0</v>
          </cell>
          <cell r="AI102">
            <v>0</v>
          </cell>
        </row>
        <row r="102">
          <cell r="AM102" t="str">
            <v/>
          </cell>
        </row>
        <row r="103">
          <cell r="E103" t="str">
            <v>梁缘缘</v>
          </cell>
        </row>
        <row r="103">
          <cell r="AG103">
            <v>0.05</v>
          </cell>
          <cell r="AH103">
            <v>1992.5205</v>
          </cell>
          <cell r="AI103">
            <v>0</v>
          </cell>
        </row>
        <row r="103">
          <cell r="AM103">
            <v>722.04</v>
          </cell>
        </row>
        <row r="104">
          <cell r="E104" t="str">
            <v>曹悦</v>
          </cell>
        </row>
        <row r="104">
          <cell r="AG104">
            <v>0.05</v>
          </cell>
          <cell r="AH104">
            <v>2077.2225</v>
          </cell>
          <cell r="AI104">
            <v>0</v>
          </cell>
        </row>
        <row r="104">
          <cell r="AM104" t="str">
            <v/>
          </cell>
        </row>
        <row r="105">
          <cell r="E105" t="str">
            <v>尹桂香</v>
          </cell>
        </row>
        <row r="105">
          <cell r="AG105">
            <v>0.05</v>
          </cell>
          <cell r="AH105">
            <v>217.33625</v>
          </cell>
          <cell r="AI105">
            <v>0</v>
          </cell>
        </row>
        <row r="105">
          <cell r="AM105" t="str">
            <v/>
          </cell>
        </row>
        <row r="106">
          <cell r="E106" t="str">
            <v>T区</v>
          </cell>
        </row>
        <row r="106">
          <cell r="AG106">
            <v>0</v>
          </cell>
          <cell r="AH106">
            <v>0</v>
          </cell>
          <cell r="AI106">
            <v>0</v>
          </cell>
        </row>
        <row r="106">
          <cell r="AM106" t="str">
            <v/>
          </cell>
        </row>
        <row r="107">
          <cell r="E107" t="str">
            <v>融创+门店T区</v>
          </cell>
        </row>
        <row r="107">
          <cell r="AG107">
            <v>0</v>
          </cell>
          <cell r="AH107">
            <v>0</v>
          </cell>
          <cell r="AI107">
            <v>0</v>
          </cell>
        </row>
        <row r="107">
          <cell r="AM107" t="str">
            <v/>
          </cell>
        </row>
        <row r="108">
          <cell r="E108" t="str">
            <v>张芮</v>
          </cell>
        </row>
        <row r="108">
          <cell r="AG108">
            <v>0.05</v>
          </cell>
          <cell r="AH108">
            <v>1947.861</v>
          </cell>
          <cell r="AI108">
            <v>302.575</v>
          </cell>
        </row>
        <row r="108">
          <cell r="AM108">
            <v>736.92</v>
          </cell>
        </row>
        <row r="109">
          <cell r="E109" t="str">
            <v>叶文娟</v>
          </cell>
        </row>
        <row r="109">
          <cell r="AG109">
            <v>0.05</v>
          </cell>
          <cell r="AH109">
            <v>108.37125</v>
          </cell>
          <cell r="AI109">
            <v>0</v>
          </cell>
        </row>
        <row r="109">
          <cell r="AM109" t="str">
            <v/>
          </cell>
        </row>
        <row r="110">
          <cell r="E110" t="str">
            <v>唐容</v>
          </cell>
        </row>
        <row r="110">
          <cell r="AG110">
            <v>0.05</v>
          </cell>
          <cell r="AH110">
            <v>1853.69225</v>
          </cell>
          <cell r="AI110">
            <v>0</v>
          </cell>
        </row>
        <row r="110">
          <cell r="AM110" t="str">
            <v/>
          </cell>
        </row>
        <row r="111">
          <cell r="E111" t="str">
            <v>T区</v>
          </cell>
        </row>
        <row r="111">
          <cell r="AG111">
            <v>0</v>
          </cell>
          <cell r="AH111">
            <v>0</v>
          </cell>
          <cell r="AI111">
            <v>0</v>
          </cell>
        </row>
        <row r="111">
          <cell r="AM111" t="str">
            <v/>
          </cell>
        </row>
        <row r="112">
          <cell r="E112" t="str">
            <v>王依蕊</v>
          </cell>
        </row>
        <row r="112">
          <cell r="AG112">
            <v>0.05</v>
          </cell>
          <cell r="AH112">
            <v>934.6385</v>
          </cell>
          <cell r="AI112">
            <v>0</v>
          </cell>
        </row>
        <row r="112">
          <cell r="AM112">
            <v>180.99</v>
          </cell>
        </row>
        <row r="113">
          <cell r="E113" t="str">
            <v>张元琼</v>
          </cell>
        </row>
        <row r="113">
          <cell r="AG113">
            <v>0.05</v>
          </cell>
          <cell r="AH113">
            <v>1931.027</v>
          </cell>
          <cell r="AI113">
            <v>0</v>
          </cell>
        </row>
        <row r="113">
          <cell r="AM113" t="str">
            <v/>
          </cell>
        </row>
        <row r="114">
          <cell r="E114" t="str">
            <v>T区</v>
          </cell>
        </row>
        <row r="114">
          <cell r="AG114">
            <v>0</v>
          </cell>
          <cell r="AH114">
            <v>0</v>
          </cell>
          <cell r="AI114">
            <v>0</v>
          </cell>
        </row>
        <row r="114">
          <cell r="AM114" t="str">
            <v/>
          </cell>
        </row>
        <row r="115">
          <cell r="E115" t="str">
            <v>沙河+门店T区</v>
          </cell>
        </row>
        <row r="115">
          <cell r="AG115">
            <v>0</v>
          </cell>
          <cell r="AH115">
            <v>0</v>
          </cell>
          <cell r="AI115">
            <v>0</v>
          </cell>
        </row>
        <row r="115">
          <cell r="AM115" t="str">
            <v/>
          </cell>
        </row>
        <row r="116">
          <cell r="E116" t="str">
            <v>袁玉</v>
          </cell>
        </row>
        <row r="116">
          <cell r="AG116">
            <v>0.06</v>
          </cell>
          <cell r="AH116">
            <v>2454.9672</v>
          </cell>
          <cell r="AI116">
            <v>1002.9435</v>
          </cell>
        </row>
        <row r="116">
          <cell r="AM116">
            <v>0</v>
          </cell>
        </row>
        <row r="117">
          <cell r="E117" t="str">
            <v>郑丹</v>
          </cell>
        </row>
        <row r="117">
          <cell r="AG117">
            <v>0.06</v>
          </cell>
          <cell r="AH117">
            <v>1394.8356</v>
          </cell>
          <cell r="AI117">
            <v>417.924</v>
          </cell>
        </row>
        <row r="117">
          <cell r="AM117" t="str">
            <v/>
          </cell>
        </row>
        <row r="118">
          <cell r="E118" t="str">
            <v>T区</v>
          </cell>
        </row>
        <row r="118">
          <cell r="AG118">
            <v>0</v>
          </cell>
          <cell r="AH118">
            <v>0</v>
          </cell>
          <cell r="AI118">
            <v>0</v>
          </cell>
        </row>
        <row r="118">
          <cell r="AM118" t="str">
            <v/>
          </cell>
        </row>
        <row r="119">
          <cell r="E119" t="str">
            <v>赵晴亮</v>
          </cell>
        </row>
        <row r="119">
          <cell r="AG119">
            <v>0.05</v>
          </cell>
          <cell r="AH119">
            <v>1249.2785</v>
          </cell>
          <cell r="AI119">
            <v>815.1</v>
          </cell>
        </row>
        <row r="119">
          <cell r="AM119">
            <v>0</v>
          </cell>
        </row>
        <row r="120">
          <cell r="E120" t="str">
            <v>赵静</v>
          </cell>
        </row>
        <row r="120">
          <cell r="AG120">
            <v>0</v>
          </cell>
          <cell r="AH120">
            <v>0</v>
          </cell>
          <cell r="AI120">
            <v>0</v>
          </cell>
        </row>
        <row r="120">
          <cell r="AM120" t="str">
            <v/>
          </cell>
        </row>
        <row r="121">
          <cell r="E121" t="str">
            <v>胡钦秀</v>
          </cell>
        </row>
        <row r="121">
          <cell r="AG121">
            <v>0.05</v>
          </cell>
          <cell r="AH121">
            <v>398.0975</v>
          </cell>
          <cell r="AI121">
            <v>27.7875</v>
          </cell>
        </row>
        <row r="121">
          <cell r="AM121" t="str">
            <v/>
          </cell>
        </row>
        <row r="122">
          <cell r="E122" t="str">
            <v>T区</v>
          </cell>
        </row>
        <row r="122">
          <cell r="AG122">
            <v>0</v>
          </cell>
          <cell r="AH122">
            <v>0</v>
          </cell>
          <cell r="AI122">
            <v>0</v>
          </cell>
        </row>
        <row r="122">
          <cell r="AM122" t="str">
            <v/>
          </cell>
        </row>
        <row r="123">
          <cell r="E123" t="str">
            <v>曾怡</v>
          </cell>
        </row>
        <row r="123">
          <cell r="AG123">
            <v>0</v>
          </cell>
          <cell r="AH123">
            <v>0</v>
          </cell>
          <cell r="AI123">
            <v>0</v>
          </cell>
        </row>
        <row r="123">
          <cell r="AM123" t="str">
            <v/>
          </cell>
        </row>
        <row r="124">
          <cell r="E124" t="str">
            <v>涌泉+门店T区</v>
          </cell>
        </row>
        <row r="124">
          <cell r="AG124">
            <v>0</v>
          </cell>
          <cell r="AH124">
            <v>0</v>
          </cell>
          <cell r="AI124">
            <v>0</v>
          </cell>
        </row>
        <row r="124">
          <cell r="AM124" t="str">
            <v/>
          </cell>
        </row>
        <row r="125">
          <cell r="E125" t="str">
            <v>唐尹</v>
          </cell>
        </row>
        <row r="125">
          <cell r="AG125">
            <v>0.05</v>
          </cell>
          <cell r="AH125">
            <v>1485.6005</v>
          </cell>
          <cell r="AI125">
            <v>396.8055</v>
          </cell>
        </row>
        <row r="125">
          <cell r="AM125">
            <v>0</v>
          </cell>
        </row>
        <row r="126">
          <cell r="E126" t="str">
            <v>余姣姣</v>
          </cell>
        </row>
        <row r="126">
          <cell r="AG126">
            <v>0.05</v>
          </cell>
          <cell r="AH126">
            <v>770.431</v>
          </cell>
          <cell r="AI126">
            <v>0</v>
          </cell>
        </row>
        <row r="126">
          <cell r="AM126" t="str">
            <v/>
          </cell>
        </row>
        <row r="127">
          <cell r="E127" t="str">
            <v>T区</v>
          </cell>
        </row>
        <row r="127">
          <cell r="AG127">
            <v>0</v>
          </cell>
          <cell r="AH127">
            <v>0</v>
          </cell>
          <cell r="AI127">
            <v>0</v>
          </cell>
        </row>
        <row r="127">
          <cell r="AM127" t="str">
            <v/>
          </cell>
        </row>
        <row r="128">
          <cell r="E128" t="str">
            <v>李红梅</v>
          </cell>
        </row>
        <row r="128">
          <cell r="AG128">
            <v>0.04</v>
          </cell>
          <cell r="AH128">
            <v>2101.0352</v>
          </cell>
          <cell r="AI128">
            <v>117.9672</v>
          </cell>
        </row>
        <row r="128">
          <cell r="AM128">
            <v>0</v>
          </cell>
        </row>
        <row r="129">
          <cell r="E129" t="str">
            <v>龚艳</v>
          </cell>
        </row>
        <row r="129">
          <cell r="AG129">
            <v>0.04</v>
          </cell>
          <cell r="AH129">
            <v>944.5508</v>
          </cell>
          <cell r="AI129">
            <v>18.0804</v>
          </cell>
        </row>
        <row r="129">
          <cell r="AM129" t="str">
            <v/>
          </cell>
        </row>
        <row r="130">
          <cell r="E130" t="str">
            <v>叶朝春</v>
          </cell>
        </row>
        <row r="130">
          <cell r="AG130">
            <v>0.04</v>
          </cell>
          <cell r="AH130">
            <v>100.4568</v>
          </cell>
          <cell r="AI130">
            <v>0</v>
          </cell>
        </row>
        <row r="130">
          <cell r="AM130" t="str">
            <v/>
          </cell>
        </row>
        <row r="131">
          <cell r="E131" t="str">
            <v>T区</v>
          </cell>
        </row>
        <row r="131">
          <cell r="AG131">
            <v>0</v>
          </cell>
          <cell r="AH131">
            <v>0</v>
          </cell>
          <cell r="AI131">
            <v>0</v>
          </cell>
        </row>
        <row r="131">
          <cell r="AM131" t="str">
            <v/>
          </cell>
        </row>
        <row r="132">
          <cell r="E132" t="str">
            <v>中和+门店T区</v>
          </cell>
        </row>
        <row r="132">
          <cell r="AG132">
            <v>0</v>
          </cell>
          <cell r="AH132">
            <v>0</v>
          </cell>
          <cell r="AI132">
            <v>0</v>
          </cell>
        </row>
        <row r="132">
          <cell r="AM132" t="str">
            <v/>
          </cell>
        </row>
        <row r="133">
          <cell r="E133" t="str">
            <v>殷小燕</v>
          </cell>
        </row>
        <row r="133">
          <cell r="AG133">
            <v>0.04</v>
          </cell>
          <cell r="AH133">
            <v>802.2864</v>
          </cell>
          <cell r="AI133">
            <v>0</v>
          </cell>
        </row>
        <row r="133">
          <cell r="AM133" t="str">
            <v/>
          </cell>
        </row>
        <row r="134">
          <cell r="E134" t="str">
            <v>王能琴</v>
          </cell>
        </row>
        <row r="134">
          <cell r="AG134">
            <v>0</v>
          </cell>
          <cell r="AH134">
            <v>0</v>
          </cell>
          <cell r="AI134">
            <v>0</v>
          </cell>
        </row>
        <row r="134">
          <cell r="AM134" t="str">
            <v/>
          </cell>
        </row>
        <row r="135">
          <cell r="E135" t="str">
            <v>贺丽</v>
          </cell>
        </row>
        <row r="135">
          <cell r="AG135">
            <v>0.04</v>
          </cell>
          <cell r="AH135">
            <v>804.308</v>
          </cell>
          <cell r="AI135">
            <v>0</v>
          </cell>
        </row>
        <row r="135">
          <cell r="AM135" t="str">
            <v/>
          </cell>
        </row>
        <row r="136">
          <cell r="E136" t="str">
            <v>邹孟君</v>
          </cell>
        </row>
        <row r="136">
          <cell r="AG136">
            <v>0</v>
          </cell>
          <cell r="AH136">
            <v>0</v>
          </cell>
          <cell r="AI136">
            <v>0</v>
          </cell>
        </row>
        <row r="136">
          <cell r="AM136" t="str">
            <v/>
          </cell>
        </row>
        <row r="137">
          <cell r="E137" t="str">
            <v>朱成芳</v>
          </cell>
        </row>
        <row r="137">
          <cell r="AG137">
            <v>0.06</v>
          </cell>
          <cell r="AH137">
            <v>854.829</v>
          </cell>
          <cell r="AI137">
            <v>1989.585</v>
          </cell>
        </row>
        <row r="137">
          <cell r="AM137" t="str">
            <v/>
          </cell>
        </row>
        <row r="138">
          <cell r="E138" t="str">
            <v>翁玲</v>
          </cell>
        </row>
        <row r="138">
          <cell r="AG138">
            <v>0.03</v>
          </cell>
          <cell r="AH138">
            <v>201.7515</v>
          </cell>
          <cell r="AI138">
            <v>55.575</v>
          </cell>
        </row>
        <row r="138">
          <cell r="AM138" t="str">
            <v/>
          </cell>
        </row>
        <row r="139">
          <cell r="E139" t="str">
            <v>彭羽佳</v>
          </cell>
        </row>
        <row r="139">
          <cell r="AG139">
            <v>0.03</v>
          </cell>
          <cell r="AH139">
            <v>211.6695</v>
          </cell>
          <cell r="AI139">
            <v>36.6795</v>
          </cell>
        </row>
        <row r="139">
          <cell r="AM139" t="str">
            <v/>
          </cell>
        </row>
        <row r="140">
          <cell r="E140" t="str">
            <v>李海瑛</v>
          </cell>
        </row>
        <row r="140">
          <cell r="AG140">
            <v>0.04</v>
          </cell>
          <cell r="AH140">
            <v>486.1568</v>
          </cell>
          <cell r="AI140">
            <v>514.254</v>
          </cell>
        </row>
        <row r="140">
          <cell r="AM140" t="str">
            <v/>
          </cell>
        </row>
        <row r="141">
          <cell r="E141" t="str">
            <v>川音+门店T区</v>
          </cell>
        </row>
        <row r="141">
          <cell r="AG141">
            <v>0</v>
          </cell>
          <cell r="AH141">
            <v>0</v>
          </cell>
          <cell r="AI141">
            <v>0</v>
          </cell>
        </row>
        <row r="141">
          <cell r="AM141" t="str">
            <v/>
          </cell>
        </row>
        <row r="142">
          <cell r="E142" t="str">
            <v>康钦</v>
          </cell>
        </row>
        <row r="142">
          <cell r="AG142">
            <v>0.04</v>
          </cell>
          <cell r="AH142">
            <v>1720.564</v>
          </cell>
          <cell r="AI142">
            <v>0</v>
          </cell>
        </row>
        <row r="142">
          <cell r="AM142">
            <v>0</v>
          </cell>
        </row>
        <row r="143">
          <cell r="E143" t="str">
            <v>达哇卓玛</v>
          </cell>
        </row>
        <row r="143">
          <cell r="AG143">
            <v>0.04</v>
          </cell>
          <cell r="AH143">
            <v>372.362</v>
          </cell>
          <cell r="AI143">
            <v>0</v>
          </cell>
        </row>
        <row r="143">
          <cell r="AM143" t="str">
            <v/>
          </cell>
        </row>
        <row r="144">
          <cell r="E144" t="str">
            <v>T区</v>
          </cell>
        </row>
        <row r="144">
          <cell r="AG144">
            <v>0</v>
          </cell>
          <cell r="AH144">
            <v>0</v>
          </cell>
          <cell r="AI144">
            <v>0</v>
          </cell>
        </row>
        <row r="144">
          <cell r="AM144" t="str">
            <v/>
          </cell>
        </row>
        <row r="145">
          <cell r="E145" t="str">
            <v>聂娟</v>
          </cell>
        </row>
        <row r="145">
          <cell r="AG145">
            <v>0.06</v>
          </cell>
          <cell r="AH145">
            <v>2596.92</v>
          </cell>
          <cell r="AI145">
            <v>37.05</v>
          </cell>
        </row>
        <row r="145">
          <cell r="AM145">
            <v>241.54</v>
          </cell>
        </row>
        <row r="146">
          <cell r="E146" t="str">
            <v>马菁</v>
          </cell>
        </row>
        <row r="146">
          <cell r="AG146">
            <v>0.06</v>
          </cell>
          <cell r="AH146">
            <v>1376.721</v>
          </cell>
          <cell r="AI146">
            <v>363.09</v>
          </cell>
        </row>
        <row r="146">
          <cell r="AM146" t="str">
            <v/>
          </cell>
        </row>
        <row r="147">
          <cell r="E147" t="str">
            <v>T区</v>
          </cell>
        </row>
        <row r="147">
          <cell r="AG147">
            <v>0</v>
          </cell>
          <cell r="AH147">
            <v>0</v>
          </cell>
          <cell r="AI147">
            <v>0</v>
          </cell>
        </row>
        <row r="147">
          <cell r="AM147" t="str">
            <v/>
          </cell>
        </row>
        <row r="148">
          <cell r="E148" t="str">
            <v>光华+门店T区</v>
          </cell>
        </row>
        <row r="148">
          <cell r="AG148">
            <v>0</v>
          </cell>
          <cell r="AH148">
            <v>0</v>
          </cell>
          <cell r="AI148">
            <v>0</v>
          </cell>
        </row>
        <row r="148">
          <cell r="AM148" t="str">
            <v/>
          </cell>
        </row>
        <row r="149">
          <cell r="E149" t="str">
            <v>张候敏</v>
          </cell>
        </row>
        <row r="149">
          <cell r="AG149">
            <v>0.06</v>
          </cell>
          <cell r="AH149">
            <v>2973.462</v>
          </cell>
          <cell r="AI149">
            <v>592.059</v>
          </cell>
        </row>
        <row r="149">
          <cell r="AM149">
            <v>301.11</v>
          </cell>
        </row>
        <row r="150">
          <cell r="E150" t="str">
            <v>何婷</v>
          </cell>
        </row>
        <row r="150">
          <cell r="AG150">
            <v>0.06</v>
          </cell>
          <cell r="AH150">
            <v>1439.934</v>
          </cell>
          <cell r="AI150">
            <v>257.868</v>
          </cell>
        </row>
        <row r="150">
          <cell r="AM150" t="str">
            <v/>
          </cell>
        </row>
        <row r="151">
          <cell r="E151" t="str">
            <v>T区</v>
          </cell>
        </row>
        <row r="151">
          <cell r="AG151">
            <v>0</v>
          </cell>
          <cell r="AH151">
            <v>0</v>
          </cell>
          <cell r="AI151">
            <v>0</v>
          </cell>
        </row>
        <row r="151">
          <cell r="AM151" t="str">
            <v/>
          </cell>
        </row>
        <row r="152">
          <cell r="E152" t="str">
            <v>刘慧</v>
          </cell>
        </row>
        <row r="152">
          <cell r="AG152">
            <v>0.05</v>
          </cell>
          <cell r="AH152">
            <v>1628.414</v>
          </cell>
          <cell r="AI152">
            <v>0</v>
          </cell>
        </row>
        <row r="152">
          <cell r="AM152">
            <v>898.52</v>
          </cell>
        </row>
        <row r="153">
          <cell r="E153" t="str">
            <v>邓雪梅</v>
          </cell>
        </row>
        <row r="153">
          <cell r="AG153">
            <v>0.05</v>
          </cell>
          <cell r="AH153">
            <v>2689.2885</v>
          </cell>
          <cell r="AI153">
            <v>0</v>
          </cell>
        </row>
        <row r="153">
          <cell r="AM153" t="str">
            <v/>
          </cell>
        </row>
        <row r="154">
          <cell r="E154" t="str">
            <v>高雪</v>
          </cell>
        </row>
        <row r="154">
          <cell r="AG154">
            <v>0.05</v>
          </cell>
          <cell r="AH154">
            <v>906.11</v>
          </cell>
          <cell r="AI154">
            <v>53.105</v>
          </cell>
        </row>
        <row r="154">
          <cell r="AM154" t="str">
            <v/>
          </cell>
        </row>
        <row r="155">
          <cell r="E155" t="str">
            <v>T区</v>
          </cell>
        </row>
        <row r="155">
          <cell r="AG155">
            <v>0</v>
          </cell>
          <cell r="AH155">
            <v>0</v>
          </cell>
          <cell r="AI155">
            <v>0</v>
          </cell>
        </row>
        <row r="155">
          <cell r="AM155" t="str">
            <v/>
          </cell>
        </row>
        <row r="156">
          <cell r="E156" t="str">
            <v>陈春秀</v>
          </cell>
        </row>
        <row r="156">
          <cell r="AG156">
            <v>0</v>
          </cell>
          <cell r="AH156">
            <v>0</v>
          </cell>
          <cell r="AI156">
            <v>0</v>
          </cell>
        </row>
        <row r="156">
          <cell r="AM156" t="str">
            <v/>
          </cell>
        </row>
        <row r="157">
          <cell r="E157" t="str">
            <v>龙湖+门店T区</v>
          </cell>
        </row>
        <row r="157">
          <cell r="AG157">
            <v>0</v>
          </cell>
          <cell r="AH157">
            <v>0</v>
          </cell>
          <cell r="AI157">
            <v>0</v>
          </cell>
        </row>
        <row r="157">
          <cell r="AM157" t="str">
            <v/>
          </cell>
        </row>
        <row r="158">
          <cell r="E158" t="str">
            <v>郭小丽</v>
          </cell>
        </row>
        <row r="158">
          <cell r="AG158">
            <v>0.04</v>
          </cell>
          <cell r="AH158">
            <v>731.1808</v>
          </cell>
          <cell r="AI158">
            <v>24.7</v>
          </cell>
        </row>
        <row r="158">
          <cell r="AM158">
            <v>0</v>
          </cell>
        </row>
        <row r="159">
          <cell r="E159" t="str">
            <v>雷娜婷</v>
          </cell>
        </row>
        <row r="159">
          <cell r="AG159">
            <v>0.04</v>
          </cell>
          <cell r="AH159">
            <v>1196.4794</v>
          </cell>
          <cell r="AI159">
            <v>0</v>
          </cell>
        </row>
        <row r="159">
          <cell r="AM159" t="str">
            <v/>
          </cell>
        </row>
        <row r="160">
          <cell r="E160" t="str">
            <v>T区</v>
          </cell>
        </row>
        <row r="160">
          <cell r="AG160">
            <v>0</v>
          </cell>
          <cell r="AH160">
            <v>0</v>
          </cell>
          <cell r="AI160">
            <v>0</v>
          </cell>
        </row>
        <row r="160">
          <cell r="AM160" t="str">
            <v/>
          </cell>
        </row>
        <row r="161">
          <cell r="E161" t="str">
            <v>顾红艳</v>
          </cell>
        </row>
        <row r="161">
          <cell r="AG161">
            <v>0.04</v>
          </cell>
          <cell r="AH161">
            <v>800.831</v>
          </cell>
          <cell r="AI161">
            <v>125.97</v>
          </cell>
        </row>
        <row r="161">
          <cell r="AM161">
            <v>152.84</v>
          </cell>
        </row>
        <row r="162">
          <cell r="E162" t="str">
            <v>梁婷</v>
          </cell>
        </row>
        <row r="162">
          <cell r="AG162">
            <v>0.04</v>
          </cell>
          <cell r="AH162">
            <v>914.7398</v>
          </cell>
          <cell r="AI162">
            <v>17.29</v>
          </cell>
        </row>
        <row r="162">
          <cell r="AM162" t="str">
            <v/>
          </cell>
        </row>
        <row r="163">
          <cell r="E163" t="str">
            <v>叶美霞</v>
          </cell>
        </row>
        <row r="163">
          <cell r="AG163">
            <v>0</v>
          </cell>
          <cell r="AH163">
            <v>0</v>
          </cell>
          <cell r="AI163">
            <v>0</v>
          </cell>
        </row>
        <row r="163">
          <cell r="AM163" t="str">
            <v/>
          </cell>
        </row>
        <row r="164">
          <cell r="E164" t="str">
            <v>T区</v>
          </cell>
        </row>
        <row r="164">
          <cell r="AG164">
            <v>0</v>
          </cell>
          <cell r="AH164">
            <v>0</v>
          </cell>
          <cell r="AI164">
            <v>0</v>
          </cell>
        </row>
        <row r="164">
          <cell r="AM164" t="str">
            <v/>
          </cell>
        </row>
        <row r="165">
          <cell r="E165" t="str">
            <v>安家晴</v>
          </cell>
        </row>
        <row r="165">
          <cell r="AG165">
            <v>0</v>
          </cell>
          <cell r="AH165">
            <v>0</v>
          </cell>
          <cell r="AI165">
            <v>0</v>
          </cell>
        </row>
        <row r="165">
          <cell r="AM165" t="str">
            <v/>
          </cell>
        </row>
        <row r="166">
          <cell r="E166" t="str">
            <v>鹭岛+门店T区</v>
          </cell>
        </row>
        <row r="166">
          <cell r="AG166">
            <v>0</v>
          </cell>
          <cell r="AH166">
            <v>0</v>
          </cell>
          <cell r="AI166">
            <v>0</v>
          </cell>
        </row>
        <row r="166">
          <cell r="AM166" t="str">
            <v/>
          </cell>
        </row>
        <row r="167">
          <cell r="E167" t="str">
            <v>刘九招</v>
          </cell>
        </row>
        <row r="167">
          <cell r="AG167">
            <v>0.04</v>
          </cell>
          <cell r="AH167">
            <v>1425.0038</v>
          </cell>
          <cell r="AI167">
            <v>-308.75</v>
          </cell>
        </row>
        <row r="167">
          <cell r="AM167">
            <v>0</v>
          </cell>
        </row>
        <row r="168">
          <cell r="E168" t="str">
            <v>李彩华</v>
          </cell>
        </row>
        <row r="168">
          <cell r="AG168">
            <v>0.04</v>
          </cell>
          <cell r="AH168">
            <v>665.5282</v>
          </cell>
          <cell r="AI168">
            <v>368.03</v>
          </cell>
        </row>
        <row r="168">
          <cell r="AM168" t="str">
            <v/>
          </cell>
        </row>
        <row r="169">
          <cell r="E169" t="str">
            <v>T区</v>
          </cell>
        </row>
        <row r="169">
          <cell r="AG169">
            <v>0</v>
          </cell>
          <cell r="AH169">
            <v>0</v>
          </cell>
          <cell r="AI169">
            <v>0</v>
          </cell>
        </row>
        <row r="169">
          <cell r="AM169" t="str">
            <v/>
          </cell>
        </row>
        <row r="170">
          <cell r="E170" t="str">
            <v>廖妍</v>
          </cell>
        </row>
        <row r="170">
          <cell r="AG170">
            <v>0.04</v>
          </cell>
          <cell r="AH170">
            <v>1493.2936</v>
          </cell>
          <cell r="AI170">
            <v>583.414</v>
          </cell>
        </row>
        <row r="170">
          <cell r="AM170">
            <v>0</v>
          </cell>
        </row>
        <row r="171">
          <cell r="E171" t="str">
            <v>朱羽</v>
          </cell>
        </row>
        <row r="171">
          <cell r="AG171">
            <v>0.04</v>
          </cell>
          <cell r="AH171">
            <v>628.2692</v>
          </cell>
          <cell r="AI171">
            <v>-241.566</v>
          </cell>
        </row>
        <row r="171">
          <cell r="AM171" t="str">
            <v/>
          </cell>
        </row>
        <row r="172">
          <cell r="E172" t="str">
            <v>高琴</v>
          </cell>
        </row>
        <row r="172">
          <cell r="AG172">
            <v>0.04</v>
          </cell>
          <cell r="AH172">
            <v>263.2032</v>
          </cell>
          <cell r="AI172">
            <v>73.0873</v>
          </cell>
        </row>
        <row r="172">
          <cell r="AM172" t="str">
            <v/>
          </cell>
        </row>
        <row r="173">
          <cell r="E173" t="str">
            <v>T区</v>
          </cell>
        </row>
        <row r="173">
          <cell r="AG173">
            <v>0</v>
          </cell>
          <cell r="AH173">
            <v>0</v>
          </cell>
          <cell r="AI173">
            <v>0</v>
          </cell>
        </row>
        <row r="173">
          <cell r="AM173" t="str">
            <v/>
          </cell>
        </row>
        <row r="174">
          <cell r="E174" t="str">
            <v>达卓措</v>
          </cell>
        </row>
        <row r="174">
          <cell r="AG174">
            <v>0</v>
          </cell>
          <cell r="AH174">
            <v>0</v>
          </cell>
          <cell r="AI174">
            <v>0</v>
          </cell>
        </row>
        <row r="174">
          <cell r="AM174" t="str">
            <v/>
          </cell>
        </row>
        <row r="175">
          <cell r="E175" t="str">
            <v>南湖+门店T区</v>
          </cell>
        </row>
        <row r="175">
          <cell r="AG175">
            <v>0</v>
          </cell>
          <cell r="AH175">
            <v>0</v>
          </cell>
          <cell r="AI175">
            <v>0</v>
          </cell>
        </row>
        <row r="175">
          <cell r="AM175" t="str">
            <v/>
          </cell>
        </row>
        <row r="176">
          <cell r="E176" t="str">
            <v>王萍</v>
          </cell>
        </row>
        <row r="176">
          <cell r="AG176">
            <v>0.04</v>
          </cell>
          <cell r="AH176">
            <v>2076.8596</v>
          </cell>
          <cell r="AI176">
            <v>0</v>
          </cell>
        </row>
        <row r="176">
          <cell r="AM176">
            <v>0</v>
          </cell>
        </row>
        <row r="177">
          <cell r="E177" t="str">
            <v>郝莉娜</v>
          </cell>
        </row>
        <row r="177">
          <cell r="AG177">
            <v>0.04</v>
          </cell>
          <cell r="AH177">
            <v>54.4692</v>
          </cell>
          <cell r="AI177">
            <v>0</v>
          </cell>
        </row>
        <row r="177">
          <cell r="AM177" t="str">
            <v/>
          </cell>
        </row>
        <row r="178">
          <cell r="E178" t="str">
            <v>路平</v>
          </cell>
        </row>
        <row r="178">
          <cell r="AG178">
            <v>0</v>
          </cell>
          <cell r="AH178">
            <v>0</v>
          </cell>
          <cell r="AI178">
            <v>0</v>
          </cell>
        </row>
        <row r="178">
          <cell r="AM178" t="str">
            <v/>
          </cell>
        </row>
        <row r="179">
          <cell r="E179" t="str">
            <v>T区</v>
          </cell>
        </row>
        <row r="179">
          <cell r="AG179">
            <v>0</v>
          </cell>
          <cell r="AH179">
            <v>0</v>
          </cell>
          <cell r="AI179">
            <v>0</v>
          </cell>
        </row>
        <row r="179">
          <cell r="AM179" t="str">
            <v/>
          </cell>
        </row>
        <row r="180">
          <cell r="E180" t="str">
            <v>谢娟</v>
          </cell>
        </row>
        <row r="180">
          <cell r="AG180">
            <v>0.05</v>
          </cell>
          <cell r="AH180">
            <v>1644.773</v>
          </cell>
          <cell r="AI180">
            <v>104.975</v>
          </cell>
        </row>
        <row r="180">
          <cell r="AM180">
            <v>774.6</v>
          </cell>
        </row>
        <row r="181">
          <cell r="E181" t="str">
            <v>胡红琳</v>
          </cell>
        </row>
        <row r="181">
          <cell r="AG181">
            <v>0.05</v>
          </cell>
          <cell r="AH181">
            <v>1935.53475</v>
          </cell>
          <cell r="AI181">
            <v>0</v>
          </cell>
        </row>
        <row r="181">
          <cell r="AM181" t="str">
            <v/>
          </cell>
        </row>
        <row r="182">
          <cell r="E182" t="str">
            <v>陈美合</v>
          </cell>
        </row>
        <row r="182">
          <cell r="AG182">
            <v>0.05</v>
          </cell>
          <cell r="AH182">
            <v>583.56125</v>
          </cell>
          <cell r="AI182">
            <v>104.975</v>
          </cell>
        </row>
        <row r="182">
          <cell r="AM182" t="str">
            <v/>
          </cell>
        </row>
        <row r="183">
          <cell r="E183" t="str">
            <v>T区</v>
          </cell>
        </row>
        <row r="183">
          <cell r="AG183">
            <v>0</v>
          </cell>
          <cell r="AH183">
            <v>0</v>
          </cell>
          <cell r="AI183">
            <v>0</v>
          </cell>
        </row>
        <row r="183">
          <cell r="AM183" t="str">
            <v/>
          </cell>
        </row>
        <row r="184">
          <cell r="E184" t="str">
            <v>荣华北路+门店T区</v>
          </cell>
        </row>
        <row r="184">
          <cell r="AG184">
            <v>0</v>
          </cell>
          <cell r="AH184">
            <v>0</v>
          </cell>
          <cell r="AI184">
            <v>0</v>
          </cell>
        </row>
        <row r="184">
          <cell r="AM184" t="str">
            <v/>
          </cell>
        </row>
        <row r="185">
          <cell r="E185" t="str">
            <v>康红梅</v>
          </cell>
        </row>
        <row r="185">
          <cell r="AG185">
            <v>0.07</v>
          </cell>
          <cell r="AH185">
            <v>6422.36385</v>
          </cell>
          <cell r="AI185">
            <v>431.47195</v>
          </cell>
        </row>
        <row r="185">
          <cell r="AM185">
            <v>2050.15</v>
          </cell>
        </row>
        <row r="186">
          <cell r="E186" t="str">
            <v>唐银春</v>
          </cell>
        </row>
        <row r="186">
          <cell r="AG186">
            <v>0.07</v>
          </cell>
          <cell r="AH186">
            <v>7031.61025</v>
          </cell>
          <cell r="AI186">
            <v>297.5609</v>
          </cell>
        </row>
        <row r="186">
          <cell r="AM186" t="str">
            <v/>
          </cell>
        </row>
        <row r="187">
          <cell r="E187" t="str">
            <v>陈红霞</v>
          </cell>
        </row>
        <row r="187">
          <cell r="AG187">
            <v>0.07</v>
          </cell>
          <cell r="AH187">
            <v>823.004</v>
          </cell>
          <cell r="AI187">
            <v>1041.333475</v>
          </cell>
        </row>
        <row r="187">
          <cell r="AM187" t="str">
            <v/>
          </cell>
        </row>
        <row r="188">
          <cell r="E188" t="str">
            <v>T区</v>
          </cell>
        </row>
        <row r="188">
          <cell r="AG188">
            <v>0</v>
          </cell>
          <cell r="AH188">
            <v>0</v>
          </cell>
          <cell r="AI188">
            <v>0</v>
          </cell>
        </row>
        <row r="188">
          <cell r="AM188" t="str">
            <v/>
          </cell>
        </row>
        <row r="189">
          <cell r="E189" t="str">
            <v>刘巧艳</v>
          </cell>
        </row>
        <row r="189">
          <cell r="AG189">
            <v>0.06</v>
          </cell>
          <cell r="AH189">
            <v>6153.77985</v>
          </cell>
          <cell r="AI189">
            <v>0</v>
          </cell>
        </row>
        <row r="189">
          <cell r="AM189">
            <v>530.91</v>
          </cell>
        </row>
        <row r="190">
          <cell r="E190" t="str">
            <v>刘晓丽</v>
          </cell>
        </row>
        <row r="190">
          <cell r="AG190">
            <v>0.06</v>
          </cell>
          <cell r="AH190">
            <v>2281.58745</v>
          </cell>
          <cell r="AI190">
            <v>1073.6349</v>
          </cell>
        </row>
        <row r="190">
          <cell r="AM190" t="str">
            <v/>
          </cell>
        </row>
        <row r="191">
          <cell r="E191" t="str">
            <v>T区</v>
          </cell>
        </row>
        <row r="191">
          <cell r="AG191">
            <v>0</v>
          </cell>
          <cell r="AH191">
            <v>0</v>
          </cell>
          <cell r="AI191">
            <v>0</v>
          </cell>
        </row>
        <row r="191">
          <cell r="AM191" t="str">
            <v/>
          </cell>
        </row>
        <row r="192">
          <cell r="E192" t="str">
            <v>熊艳</v>
          </cell>
        </row>
        <row r="192">
          <cell r="AG192">
            <v>0.04</v>
          </cell>
          <cell r="AH192">
            <v>1425.4484</v>
          </cell>
          <cell r="AI192">
            <v>170.0348</v>
          </cell>
        </row>
        <row r="192">
          <cell r="AM192">
            <v>700.17</v>
          </cell>
        </row>
        <row r="193">
          <cell r="E193" t="str">
            <v>任静</v>
          </cell>
        </row>
        <row r="193">
          <cell r="AG193">
            <v>0.04</v>
          </cell>
          <cell r="AH193">
            <v>869.839</v>
          </cell>
          <cell r="AI193">
            <v>225.758</v>
          </cell>
        </row>
        <row r="193">
          <cell r="AM193" t="str">
            <v/>
          </cell>
        </row>
        <row r="194">
          <cell r="E194" t="str">
            <v>廖增珍</v>
          </cell>
        </row>
        <row r="194">
          <cell r="AG194">
            <v>0.04</v>
          </cell>
          <cell r="AH194">
            <v>366.7152</v>
          </cell>
          <cell r="AI194">
            <v>0</v>
          </cell>
        </row>
        <row r="194">
          <cell r="AM194" t="str">
            <v/>
          </cell>
        </row>
        <row r="195">
          <cell r="E195" t="str">
            <v>T区</v>
          </cell>
        </row>
        <row r="195">
          <cell r="AG195">
            <v>0</v>
          </cell>
          <cell r="AH195">
            <v>0</v>
          </cell>
          <cell r="AI195">
            <v>0</v>
          </cell>
        </row>
        <row r="195">
          <cell r="AM195" t="str">
            <v/>
          </cell>
        </row>
        <row r="196">
          <cell r="E196" t="str">
            <v>紫荆+门店T区</v>
          </cell>
        </row>
        <row r="196">
          <cell r="AG196">
            <v>0</v>
          </cell>
          <cell r="AH196">
            <v>0</v>
          </cell>
          <cell r="AI196">
            <v>0</v>
          </cell>
        </row>
        <row r="196">
          <cell r="AM196" t="str">
            <v/>
          </cell>
        </row>
        <row r="197">
          <cell r="E197" t="str">
            <v>冉芳霞</v>
          </cell>
        </row>
        <row r="197">
          <cell r="AG197">
            <v>0.07</v>
          </cell>
          <cell r="AH197">
            <v>1478.561</v>
          </cell>
          <cell r="AI197">
            <v>3877.2825</v>
          </cell>
        </row>
        <row r="197">
          <cell r="AM197">
            <v>0</v>
          </cell>
        </row>
        <row r="198">
          <cell r="E198" t="str">
            <v>谭萍</v>
          </cell>
        </row>
        <row r="198">
          <cell r="AG198">
            <v>0.07</v>
          </cell>
          <cell r="AH198">
            <v>1493.49025</v>
          </cell>
          <cell r="AI198">
            <v>1190.4165</v>
          </cell>
        </row>
        <row r="198">
          <cell r="AM198" t="str">
            <v/>
          </cell>
        </row>
        <row r="199">
          <cell r="E199" t="str">
            <v>罗湘湘</v>
          </cell>
        </row>
        <row r="199">
          <cell r="AG199">
            <v>0.07</v>
          </cell>
          <cell r="AH199">
            <v>26.467</v>
          </cell>
          <cell r="AI199">
            <v>379.08325</v>
          </cell>
        </row>
        <row r="199">
          <cell r="AM199" t="str">
            <v/>
          </cell>
        </row>
        <row r="200">
          <cell r="E200" t="str">
            <v>T区</v>
          </cell>
        </row>
        <row r="200">
          <cell r="AG200">
            <v>0</v>
          </cell>
          <cell r="AH200">
            <v>0</v>
          </cell>
          <cell r="AI200">
            <v>0</v>
          </cell>
        </row>
        <row r="200">
          <cell r="AM200" t="str">
            <v/>
          </cell>
        </row>
        <row r="201">
          <cell r="E201" t="str">
            <v>郝中南</v>
          </cell>
        </row>
        <row r="201">
          <cell r="AG201">
            <v>0.06</v>
          </cell>
          <cell r="AH201">
            <v>1556.67</v>
          </cell>
          <cell r="AI201">
            <v>2473.0875</v>
          </cell>
        </row>
        <row r="201">
          <cell r="AM201">
            <v>418.26</v>
          </cell>
        </row>
        <row r="202">
          <cell r="E202" t="str">
            <v>彭措志玛</v>
          </cell>
        </row>
        <row r="202">
          <cell r="AG202">
            <v>0.06</v>
          </cell>
          <cell r="AH202">
            <v>936.1395</v>
          </cell>
          <cell r="AI202">
            <v>987.012</v>
          </cell>
        </row>
        <row r="202">
          <cell r="AM202" t="str">
            <v/>
          </cell>
        </row>
        <row r="203">
          <cell r="E203" t="str">
            <v>T区</v>
          </cell>
        </row>
        <row r="203">
          <cell r="AG203">
            <v>0</v>
          </cell>
          <cell r="AH203">
            <v>0</v>
          </cell>
          <cell r="AI203">
            <v>0</v>
          </cell>
        </row>
        <row r="203">
          <cell r="AM203" t="str">
            <v/>
          </cell>
        </row>
        <row r="204">
          <cell r="E204" t="str">
            <v>双流+门店T区</v>
          </cell>
        </row>
        <row r="204">
          <cell r="AG204">
            <v>0</v>
          </cell>
          <cell r="AH204">
            <v>0</v>
          </cell>
          <cell r="AI204">
            <v>0</v>
          </cell>
        </row>
        <row r="204">
          <cell r="AM204" t="str">
            <v/>
          </cell>
        </row>
        <row r="205">
          <cell r="E205" t="str">
            <v>刘霞</v>
          </cell>
        </row>
        <row r="205">
          <cell r="AG205">
            <v>0.03</v>
          </cell>
          <cell r="AH205">
            <v>423.6753</v>
          </cell>
          <cell r="AI205">
            <v>51.87</v>
          </cell>
        </row>
        <row r="205">
          <cell r="AM205">
            <v>0</v>
          </cell>
        </row>
        <row r="206">
          <cell r="E206" t="str">
            <v>石海力</v>
          </cell>
        </row>
        <row r="206">
          <cell r="AG206">
            <v>0.03</v>
          </cell>
          <cell r="AH206">
            <v>183.41745</v>
          </cell>
          <cell r="AI206">
            <v>136.344</v>
          </cell>
        </row>
        <row r="206">
          <cell r="AM206" t="str">
            <v/>
          </cell>
        </row>
        <row r="207">
          <cell r="E207" t="str">
            <v>陈定坤</v>
          </cell>
        </row>
        <row r="207">
          <cell r="AG207">
            <v>0.03</v>
          </cell>
          <cell r="AH207">
            <v>307.5891</v>
          </cell>
          <cell r="AI207">
            <v>264.9075</v>
          </cell>
        </row>
        <row r="207">
          <cell r="AM207" t="str">
            <v/>
          </cell>
        </row>
        <row r="208">
          <cell r="E208" t="str">
            <v>T区</v>
          </cell>
        </row>
        <row r="208">
          <cell r="AG208">
            <v>0</v>
          </cell>
          <cell r="AH208">
            <v>0</v>
          </cell>
          <cell r="AI208">
            <v>0</v>
          </cell>
        </row>
        <row r="208">
          <cell r="AM208" t="str">
            <v/>
          </cell>
        </row>
        <row r="209">
          <cell r="E209" t="str">
            <v>李科</v>
          </cell>
        </row>
        <row r="209">
          <cell r="AG209">
            <v>0.05</v>
          </cell>
          <cell r="AH209">
            <v>1984.455</v>
          </cell>
          <cell r="AI209">
            <v>298.623</v>
          </cell>
        </row>
        <row r="209">
          <cell r="AM209">
            <v>0</v>
          </cell>
        </row>
        <row r="210">
          <cell r="E210" t="str">
            <v>付薪燕</v>
          </cell>
        </row>
        <row r="210">
          <cell r="AG210">
            <v>0.05</v>
          </cell>
          <cell r="AH210">
            <v>762.052</v>
          </cell>
          <cell r="AI210">
            <v>36.6795</v>
          </cell>
        </row>
        <row r="210">
          <cell r="AM210" t="str">
            <v/>
          </cell>
        </row>
        <row r="211">
          <cell r="E211" t="str">
            <v>T区</v>
          </cell>
        </row>
        <row r="211">
          <cell r="AG211">
            <v>0</v>
          </cell>
          <cell r="AH211">
            <v>0</v>
          </cell>
          <cell r="AI211">
            <v>0</v>
          </cell>
        </row>
        <row r="211">
          <cell r="AM211" t="str">
            <v/>
          </cell>
        </row>
        <row r="212">
          <cell r="E212" t="str">
            <v>亚洲湾+门店T区</v>
          </cell>
        </row>
        <row r="212">
          <cell r="AG212">
            <v>0.03</v>
          </cell>
          <cell r="AH212">
            <v>0</v>
          </cell>
          <cell r="AI212">
            <v>0</v>
          </cell>
        </row>
        <row r="212">
          <cell r="AM212" t="str">
            <v/>
          </cell>
        </row>
        <row r="213">
          <cell r="E213" t="str">
            <v>李巧娇</v>
          </cell>
        </row>
        <row r="213">
          <cell r="AG213">
            <v>0.05</v>
          </cell>
          <cell r="AH213">
            <v>1133.6825</v>
          </cell>
          <cell r="AI213">
            <v>900.901625</v>
          </cell>
        </row>
        <row r="213">
          <cell r="AM213">
            <v>763.55</v>
          </cell>
        </row>
        <row r="214">
          <cell r="E214" t="str">
            <v>李萌</v>
          </cell>
        </row>
        <row r="214">
          <cell r="AG214">
            <v>0.05</v>
          </cell>
          <cell r="AH214">
            <v>333.925</v>
          </cell>
          <cell r="AI214">
            <v>215.5075</v>
          </cell>
        </row>
        <row r="214">
          <cell r="AM214" t="str">
            <v/>
          </cell>
        </row>
        <row r="215">
          <cell r="E215" t="str">
            <v>柳全菊</v>
          </cell>
        </row>
        <row r="215">
          <cell r="AG215">
            <v>0.05</v>
          </cell>
          <cell r="AH215">
            <v>1092.12</v>
          </cell>
          <cell r="AI215">
            <v>92.594125</v>
          </cell>
        </row>
        <row r="215">
          <cell r="AM215" t="str">
            <v/>
          </cell>
        </row>
        <row r="216">
          <cell r="E216" t="str">
            <v>T区</v>
          </cell>
        </row>
        <row r="216">
          <cell r="AG216">
            <v>0</v>
          </cell>
          <cell r="AH216">
            <v>0</v>
          </cell>
          <cell r="AI216">
            <v>0</v>
          </cell>
        </row>
        <row r="216">
          <cell r="AM216" t="str">
            <v/>
          </cell>
        </row>
        <row r="217">
          <cell r="E217" t="str">
            <v>罗雪</v>
          </cell>
        </row>
        <row r="217">
          <cell r="AG217">
            <v>0.06</v>
          </cell>
          <cell r="AH217">
            <v>3261.996</v>
          </cell>
          <cell r="AI217">
            <v>103.2213</v>
          </cell>
        </row>
        <row r="217">
          <cell r="AM217">
            <v>329.4</v>
          </cell>
        </row>
        <row r="218">
          <cell r="E218" t="str">
            <v>唐宇欣</v>
          </cell>
        </row>
        <row r="218">
          <cell r="AG218">
            <v>0.06</v>
          </cell>
          <cell r="AH218">
            <v>1722.312</v>
          </cell>
          <cell r="AI218">
            <v>651.7836</v>
          </cell>
        </row>
        <row r="218">
          <cell r="AM218" t="str">
            <v/>
          </cell>
        </row>
        <row r="219">
          <cell r="E219" t="str">
            <v>T区</v>
          </cell>
        </row>
        <row r="219">
          <cell r="AG219">
            <v>0</v>
          </cell>
          <cell r="AH219">
            <v>0</v>
          </cell>
          <cell r="AI219">
            <v>0</v>
          </cell>
        </row>
        <row r="219">
          <cell r="AM219" t="str">
            <v/>
          </cell>
        </row>
        <row r="220">
          <cell r="E220" t="str">
            <v>川师+门店T区</v>
          </cell>
        </row>
        <row r="220">
          <cell r="AG220">
            <v>0</v>
          </cell>
          <cell r="AH220">
            <v>0</v>
          </cell>
          <cell r="AI220">
            <v>0</v>
          </cell>
        </row>
        <row r="220">
          <cell r="AM220" t="str">
            <v/>
          </cell>
        </row>
        <row r="221">
          <cell r="E221" t="str">
            <v>冷忠翠</v>
          </cell>
        </row>
        <row r="221">
          <cell r="AG221">
            <v>0.04</v>
          </cell>
          <cell r="AH221">
            <v>1633.696</v>
          </cell>
          <cell r="AI221">
            <v>4.94</v>
          </cell>
        </row>
        <row r="221">
          <cell r="AM221">
            <v>0</v>
          </cell>
        </row>
        <row r="222">
          <cell r="E222" t="str">
            <v>谢翠华</v>
          </cell>
        </row>
        <row r="222">
          <cell r="AG222">
            <v>0.03</v>
          </cell>
          <cell r="AH222">
            <v>166.383</v>
          </cell>
          <cell r="AI222">
            <v>0</v>
          </cell>
        </row>
        <row r="222">
          <cell r="AM222" t="str">
            <v/>
          </cell>
        </row>
        <row r="223">
          <cell r="E223" t="str">
            <v>舒许芳</v>
          </cell>
        </row>
        <row r="223">
          <cell r="AG223">
            <v>0.04</v>
          </cell>
          <cell r="AH223">
            <v>388.132</v>
          </cell>
          <cell r="AI223">
            <v>0</v>
          </cell>
        </row>
        <row r="223">
          <cell r="AM223" t="str">
            <v/>
          </cell>
        </row>
        <row r="224">
          <cell r="E224" t="str">
            <v>T区</v>
          </cell>
        </row>
        <row r="224">
          <cell r="AG224">
            <v>0</v>
          </cell>
          <cell r="AH224">
            <v>0</v>
          </cell>
          <cell r="AI224">
            <v>0</v>
          </cell>
        </row>
        <row r="224">
          <cell r="AM224" t="str">
            <v/>
          </cell>
        </row>
        <row r="225">
          <cell r="E225" t="str">
            <v>王红</v>
          </cell>
        </row>
        <row r="225">
          <cell r="AG225">
            <v>0.04</v>
          </cell>
          <cell r="AH225">
            <v>1108.422</v>
          </cell>
          <cell r="AI225">
            <v>0</v>
          </cell>
        </row>
        <row r="225">
          <cell r="AM225" t="str">
            <v/>
          </cell>
        </row>
        <row r="226">
          <cell r="E226" t="str">
            <v>贺金云</v>
          </cell>
        </row>
        <row r="226">
          <cell r="AG226">
            <v>0</v>
          </cell>
          <cell r="AH226">
            <v>0</v>
          </cell>
          <cell r="AI226">
            <v>0</v>
          </cell>
        </row>
        <row r="226">
          <cell r="AM226" t="str">
            <v/>
          </cell>
        </row>
        <row r="227">
          <cell r="E227" t="str">
            <v>郑晓芳</v>
          </cell>
        </row>
        <row r="227">
          <cell r="AG227">
            <v>0</v>
          </cell>
          <cell r="AH227">
            <v>0</v>
          </cell>
          <cell r="AI227">
            <v>0</v>
          </cell>
        </row>
        <row r="227">
          <cell r="AM227" t="str">
            <v/>
          </cell>
        </row>
        <row r="228">
          <cell r="E228" t="str">
            <v>明信+门店T区</v>
          </cell>
        </row>
        <row r="228">
          <cell r="AG228">
            <v>0</v>
          </cell>
          <cell r="AH228">
            <v>0</v>
          </cell>
          <cell r="AI228">
            <v>0</v>
          </cell>
        </row>
        <row r="228">
          <cell r="AM228" t="str">
            <v/>
          </cell>
        </row>
        <row r="229">
          <cell r="E229" t="str">
            <v>张廷妍</v>
          </cell>
        </row>
        <row r="229">
          <cell r="AG229">
            <v>0.05</v>
          </cell>
          <cell r="AH229">
            <v>2258.929</v>
          </cell>
          <cell r="AI229">
            <v>0</v>
          </cell>
        </row>
        <row r="229">
          <cell r="AM229">
            <v>0</v>
          </cell>
        </row>
        <row r="230">
          <cell r="E230" t="str">
            <v>王显珍</v>
          </cell>
        </row>
        <row r="230">
          <cell r="AG230">
            <v>0.05</v>
          </cell>
          <cell r="AH230">
            <v>952.1565</v>
          </cell>
          <cell r="AI230">
            <v>-177.191625</v>
          </cell>
        </row>
        <row r="230">
          <cell r="AM230" t="str">
            <v/>
          </cell>
        </row>
        <row r="231">
          <cell r="E231" t="str">
            <v>T区</v>
          </cell>
        </row>
        <row r="231">
          <cell r="AG231">
            <v>0</v>
          </cell>
          <cell r="AH231">
            <v>0</v>
          </cell>
          <cell r="AI231">
            <v>0</v>
          </cell>
        </row>
        <row r="231">
          <cell r="AM231" t="str">
            <v/>
          </cell>
        </row>
        <row r="232">
          <cell r="E232" t="str">
            <v>杜兰兰</v>
          </cell>
        </row>
        <row r="232">
          <cell r="AG232">
            <v>0.04</v>
          </cell>
          <cell r="AH232">
            <v>2613.07</v>
          </cell>
          <cell r="AI232">
            <v>-197.847</v>
          </cell>
        </row>
        <row r="233">
          <cell r="E233" t="str">
            <v>马冬梅</v>
          </cell>
        </row>
        <row r="233">
          <cell r="AG233">
            <v>0.04</v>
          </cell>
          <cell r="AH233">
            <v>264.4496</v>
          </cell>
          <cell r="AI233">
            <v>0</v>
          </cell>
        </row>
        <row r="233">
          <cell r="AM233" t="str">
            <v/>
          </cell>
        </row>
        <row r="234">
          <cell r="E234" t="str">
            <v>彭莉群</v>
          </cell>
        </row>
        <row r="234">
          <cell r="AG234">
            <v>0.04</v>
          </cell>
          <cell r="AH234">
            <v>137.332</v>
          </cell>
          <cell r="AI234">
            <v>0</v>
          </cell>
        </row>
        <row r="234">
          <cell r="AM234" t="str">
            <v/>
          </cell>
        </row>
        <row r="235">
          <cell r="E235" t="str">
            <v>T区</v>
          </cell>
        </row>
        <row r="235">
          <cell r="AG235">
            <v>0</v>
          </cell>
          <cell r="AH235">
            <v>0</v>
          </cell>
          <cell r="AI235">
            <v>0</v>
          </cell>
        </row>
        <row r="235">
          <cell r="AM235" t="str">
            <v/>
          </cell>
        </row>
        <row r="236">
          <cell r="E236" t="str">
            <v>千禧+门店T区</v>
          </cell>
        </row>
        <row r="236">
          <cell r="AG236">
            <v>0.03</v>
          </cell>
          <cell r="AH236">
            <v>0</v>
          </cell>
          <cell r="AI236">
            <v>0</v>
          </cell>
        </row>
        <row r="236">
          <cell r="AM236" t="str">
            <v/>
          </cell>
        </row>
        <row r="237">
          <cell r="E237" t="str">
            <v>孙红梅</v>
          </cell>
        </row>
        <row r="237">
          <cell r="AG237">
            <v>0.06</v>
          </cell>
          <cell r="AH237">
            <v>4156.96782</v>
          </cell>
          <cell r="AI237">
            <v>260.00208</v>
          </cell>
        </row>
        <row r="237">
          <cell r="AM237">
            <v>1158.1</v>
          </cell>
        </row>
        <row r="238">
          <cell r="E238" t="str">
            <v>蒲艳婷</v>
          </cell>
        </row>
        <row r="238">
          <cell r="AG238">
            <v>0.06</v>
          </cell>
          <cell r="AH238">
            <v>1885.04358</v>
          </cell>
          <cell r="AI238">
            <v>1040.00832</v>
          </cell>
        </row>
        <row r="238">
          <cell r="AM238" t="str">
            <v/>
          </cell>
        </row>
        <row r="239">
          <cell r="E239" t="str">
            <v>杨艳</v>
          </cell>
        </row>
        <row r="239">
          <cell r="AG239">
            <v>0.06</v>
          </cell>
          <cell r="AH239">
            <v>140.562</v>
          </cell>
          <cell r="AI239">
            <v>0</v>
          </cell>
        </row>
        <row r="239">
          <cell r="AM239" t="str">
            <v/>
          </cell>
        </row>
        <row r="240">
          <cell r="E240" t="str">
            <v>T区</v>
          </cell>
        </row>
        <row r="240">
          <cell r="AG240">
            <v>0</v>
          </cell>
          <cell r="AH240">
            <v>0</v>
          </cell>
          <cell r="AI240">
            <v>0</v>
          </cell>
        </row>
        <row r="240">
          <cell r="AM240" t="str">
            <v/>
          </cell>
        </row>
        <row r="241">
          <cell r="E241" t="str">
            <v>黎红花</v>
          </cell>
        </row>
        <row r="241">
          <cell r="AG241">
            <v>0.04</v>
          </cell>
          <cell r="AH241">
            <v>1414.0902</v>
          </cell>
          <cell r="AI241">
            <v>0</v>
          </cell>
        </row>
        <row r="241">
          <cell r="AM241">
            <v>0</v>
          </cell>
        </row>
        <row r="242">
          <cell r="E242" t="str">
            <v>刘帆</v>
          </cell>
        </row>
        <row r="242">
          <cell r="AG242">
            <v>0.04</v>
          </cell>
          <cell r="AH242">
            <v>504.4272</v>
          </cell>
          <cell r="AI242">
            <v>0</v>
          </cell>
        </row>
        <row r="242">
          <cell r="AM242" t="str">
            <v/>
          </cell>
        </row>
        <row r="243">
          <cell r="E243" t="str">
            <v>袁晓梅</v>
          </cell>
        </row>
        <row r="243">
          <cell r="AG243">
            <v>0</v>
          </cell>
          <cell r="AH243">
            <v>0</v>
          </cell>
          <cell r="AI243">
            <v>0</v>
          </cell>
        </row>
        <row r="243">
          <cell r="AM243" t="str">
            <v/>
          </cell>
        </row>
        <row r="244">
          <cell r="E244" t="str">
            <v>T区</v>
          </cell>
        </row>
        <row r="244">
          <cell r="AG244">
            <v>0</v>
          </cell>
          <cell r="AH244">
            <v>0</v>
          </cell>
          <cell r="AI244">
            <v>0</v>
          </cell>
        </row>
        <row r="244">
          <cell r="AM244" t="str">
            <v/>
          </cell>
        </row>
        <row r="245">
          <cell r="E245" t="str">
            <v>大丰+门店T区</v>
          </cell>
        </row>
        <row r="245">
          <cell r="AG245">
            <v>0</v>
          </cell>
          <cell r="AH245">
            <v>0</v>
          </cell>
          <cell r="AI245">
            <v>0</v>
          </cell>
        </row>
        <row r="245">
          <cell r="AM245" t="str">
            <v/>
          </cell>
        </row>
        <row r="246">
          <cell r="E246" t="str">
            <v>徐文平</v>
          </cell>
        </row>
        <row r="246">
          <cell r="AG246">
            <v>0.05</v>
          </cell>
          <cell r="AH246">
            <v>4034.80675</v>
          </cell>
          <cell r="AI246">
            <v>-61.44125</v>
          </cell>
        </row>
        <row r="246">
          <cell r="AM246">
            <v>0</v>
          </cell>
        </row>
        <row r="247">
          <cell r="E247" t="str">
            <v>周文慧</v>
          </cell>
        </row>
        <row r="247">
          <cell r="AG247">
            <v>0.05</v>
          </cell>
          <cell r="AH247">
            <v>706.439</v>
          </cell>
          <cell r="AI247">
            <v>0</v>
          </cell>
        </row>
        <row r="247">
          <cell r="AM247" t="str">
            <v/>
          </cell>
        </row>
        <row r="248">
          <cell r="E248" t="str">
            <v>郑美函</v>
          </cell>
        </row>
        <row r="248">
          <cell r="AG248">
            <v>0.05</v>
          </cell>
          <cell r="AH248">
            <v>386.33175</v>
          </cell>
          <cell r="AI248">
            <v>0</v>
          </cell>
        </row>
        <row r="248">
          <cell r="AM248" t="str">
            <v/>
          </cell>
        </row>
        <row r="249">
          <cell r="E249" t="str">
            <v>T区</v>
          </cell>
        </row>
        <row r="249">
          <cell r="AG249">
            <v>0</v>
          </cell>
          <cell r="AH249">
            <v>0</v>
          </cell>
          <cell r="AI249">
            <v>0</v>
          </cell>
        </row>
        <row r="249">
          <cell r="AM249" t="str">
            <v/>
          </cell>
        </row>
        <row r="250">
          <cell r="E250" t="str">
            <v>喻容</v>
          </cell>
        </row>
        <row r="250">
          <cell r="AG250">
            <v>0.05</v>
          </cell>
          <cell r="AH250">
            <v>2436.89725</v>
          </cell>
          <cell r="AI250">
            <v>193.648</v>
          </cell>
        </row>
        <row r="250">
          <cell r="AM250">
            <v>0</v>
          </cell>
        </row>
        <row r="251">
          <cell r="E251" t="str">
            <v>张欣</v>
          </cell>
        </row>
        <row r="251">
          <cell r="AG251">
            <v>0.04</v>
          </cell>
          <cell r="AH251">
            <v>329.764</v>
          </cell>
          <cell r="AI251">
            <v>-49.153</v>
          </cell>
        </row>
        <row r="251">
          <cell r="AM251" t="str">
            <v/>
          </cell>
        </row>
        <row r="252">
          <cell r="E252" t="str">
            <v>张白金</v>
          </cell>
        </row>
        <row r="252">
          <cell r="AG252">
            <v>0.05</v>
          </cell>
          <cell r="AH252">
            <v>281.42325</v>
          </cell>
          <cell r="AI252">
            <v>48.412</v>
          </cell>
        </row>
        <row r="252">
          <cell r="AM252" t="str">
            <v/>
          </cell>
        </row>
        <row r="253">
          <cell r="E253" t="str">
            <v>T区</v>
          </cell>
        </row>
        <row r="253">
          <cell r="AG253">
            <v>0</v>
          </cell>
          <cell r="AH253">
            <v>0</v>
          </cell>
          <cell r="AI253">
            <v>0</v>
          </cell>
        </row>
        <row r="253">
          <cell r="AM253" t="str">
            <v/>
          </cell>
        </row>
        <row r="254">
          <cell r="E254" t="str">
            <v>凤凰山+门店T区</v>
          </cell>
        </row>
        <row r="254">
          <cell r="AG254">
            <v>0</v>
          </cell>
          <cell r="AH254">
            <v>0</v>
          </cell>
          <cell r="AI254">
            <v>0</v>
          </cell>
        </row>
        <row r="254">
          <cell r="AM254" t="str">
            <v/>
          </cell>
        </row>
        <row r="255">
          <cell r="E255" t="str">
            <v>川音店</v>
          </cell>
        </row>
        <row r="255">
          <cell r="AG255">
            <v>0</v>
          </cell>
          <cell r="AH255">
            <v>0</v>
          </cell>
          <cell r="AI255">
            <v>0</v>
          </cell>
        </row>
        <row r="255">
          <cell r="AM255" t="str">
            <v/>
          </cell>
        </row>
        <row r="256">
          <cell r="E256" t="str">
            <v>468店</v>
          </cell>
        </row>
        <row r="256">
          <cell r="AG256">
            <v>0</v>
          </cell>
          <cell r="AH256">
            <v>0</v>
          </cell>
          <cell r="AI256">
            <v>0</v>
          </cell>
        </row>
        <row r="256">
          <cell r="AM256" t="str">
            <v/>
          </cell>
        </row>
        <row r="257">
          <cell r="E257" t="str">
            <v>华润店</v>
          </cell>
        </row>
        <row r="257">
          <cell r="AG257">
            <v>0</v>
          </cell>
          <cell r="AH257">
            <v>0</v>
          </cell>
          <cell r="AI257">
            <v>0</v>
          </cell>
        </row>
        <row r="257">
          <cell r="AM257" t="str">
            <v/>
          </cell>
        </row>
        <row r="258">
          <cell r="E258" t="str">
            <v>静居寺店</v>
          </cell>
        </row>
        <row r="258">
          <cell r="AG258">
            <v>0</v>
          </cell>
          <cell r="AH258">
            <v>0</v>
          </cell>
          <cell r="AI258">
            <v>0</v>
          </cell>
        </row>
        <row r="258">
          <cell r="AM258" t="str">
            <v/>
          </cell>
        </row>
        <row r="259">
          <cell r="E259" t="str">
            <v>红光店</v>
          </cell>
        </row>
        <row r="259">
          <cell r="AG259">
            <v>0</v>
          </cell>
          <cell r="AH259">
            <v>0</v>
          </cell>
          <cell r="AI259">
            <v>0</v>
          </cell>
        </row>
        <row r="259">
          <cell r="AM259" t="str">
            <v/>
          </cell>
        </row>
        <row r="260">
          <cell r="E260" t="str">
            <v>犀浦店</v>
          </cell>
        </row>
        <row r="260">
          <cell r="AG260">
            <v>0</v>
          </cell>
          <cell r="AH260">
            <v>0</v>
          </cell>
          <cell r="AI260">
            <v>0</v>
          </cell>
        </row>
        <row r="260">
          <cell r="AM260" t="str">
            <v/>
          </cell>
        </row>
        <row r="261">
          <cell r="E261" t="str">
            <v>龙城国际店</v>
          </cell>
        </row>
        <row r="261">
          <cell r="AG261">
            <v>0</v>
          </cell>
          <cell r="AH261">
            <v>0</v>
          </cell>
          <cell r="AI261">
            <v>0</v>
          </cell>
        </row>
        <row r="261">
          <cell r="AM261" t="str">
            <v/>
          </cell>
        </row>
        <row r="262">
          <cell r="E262" t="str">
            <v>优品道店</v>
          </cell>
        </row>
        <row r="262">
          <cell r="AG262">
            <v>0</v>
          </cell>
          <cell r="AH262">
            <v>0</v>
          </cell>
          <cell r="AI262">
            <v>0</v>
          </cell>
        </row>
        <row r="262">
          <cell r="AM262" t="str">
            <v/>
          </cell>
        </row>
        <row r="263">
          <cell r="E263" t="str">
            <v>大源店</v>
          </cell>
        </row>
        <row r="263">
          <cell r="AG263">
            <v>0</v>
          </cell>
          <cell r="AH263">
            <v>0</v>
          </cell>
          <cell r="AI263">
            <v>0</v>
          </cell>
        </row>
        <row r="263">
          <cell r="AM263" t="str">
            <v/>
          </cell>
        </row>
        <row r="264">
          <cell r="E264" t="str">
            <v>保利店</v>
          </cell>
        </row>
        <row r="264">
          <cell r="AG264">
            <v>0</v>
          </cell>
          <cell r="AH264">
            <v>0</v>
          </cell>
          <cell r="AI264">
            <v>0</v>
          </cell>
        </row>
        <row r="264">
          <cell r="AM264" t="str">
            <v/>
          </cell>
        </row>
        <row r="265">
          <cell r="E265" t="str">
            <v>骑士郡店</v>
          </cell>
        </row>
        <row r="265">
          <cell r="AG265">
            <v>0</v>
          </cell>
          <cell r="AH265">
            <v>0</v>
          </cell>
          <cell r="AI265">
            <v>0</v>
          </cell>
        </row>
        <row r="265">
          <cell r="AM265" t="str">
            <v/>
          </cell>
        </row>
        <row r="266">
          <cell r="E266" t="str">
            <v>荣华南路店</v>
          </cell>
        </row>
        <row r="266">
          <cell r="AG266">
            <v>0</v>
          </cell>
          <cell r="AH266">
            <v>0</v>
          </cell>
          <cell r="AI266">
            <v>0</v>
          </cell>
        </row>
        <row r="266">
          <cell r="AM266" t="str">
            <v/>
          </cell>
        </row>
        <row r="267">
          <cell r="E267" t="str">
            <v>融创店</v>
          </cell>
        </row>
        <row r="267">
          <cell r="AG267">
            <v>0</v>
          </cell>
          <cell r="AH267">
            <v>0</v>
          </cell>
          <cell r="AI267">
            <v>0</v>
          </cell>
        </row>
        <row r="267">
          <cell r="AM267" t="str">
            <v/>
          </cell>
        </row>
        <row r="268">
          <cell r="E268" t="str">
            <v>沙河店</v>
          </cell>
        </row>
        <row r="268">
          <cell r="AG268">
            <v>0</v>
          </cell>
          <cell r="AH268">
            <v>0</v>
          </cell>
          <cell r="AI268">
            <v>0</v>
          </cell>
        </row>
        <row r="268">
          <cell r="AM268" t="str">
            <v/>
          </cell>
        </row>
        <row r="269">
          <cell r="E269" t="str">
            <v>涌泉店</v>
          </cell>
        </row>
        <row r="269">
          <cell r="AG269">
            <v>0</v>
          </cell>
          <cell r="AH269">
            <v>0</v>
          </cell>
          <cell r="AI269">
            <v>0</v>
          </cell>
        </row>
        <row r="269">
          <cell r="AM269" t="str">
            <v/>
          </cell>
        </row>
        <row r="270">
          <cell r="E270" t="str">
            <v>中和店</v>
          </cell>
        </row>
        <row r="270">
          <cell r="AG270">
            <v>0</v>
          </cell>
          <cell r="AH270">
            <v>0</v>
          </cell>
          <cell r="AI270">
            <v>0</v>
          </cell>
        </row>
        <row r="270">
          <cell r="AM270" t="str">
            <v/>
          </cell>
        </row>
        <row r="271">
          <cell r="E271" t="str">
            <v>光华店</v>
          </cell>
        </row>
        <row r="271">
          <cell r="AG271">
            <v>0</v>
          </cell>
          <cell r="AH271">
            <v>0</v>
          </cell>
          <cell r="AI271">
            <v>0</v>
          </cell>
        </row>
        <row r="271">
          <cell r="AM271" t="str">
            <v/>
          </cell>
        </row>
        <row r="272">
          <cell r="E272" t="str">
            <v>龙湖店</v>
          </cell>
        </row>
        <row r="272">
          <cell r="AG272">
            <v>0</v>
          </cell>
          <cell r="AH272">
            <v>0</v>
          </cell>
          <cell r="AI272">
            <v>0</v>
          </cell>
        </row>
        <row r="272">
          <cell r="AM272" t="str">
            <v/>
          </cell>
        </row>
        <row r="273">
          <cell r="E273" t="str">
            <v>鹭岛店</v>
          </cell>
        </row>
        <row r="273">
          <cell r="AG273">
            <v>0</v>
          </cell>
          <cell r="AH273">
            <v>0</v>
          </cell>
          <cell r="AI273">
            <v>0</v>
          </cell>
        </row>
        <row r="273">
          <cell r="AM273" t="str">
            <v/>
          </cell>
        </row>
        <row r="274">
          <cell r="E274" t="str">
            <v>南湖店</v>
          </cell>
        </row>
        <row r="274">
          <cell r="AG274">
            <v>0</v>
          </cell>
          <cell r="AH274">
            <v>0</v>
          </cell>
          <cell r="AI274">
            <v>0</v>
          </cell>
        </row>
        <row r="274">
          <cell r="AM274" t="str">
            <v/>
          </cell>
        </row>
        <row r="275">
          <cell r="E275" t="str">
            <v>荣华北路店</v>
          </cell>
        </row>
        <row r="275">
          <cell r="AG275">
            <v>0</v>
          </cell>
          <cell r="AH275">
            <v>0</v>
          </cell>
          <cell r="AI275">
            <v>0</v>
          </cell>
        </row>
        <row r="275">
          <cell r="AM275" t="str">
            <v/>
          </cell>
        </row>
        <row r="276">
          <cell r="E276" t="str">
            <v>紫荆店</v>
          </cell>
        </row>
        <row r="276">
          <cell r="AG276">
            <v>0</v>
          </cell>
          <cell r="AH276">
            <v>0</v>
          </cell>
          <cell r="AI276">
            <v>0</v>
          </cell>
        </row>
        <row r="276">
          <cell r="AM276" t="str">
            <v/>
          </cell>
        </row>
        <row r="277">
          <cell r="E277" t="str">
            <v>双流店</v>
          </cell>
        </row>
        <row r="277">
          <cell r="AG277">
            <v>0</v>
          </cell>
          <cell r="AH277">
            <v>0</v>
          </cell>
          <cell r="AI277">
            <v>0</v>
          </cell>
        </row>
        <row r="277">
          <cell r="AM277" t="str">
            <v/>
          </cell>
        </row>
        <row r="278">
          <cell r="E278" t="str">
            <v>亚洲湾店</v>
          </cell>
        </row>
        <row r="278">
          <cell r="AG278">
            <v>0</v>
          </cell>
          <cell r="AH278">
            <v>0</v>
          </cell>
          <cell r="AI278">
            <v>0</v>
          </cell>
        </row>
        <row r="278">
          <cell r="AM278" t="str">
            <v/>
          </cell>
        </row>
        <row r="279">
          <cell r="E279" t="str">
            <v>川师店</v>
          </cell>
        </row>
        <row r="279">
          <cell r="AG279">
            <v>0</v>
          </cell>
          <cell r="AH279">
            <v>0</v>
          </cell>
          <cell r="AI279">
            <v>0</v>
          </cell>
        </row>
        <row r="279">
          <cell r="AM279" t="str">
            <v/>
          </cell>
        </row>
        <row r="280">
          <cell r="E280" t="str">
            <v>明信店</v>
          </cell>
        </row>
        <row r="280">
          <cell r="AG280">
            <v>0</v>
          </cell>
          <cell r="AH280">
            <v>0</v>
          </cell>
          <cell r="AI280">
            <v>0</v>
          </cell>
        </row>
        <row r="280">
          <cell r="AM280" t="str">
            <v/>
          </cell>
        </row>
        <row r="281">
          <cell r="E281" t="str">
            <v>千禧店</v>
          </cell>
        </row>
        <row r="281">
          <cell r="AG281">
            <v>0</v>
          </cell>
          <cell r="AH281">
            <v>0</v>
          </cell>
          <cell r="AI281">
            <v>0</v>
          </cell>
        </row>
        <row r="281">
          <cell r="AM281" t="str">
            <v/>
          </cell>
        </row>
        <row r="282">
          <cell r="E282" t="str">
            <v>大丰店</v>
          </cell>
        </row>
        <row r="282">
          <cell r="AG282">
            <v>0</v>
          </cell>
          <cell r="AH282">
            <v>0</v>
          </cell>
          <cell r="AI282">
            <v>0</v>
          </cell>
        </row>
        <row r="282">
          <cell r="AM282" t="str">
            <v/>
          </cell>
        </row>
        <row r="283">
          <cell r="E283" t="str">
            <v>凤凰山店</v>
          </cell>
        </row>
        <row r="283">
          <cell r="AG283">
            <v>0</v>
          </cell>
          <cell r="AH283">
            <v>0</v>
          </cell>
          <cell r="AI283">
            <v>0</v>
          </cell>
        </row>
        <row r="283">
          <cell r="AM283" t="str">
            <v/>
          </cell>
        </row>
        <row r="284">
          <cell r="E284" t="str">
            <v>张林英</v>
          </cell>
        </row>
        <row r="284">
          <cell r="AG284">
            <v>0</v>
          </cell>
          <cell r="AH284">
            <v>0</v>
          </cell>
          <cell r="AI284">
            <v>0</v>
          </cell>
        </row>
        <row r="284">
          <cell r="AM284" t="str">
            <v/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7月"/>
      <sheetName val="基础信息"/>
      <sheetName val="健康师-人工底薪"/>
      <sheetName val="底薪判断标准"/>
      <sheetName val="Sheet1"/>
    </sheetNames>
    <sheetDataSet>
      <sheetData sheetId="0"/>
      <sheetData sheetId="1"/>
      <sheetData sheetId="2">
        <row r="1">
          <cell r="A1">
            <v>2025</v>
          </cell>
        </row>
        <row r="3">
          <cell r="A3">
            <v>176</v>
          </cell>
        </row>
        <row r="4">
          <cell r="A4" t="str">
            <v>健康师</v>
          </cell>
        </row>
        <row r="4">
          <cell r="AF4" t="str">
            <v>最终底薪</v>
          </cell>
        </row>
        <row r="5">
          <cell r="A5" t="str">
            <v>王瑞琳</v>
          </cell>
        </row>
        <row r="5">
          <cell r="AF5">
            <v>2000</v>
          </cell>
        </row>
        <row r="6">
          <cell r="A6" t="str">
            <v>黄小燕</v>
          </cell>
        </row>
        <row r="6">
          <cell r="AF6">
            <v>2000</v>
          </cell>
        </row>
        <row r="7">
          <cell r="A7" t="str">
            <v>赵玉晓</v>
          </cell>
        </row>
        <row r="7">
          <cell r="AF7">
            <v>2000</v>
          </cell>
        </row>
        <row r="8">
          <cell r="A8" t="str">
            <v>雷朝霞</v>
          </cell>
        </row>
        <row r="8">
          <cell r="AF8">
            <v>2000</v>
          </cell>
        </row>
        <row r="9">
          <cell r="A9" t="str">
            <v>陈雪莲</v>
          </cell>
        </row>
        <row r="9">
          <cell r="AF9">
            <v>2000</v>
          </cell>
        </row>
        <row r="10">
          <cell r="A10" t="str">
            <v>刘巧艳</v>
          </cell>
        </row>
        <row r="10">
          <cell r="AF10">
            <v>2000</v>
          </cell>
        </row>
        <row r="11">
          <cell r="A11" t="str">
            <v>康红梅</v>
          </cell>
        </row>
        <row r="11">
          <cell r="AF11">
            <v>2000</v>
          </cell>
        </row>
        <row r="12">
          <cell r="A12" t="str">
            <v>唐银春</v>
          </cell>
        </row>
        <row r="12">
          <cell r="AF12">
            <v>2200</v>
          </cell>
        </row>
        <row r="13">
          <cell r="A13" t="str">
            <v>刘晓丽</v>
          </cell>
        </row>
        <row r="13">
          <cell r="AF13">
            <v>2000</v>
          </cell>
        </row>
        <row r="14">
          <cell r="A14" t="str">
            <v>熊艳</v>
          </cell>
        </row>
        <row r="14">
          <cell r="AF14">
            <v>2000</v>
          </cell>
        </row>
        <row r="15">
          <cell r="A15" t="str">
            <v>任静</v>
          </cell>
        </row>
        <row r="15">
          <cell r="AF15">
            <v>2000</v>
          </cell>
        </row>
        <row r="16">
          <cell r="A16" t="str">
            <v>陈红霞</v>
          </cell>
        </row>
        <row r="16">
          <cell r="AF16">
            <v>2000</v>
          </cell>
        </row>
        <row r="17">
          <cell r="A17" t="str">
            <v>廖增珍</v>
          </cell>
        </row>
        <row r="17">
          <cell r="AF17">
            <v>1677.41935483871</v>
          </cell>
        </row>
        <row r="18">
          <cell r="A18" t="str">
            <v>张候敏</v>
          </cell>
        </row>
        <row r="18">
          <cell r="AF18">
            <v>2200</v>
          </cell>
        </row>
        <row r="19">
          <cell r="A19" t="str">
            <v>邓雪梅</v>
          </cell>
        </row>
        <row r="19">
          <cell r="AF19">
            <v>2200</v>
          </cell>
        </row>
        <row r="20">
          <cell r="A20" t="str">
            <v>高雪</v>
          </cell>
        </row>
        <row r="20">
          <cell r="AF20">
            <v>2000</v>
          </cell>
        </row>
        <row r="21">
          <cell r="A21" t="str">
            <v>何婷</v>
          </cell>
        </row>
        <row r="21">
          <cell r="AF21">
            <v>2200</v>
          </cell>
        </row>
        <row r="22">
          <cell r="A22" t="str">
            <v>刘慧</v>
          </cell>
        </row>
        <row r="22">
          <cell r="AF22">
            <v>2000</v>
          </cell>
        </row>
        <row r="23">
          <cell r="A23" t="str">
            <v>张芮</v>
          </cell>
        </row>
        <row r="23">
          <cell r="AF23">
            <v>2200</v>
          </cell>
        </row>
        <row r="24">
          <cell r="A24" t="str">
            <v>张元琼</v>
          </cell>
        </row>
        <row r="24">
          <cell r="AF24">
            <v>2200</v>
          </cell>
        </row>
        <row r="25">
          <cell r="A25" t="str">
            <v>王依蕊</v>
          </cell>
        </row>
        <row r="25">
          <cell r="AF25">
            <v>1612.90322580645</v>
          </cell>
        </row>
        <row r="26">
          <cell r="A26" t="str">
            <v>唐容</v>
          </cell>
        </row>
        <row r="26">
          <cell r="AF26">
            <v>2200</v>
          </cell>
        </row>
        <row r="27">
          <cell r="A27" t="str">
            <v>叶文娟</v>
          </cell>
        </row>
        <row r="27">
          <cell r="AF27">
            <v>2000</v>
          </cell>
        </row>
        <row r="28">
          <cell r="A28" t="str">
            <v>张丽</v>
          </cell>
        </row>
        <row r="28">
          <cell r="AF28">
            <v>2200</v>
          </cell>
        </row>
        <row r="29">
          <cell r="A29" t="str">
            <v>杨金花</v>
          </cell>
        </row>
        <row r="29">
          <cell r="AF29">
            <v>2200</v>
          </cell>
        </row>
        <row r="30">
          <cell r="A30" t="str">
            <v>董顺秀</v>
          </cell>
        </row>
        <row r="30">
          <cell r="AF30">
            <v>2200</v>
          </cell>
        </row>
        <row r="31">
          <cell r="A31" t="str">
            <v>陈建蓉</v>
          </cell>
        </row>
        <row r="31">
          <cell r="AF31">
            <v>2200</v>
          </cell>
        </row>
        <row r="32">
          <cell r="A32" t="str">
            <v>王娇</v>
          </cell>
        </row>
        <row r="32">
          <cell r="AF32">
            <v>2000</v>
          </cell>
        </row>
        <row r="33">
          <cell r="A33" t="str">
            <v>黎茂婷</v>
          </cell>
        </row>
        <row r="33">
          <cell r="AF33">
            <v>2200</v>
          </cell>
        </row>
        <row r="34">
          <cell r="A34" t="str">
            <v>陈小琴</v>
          </cell>
        </row>
        <row r="34">
          <cell r="AF34">
            <v>2200</v>
          </cell>
        </row>
        <row r="35">
          <cell r="A35" t="str">
            <v>刘恬恬</v>
          </cell>
        </row>
        <row r="35">
          <cell r="AF35">
            <v>2200</v>
          </cell>
        </row>
        <row r="36">
          <cell r="A36" t="str">
            <v>苟小春</v>
          </cell>
        </row>
        <row r="36">
          <cell r="AF36">
            <v>2200</v>
          </cell>
        </row>
        <row r="37">
          <cell r="A37" t="str">
            <v>李燕</v>
          </cell>
        </row>
        <row r="37">
          <cell r="AF37">
            <v>2200</v>
          </cell>
        </row>
        <row r="38">
          <cell r="A38" t="str">
            <v>陈萍</v>
          </cell>
        </row>
        <row r="38">
          <cell r="AF38">
            <v>2000</v>
          </cell>
        </row>
        <row r="39">
          <cell r="A39" t="str">
            <v>康钦</v>
          </cell>
        </row>
        <row r="39">
          <cell r="AF39">
            <v>2000</v>
          </cell>
        </row>
        <row r="40">
          <cell r="A40" t="str">
            <v>聂娟</v>
          </cell>
        </row>
        <row r="40">
          <cell r="AF40">
            <v>2200</v>
          </cell>
        </row>
        <row r="41">
          <cell r="A41" t="str">
            <v>马菁</v>
          </cell>
        </row>
        <row r="41">
          <cell r="AF41">
            <v>2000</v>
          </cell>
        </row>
        <row r="42">
          <cell r="A42" t="str">
            <v>达哇卓玛</v>
          </cell>
        </row>
        <row r="42">
          <cell r="AF42">
            <v>1870.96774193548</v>
          </cell>
        </row>
        <row r="43">
          <cell r="A43" t="str">
            <v>梁缘缘</v>
          </cell>
        </row>
        <row r="43">
          <cell r="AF43">
            <v>2000</v>
          </cell>
        </row>
        <row r="44">
          <cell r="A44" t="str">
            <v>李思忆</v>
          </cell>
        </row>
        <row r="44">
          <cell r="AF44">
            <v>2000</v>
          </cell>
        </row>
        <row r="45">
          <cell r="A45" t="str">
            <v>赵情情</v>
          </cell>
        </row>
        <row r="45">
          <cell r="AF45">
            <v>2000</v>
          </cell>
        </row>
        <row r="46">
          <cell r="A46" t="str">
            <v>曹悦</v>
          </cell>
        </row>
        <row r="46">
          <cell r="AF46">
            <v>2000</v>
          </cell>
        </row>
        <row r="47">
          <cell r="A47" t="str">
            <v>吴飞雁</v>
          </cell>
        </row>
        <row r="47">
          <cell r="AF47">
            <v>2000</v>
          </cell>
        </row>
        <row r="48">
          <cell r="A48" t="str">
            <v>尹桂香</v>
          </cell>
        </row>
        <row r="48">
          <cell r="AF48">
            <v>2000</v>
          </cell>
        </row>
        <row r="49">
          <cell r="A49" t="str">
            <v>李巧娇</v>
          </cell>
        </row>
        <row r="49">
          <cell r="AF49">
            <v>2000</v>
          </cell>
        </row>
        <row r="50">
          <cell r="A50" t="str">
            <v>罗雪</v>
          </cell>
        </row>
        <row r="50">
          <cell r="AF50">
            <v>2000</v>
          </cell>
        </row>
        <row r="51">
          <cell r="A51" t="str">
            <v>唐宇欣</v>
          </cell>
        </row>
        <row r="51">
          <cell r="AF51">
            <v>2000</v>
          </cell>
        </row>
        <row r="52">
          <cell r="A52" t="str">
            <v>李萌</v>
          </cell>
        </row>
        <row r="52">
          <cell r="AF52">
            <v>2000</v>
          </cell>
        </row>
        <row r="53">
          <cell r="A53" t="str">
            <v>王如意</v>
          </cell>
        </row>
        <row r="53">
          <cell r="AF53">
            <v>2000</v>
          </cell>
        </row>
        <row r="54">
          <cell r="A54" t="str">
            <v>柳全菊</v>
          </cell>
        </row>
        <row r="54">
          <cell r="AF54">
            <v>2000</v>
          </cell>
        </row>
        <row r="55">
          <cell r="A55" t="str">
            <v>顾红艳</v>
          </cell>
        </row>
        <row r="55">
          <cell r="AF55">
            <v>2000</v>
          </cell>
        </row>
        <row r="56">
          <cell r="A56" t="str">
            <v>郭小丽</v>
          </cell>
        </row>
        <row r="56">
          <cell r="AF56">
            <v>2000</v>
          </cell>
        </row>
        <row r="57">
          <cell r="A57" t="str">
            <v>梁婷</v>
          </cell>
        </row>
        <row r="57">
          <cell r="AF57">
            <v>2000</v>
          </cell>
        </row>
        <row r="58">
          <cell r="A58" t="str">
            <v>雷娜婷</v>
          </cell>
        </row>
        <row r="58">
          <cell r="AF58">
            <v>2000</v>
          </cell>
        </row>
        <row r="59">
          <cell r="A59" t="str">
            <v>叶美霞</v>
          </cell>
        </row>
        <row r="59">
          <cell r="AF59">
            <v>967.741935483871</v>
          </cell>
        </row>
        <row r="60">
          <cell r="A60" t="str">
            <v>王萍</v>
          </cell>
        </row>
        <row r="60">
          <cell r="AF60">
            <v>2000</v>
          </cell>
        </row>
        <row r="61">
          <cell r="A61" t="str">
            <v>胡红琳</v>
          </cell>
        </row>
        <row r="61">
          <cell r="AF61">
            <v>2000</v>
          </cell>
        </row>
        <row r="62">
          <cell r="A62" t="str">
            <v>谢娟</v>
          </cell>
        </row>
        <row r="62">
          <cell r="AF62">
            <v>2000</v>
          </cell>
        </row>
        <row r="63">
          <cell r="A63" t="str">
            <v>陈美合</v>
          </cell>
        </row>
        <row r="63">
          <cell r="AF63">
            <v>2000</v>
          </cell>
        </row>
        <row r="64">
          <cell r="A64" t="str">
            <v>郝莉娜</v>
          </cell>
        </row>
        <row r="64">
          <cell r="AF64">
            <v>1800</v>
          </cell>
        </row>
        <row r="65">
          <cell r="A65" t="str">
            <v>马宏梅</v>
          </cell>
        </row>
        <row r="65">
          <cell r="AF65">
            <v>2000</v>
          </cell>
        </row>
        <row r="66">
          <cell r="A66" t="str">
            <v>陈洁</v>
          </cell>
        </row>
        <row r="66">
          <cell r="AF66">
            <v>2000</v>
          </cell>
        </row>
        <row r="67">
          <cell r="A67" t="str">
            <v>郑加焕</v>
          </cell>
        </row>
        <row r="67">
          <cell r="AF67">
            <v>2000</v>
          </cell>
        </row>
        <row r="68">
          <cell r="A68" t="str">
            <v>侯英</v>
          </cell>
        </row>
        <row r="68">
          <cell r="AF68">
            <v>1800</v>
          </cell>
        </row>
        <row r="69">
          <cell r="A69" t="str">
            <v>谢德芳</v>
          </cell>
        </row>
        <row r="69">
          <cell r="AF69">
            <v>1800</v>
          </cell>
        </row>
        <row r="70">
          <cell r="A70" t="str">
            <v>孙红梅</v>
          </cell>
        </row>
        <row r="70">
          <cell r="AF70">
            <v>2400</v>
          </cell>
        </row>
        <row r="71">
          <cell r="A71" t="str">
            <v>黎红花</v>
          </cell>
        </row>
        <row r="71">
          <cell r="AF71">
            <v>2400</v>
          </cell>
        </row>
        <row r="72">
          <cell r="A72" t="str">
            <v>蒲艳婷</v>
          </cell>
        </row>
        <row r="72">
          <cell r="AF72">
            <v>2000</v>
          </cell>
        </row>
        <row r="73">
          <cell r="A73" t="str">
            <v>刘帆</v>
          </cell>
        </row>
        <row r="73">
          <cell r="AF73">
            <v>2000</v>
          </cell>
        </row>
        <row r="74">
          <cell r="A74" t="str">
            <v>杨艳</v>
          </cell>
        </row>
        <row r="74">
          <cell r="AF74">
            <v>1800</v>
          </cell>
        </row>
        <row r="75">
          <cell r="A75" t="str">
            <v>彭措志玛</v>
          </cell>
        </row>
        <row r="75">
          <cell r="AF75">
            <v>2200</v>
          </cell>
        </row>
        <row r="76">
          <cell r="A76" t="str">
            <v>郝中南</v>
          </cell>
        </row>
        <row r="76">
          <cell r="AF76">
            <v>2200</v>
          </cell>
        </row>
        <row r="77">
          <cell r="A77" t="str">
            <v>冉芳霞</v>
          </cell>
        </row>
        <row r="77">
          <cell r="AF77">
            <v>2200</v>
          </cell>
        </row>
        <row r="78">
          <cell r="A78" t="str">
            <v>谭萍</v>
          </cell>
        </row>
        <row r="78">
          <cell r="AF78">
            <v>2200</v>
          </cell>
        </row>
        <row r="79">
          <cell r="A79" t="str">
            <v>罗湘湘</v>
          </cell>
        </row>
        <row r="79">
          <cell r="AF79">
            <v>2000</v>
          </cell>
        </row>
        <row r="80">
          <cell r="A80" t="str">
            <v>唐玉芳</v>
          </cell>
        </row>
        <row r="80">
          <cell r="AF80">
            <v>2000</v>
          </cell>
        </row>
        <row r="81">
          <cell r="A81" t="str">
            <v>龙巧云</v>
          </cell>
        </row>
        <row r="81">
          <cell r="AF81">
            <v>2000</v>
          </cell>
        </row>
        <row r="82">
          <cell r="A82" t="str">
            <v>刘裕琼</v>
          </cell>
        </row>
        <row r="82">
          <cell r="AF82">
            <v>2000</v>
          </cell>
        </row>
        <row r="83">
          <cell r="A83" t="str">
            <v>唐施语</v>
          </cell>
        </row>
        <row r="83">
          <cell r="AF83">
            <v>2000</v>
          </cell>
        </row>
        <row r="84">
          <cell r="A84" t="str">
            <v>谭福英</v>
          </cell>
        </row>
        <row r="84">
          <cell r="AF84">
            <v>2000</v>
          </cell>
        </row>
        <row r="85">
          <cell r="A85" t="str">
            <v>李凤</v>
          </cell>
        </row>
        <row r="85">
          <cell r="AF85">
            <v>1800</v>
          </cell>
        </row>
        <row r="86">
          <cell r="A86" t="str">
            <v>王红</v>
          </cell>
        </row>
        <row r="86">
          <cell r="AF86">
            <v>2000</v>
          </cell>
        </row>
        <row r="87">
          <cell r="A87" t="str">
            <v>冷忠翠</v>
          </cell>
        </row>
        <row r="87">
          <cell r="AF87">
            <v>2200</v>
          </cell>
        </row>
        <row r="88">
          <cell r="A88" t="str">
            <v>贺金云</v>
          </cell>
        </row>
        <row r="88">
          <cell r="AF88">
            <v>1225.8064516129</v>
          </cell>
        </row>
        <row r="89">
          <cell r="A89" t="str">
            <v>舒许芳</v>
          </cell>
        </row>
        <row r="89">
          <cell r="AF89">
            <v>1741.93548387097</v>
          </cell>
        </row>
        <row r="90">
          <cell r="A90" t="str">
            <v>包竹梅</v>
          </cell>
        </row>
        <row r="90">
          <cell r="AF90">
            <v>2000</v>
          </cell>
        </row>
        <row r="91">
          <cell r="A91" t="str">
            <v>欧迎春</v>
          </cell>
        </row>
        <row r="91">
          <cell r="AF91">
            <v>2200</v>
          </cell>
        </row>
        <row r="92">
          <cell r="A92" t="str">
            <v>谭芙蓉</v>
          </cell>
        </row>
        <row r="92">
          <cell r="AF92">
            <v>2000</v>
          </cell>
        </row>
        <row r="93">
          <cell r="A93" t="str">
            <v>刘婵琴</v>
          </cell>
        </row>
        <row r="93">
          <cell r="AF93">
            <v>2000</v>
          </cell>
        </row>
        <row r="94">
          <cell r="A94" t="str">
            <v>泽仁拉姆</v>
          </cell>
        </row>
        <row r="94">
          <cell r="AF94">
            <v>2000</v>
          </cell>
        </row>
        <row r="95">
          <cell r="A95" t="str">
            <v>舒阳</v>
          </cell>
        </row>
        <row r="95">
          <cell r="AF95">
            <v>2000</v>
          </cell>
        </row>
        <row r="96">
          <cell r="A96" t="str">
            <v>张廷妍</v>
          </cell>
        </row>
        <row r="96">
          <cell r="AF96">
            <v>2000</v>
          </cell>
        </row>
        <row r="97">
          <cell r="A97" t="str">
            <v>杜兰兰</v>
          </cell>
        </row>
        <row r="97">
          <cell r="AF97">
            <v>2000</v>
          </cell>
        </row>
        <row r="98">
          <cell r="A98" t="str">
            <v>王显珍</v>
          </cell>
        </row>
        <row r="98">
          <cell r="AF98">
            <v>2000</v>
          </cell>
        </row>
        <row r="99">
          <cell r="A99" t="str">
            <v>马冬梅</v>
          </cell>
        </row>
        <row r="99">
          <cell r="AF99">
            <v>1800</v>
          </cell>
        </row>
        <row r="100">
          <cell r="A100" t="str">
            <v>彭莉群</v>
          </cell>
        </row>
        <row r="100">
          <cell r="AF100">
            <v>1800</v>
          </cell>
        </row>
        <row r="101">
          <cell r="A101" t="str">
            <v>刘霞</v>
          </cell>
        </row>
        <row r="101">
          <cell r="AF101">
            <v>2000</v>
          </cell>
        </row>
        <row r="102">
          <cell r="A102" t="str">
            <v>李科</v>
          </cell>
        </row>
        <row r="102">
          <cell r="AF102">
            <v>2000</v>
          </cell>
        </row>
        <row r="103">
          <cell r="A103" t="str">
            <v>石海力</v>
          </cell>
        </row>
        <row r="103">
          <cell r="AF103">
            <v>2000</v>
          </cell>
        </row>
        <row r="104">
          <cell r="A104" t="str">
            <v>付薪燕</v>
          </cell>
        </row>
        <row r="104">
          <cell r="AF104">
            <v>2000</v>
          </cell>
        </row>
        <row r="105">
          <cell r="A105" t="str">
            <v>陈定坤</v>
          </cell>
        </row>
        <row r="105">
          <cell r="AF105">
            <v>2000</v>
          </cell>
        </row>
        <row r="106">
          <cell r="A106" t="str">
            <v>唐尹</v>
          </cell>
        </row>
        <row r="106">
          <cell r="AF106">
            <v>2000</v>
          </cell>
        </row>
        <row r="107">
          <cell r="A107" t="str">
            <v>李红梅</v>
          </cell>
        </row>
        <row r="107">
          <cell r="AF107">
            <v>2000</v>
          </cell>
        </row>
        <row r="108">
          <cell r="A108" t="str">
            <v>龚艳</v>
          </cell>
        </row>
        <row r="108">
          <cell r="AF108">
            <v>2000</v>
          </cell>
        </row>
        <row r="109">
          <cell r="A109" t="str">
            <v>余姣姣</v>
          </cell>
        </row>
        <row r="109">
          <cell r="AF109">
            <v>2000</v>
          </cell>
        </row>
        <row r="110">
          <cell r="A110" t="str">
            <v>叶朝春</v>
          </cell>
        </row>
        <row r="110">
          <cell r="AF110">
            <v>1800</v>
          </cell>
        </row>
        <row r="111">
          <cell r="A111" t="str">
            <v>喻容</v>
          </cell>
        </row>
        <row r="111">
          <cell r="AF111">
            <v>2000</v>
          </cell>
        </row>
        <row r="112">
          <cell r="A112" t="str">
            <v>徐文平</v>
          </cell>
        </row>
        <row r="112">
          <cell r="AF112">
            <v>2000</v>
          </cell>
        </row>
        <row r="113">
          <cell r="A113" t="str">
            <v>张欣</v>
          </cell>
        </row>
        <row r="113">
          <cell r="AF113">
            <v>451.612903225806</v>
          </cell>
        </row>
        <row r="114">
          <cell r="A114" t="str">
            <v>周文慧</v>
          </cell>
        </row>
        <row r="114">
          <cell r="AF114">
            <v>1800</v>
          </cell>
        </row>
        <row r="115">
          <cell r="A115" t="str">
            <v>张白金</v>
          </cell>
        </row>
        <row r="115">
          <cell r="AF115">
            <v>2000</v>
          </cell>
        </row>
        <row r="116">
          <cell r="A116" t="str">
            <v>郑美函</v>
          </cell>
        </row>
        <row r="116">
          <cell r="AF116">
            <v>1800</v>
          </cell>
        </row>
        <row r="117">
          <cell r="A117" t="str">
            <v>廖妍</v>
          </cell>
        </row>
        <row r="117">
          <cell r="AF117">
            <v>2000</v>
          </cell>
        </row>
        <row r="118">
          <cell r="A118" t="str">
            <v>李彩华</v>
          </cell>
        </row>
        <row r="118">
          <cell r="AF118">
            <v>2000</v>
          </cell>
        </row>
        <row r="119">
          <cell r="A119" t="str">
            <v>刘九招</v>
          </cell>
        </row>
        <row r="119">
          <cell r="AF119">
            <v>2000</v>
          </cell>
        </row>
        <row r="120">
          <cell r="A120" t="str">
            <v>朱羽</v>
          </cell>
        </row>
        <row r="120">
          <cell r="AF120">
            <v>2000</v>
          </cell>
        </row>
        <row r="121">
          <cell r="A121" t="str">
            <v>高琴</v>
          </cell>
        </row>
        <row r="121">
          <cell r="AF121">
            <v>2000</v>
          </cell>
        </row>
        <row r="122">
          <cell r="A122" t="str">
            <v>达卓措</v>
          </cell>
        </row>
        <row r="122">
          <cell r="AF122">
            <v>1800</v>
          </cell>
        </row>
        <row r="123">
          <cell r="A123" t="str">
            <v>袁玉</v>
          </cell>
        </row>
        <row r="123">
          <cell r="AF123">
            <v>2000</v>
          </cell>
        </row>
        <row r="124">
          <cell r="A124" t="str">
            <v>赵晴亮</v>
          </cell>
        </row>
        <row r="124">
          <cell r="AF124">
            <v>2000</v>
          </cell>
        </row>
        <row r="125">
          <cell r="A125" t="str">
            <v>郑丹</v>
          </cell>
        </row>
        <row r="125">
          <cell r="AF125">
            <v>1800</v>
          </cell>
        </row>
        <row r="126">
          <cell r="A126" t="str">
            <v>胡钦秀</v>
          </cell>
        </row>
        <row r="126">
          <cell r="AF126">
            <v>1800</v>
          </cell>
        </row>
        <row r="127">
          <cell r="A127" t="str">
            <v>曾怡</v>
          </cell>
        </row>
        <row r="127">
          <cell r="AF127">
            <v>1800</v>
          </cell>
        </row>
        <row r="128">
          <cell r="A128" t="str">
            <v>彭鑫</v>
          </cell>
        </row>
        <row r="128">
          <cell r="AF128">
            <v>2000</v>
          </cell>
        </row>
        <row r="129">
          <cell r="A129" t="str">
            <v>李维</v>
          </cell>
        </row>
        <row r="129">
          <cell r="AF129">
            <v>2200</v>
          </cell>
        </row>
        <row r="130">
          <cell r="A130" t="str">
            <v>贾琳</v>
          </cell>
        </row>
        <row r="130">
          <cell r="AF130">
            <v>2000</v>
          </cell>
        </row>
        <row r="131">
          <cell r="A131" t="str">
            <v>王智慧</v>
          </cell>
        </row>
        <row r="131">
          <cell r="AF131">
            <v>2000</v>
          </cell>
        </row>
        <row r="132">
          <cell r="A132" t="str">
            <v>邓笑</v>
          </cell>
        </row>
        <row r="132">
          <cell r="AF132">
            <v>2000</v>
          </cell>
        </row>
        <row r="133">
          <cell r="A133" t="str">
            <v>刘丽华</v>
          </cell>
        </row>
        <row r="133">
          <cell r="AF133">
            <v>2000</v>
          </cell>
        </row>
        <row r="134">
          <cell r="A134" t="str">
            <v>周林</v>
          </cell>
        </row>
        <row r="134">
          <cell r="AF134">
            <v>2000</v>
          </cell>
        </row>
        <row r="135">
          <cell r="A135" t="str">
            <v>钟秦</v>
          </cell>
        </row>
        <row r="135">
          <cell r="AF135">
            <v>2000</v>
          </cell>
        </row>
        <row r="136">
          <cell r="A136" t="str">
            <v>李燕1</v>
          </cell>
        </row>
        <row r="136">
          <cell r="AF136">
            <v>2000</v>
          </cell>
        </row>
        <row r="137">
          <cell r="A137" t="str">
            <v>陈世琳</v>
          </cell>
        </row>
        <row r="137">
          <cell r="AF137">
            <v>2000</v>
          </cell>
        </row>
        <row r="138">
          <cell r="A138" t="str">
            <v>张林英</v>
          </cell>
        </row>
        <row r="138">
          <cell r="AF138">
            <v>58.0645161290323</v>
          </cell>
        </row>
        <row r="139">
          <cell r="A139" t="str">
            <v>马丽亚</v>
          </cell>
        </row>
        <row r="139">
          <cell r="AF139">
            <v>2000</v>
          </cell>
        </row>
        <row r="140">
          <cell r="A140" t="str">
            <v>阿衣尔扎</v>
          </cell>
        </row>
        <row r="140">
          <cell r="AF140">
            <v>1612.91</v>
          </cell>
        </row>
        <row r="141">
          <cell r="A141" t="str">
            <v>张霞</v>
          </cell>
        </row>
        <row r="141">
          <cell r="AF141">
            <v>2000</v>
          </cell>
        </row>
        <row r="142">
          <cell r="A142" t="str">
            <v>蒙亦锌</v>
          </cell>
        </row>
        <row r="142">
          <cell r="AF142">
            <v>2000</v>
          </cell>
        </row>
        <row r="143">
          <cell r="A143" t="str">
            <v>刘梦蓝</v>
          </cell>
        </row>
        <row r="143">
          <cell r="AF143">
            <v>2000</v>
          </cell>
        </row>
        <row r="144">
          <cell r="A144" t="str">
            <v>谭言希</v>
          </cell>
        </row>
        <row r="144">
          <cell r="AF144">
            <v>2000</v>
          </cell>
        </row>
        <row r="145">
          <cell r="A145" t="str">
            <v>黄江</v>
          </cell>
        </row>
        <row r="145">
          <cell r="AF145">
            <v>2000</v>
          </cell>
        </row>
        <row r="146">
          <cell r="A146" t="str">
            <v>陈琼</v>
          </cell>
        </row>
        <row r="146">
          <cell r="AF146">
            <v>2000</v>
          </cell>
        </row>
        <row r="147">
          <cell r="A147" t="str">
            <v>米琪</v>
          </cell>
        </row>
        <row r="147">
          <cell r="AF147">
            <v>2000</v>
          </cell>
        </row>
        <row r="148">
          <cell r="A148" t="str">
            <v>尚杨</v>
          </cell>
        </row>
        <row r="148">
          <cell r="AF148">
            <v>2000</v>
          </cell>
        </row>
        <row r="149">
          <cell r="A149" t="str">
            <v>钟心悦</v>
          </cell>
        </row>
        <row r="149">
          <cell r="AF149">
            <v>645.17</v>
          </cell>
        </row>
        <row r="150">
          <cell r="A150" t="str">
            <v>谢金梅</v>
          </cell>
        </row>
        <row r="150">
          <cell r="AF150">
            <v>903.23</v>
          </cell>
        </row>
        <row r="151">
          <cell r="A151" t="str">
            <v>李洪芳</v>
          </cell>
        </row>
        <row r="151">
          <cell r="AF151">
            <v>2000</v>
          </cell>
        </row>
        <row r="152">
          <cell r="A152" t="str">
            <v>王维</v>
          </cell>
        </row>
        <row r="152">
          <cell r="AF152">
            <v>2000</v>
          </cell>
        </row>
        <row r="153">
          <cell r="A153" t="str">
            <v>罗文文</v>
          </cell>
        </row>
        <row r="153">
          <cell r="AF153">
            <v>2000</v>
          </cell>
        </row>
        <row r="154">
          <cell r="A154" t="str">
            <v>贺丽</v>
          </cell>
        </row>
        <row r="154">
          <cell r="AF154">
            <v>2000</v>
          </cell>
        </row>
        <row r="155">
          <cell r="A155" t="str">
            <v>殷小燕</v>
          </cell>
        </row>
        <row r="155">
          <cell r="AF155">
            <v>2000</v>
          </cell>
        </row>
        <row r="156">
          <cell r="A156" t="str">
            <v>李海瑛</v>
          </cell>
        </row>
        <row r="156">
          <cell r="AF156">
            <v>2000</v>
          </cell>
        </row>
        <row r="157">
          <cell r="A157" t="str">
            <v>邹孟君</v>
          </cell>
        </row>
        <row r="157">
          <cell r="AF157">
            <v>2000</v>
          </cell>
        </row>
        <row r="158">
          <cell r="A158" t="str">
            <v>彭羽佳</v>
          </cell>
        </row>
        <row r="158">
          <cell r="AF158">
            <v>2000</v>
          </cell>
        </row>
        <row r="159">
          <cell r="A159" t="str">
            <v>朱成芳</v>
          </cell>
        </row>
        <row r="159">
          <cell r="AF159">
            <v>2000</v>
          </cell>
        </row>
        <row r="160">
          <cell r="A160" t="str">
            <v>翁玲</v>
          </cell>
        </row>
        <row r="160">
          <cell r="AF160">
            <v>2000</v>
          </cell>
        </row>
        <row r="161">
          <cell r="A161" t="str">
            <v>王能琴</v>
          </cell>
        </row>
        <row r="161">
          <cell r="AF161">
            <v>2000</v>
          </cell>
        </row>
        <row r="162">
          <cell r="A162" t="str">
            <v>陈珊珊</v>
          </cell>
        </row>
        <row r="162">
          <cell r="AF162">
            <v>1277.41935483871</v>
          </cell>
        </row>
        <row r="163">
          <cell r="A163" t="str">
            <v>安家晴</v>
          </cell>
        </row>
        <row r="163">
          <cell r="AF163">
            <v>1045.16129032258</v>
          </cell>
        </row>
        <row r="164">
          <cell r="A164" t="str">
            <v>谢翠华</v>
          </cell>
        </row>
        <row r="164">
          <cell r="AF164">
            <v>754.838709677419</v>
          </cell>
        </row>
        <row r="165">
          <cell r="A165" t="str">
            <v>袁晓梅</v>
          </cell>
        </row>
        <row r="165">
          <cell r="AF165">
            <v>870.967741935484</v>
          </cell>
        </row>
        <row r="166">
          <cell r="A166" t="str">
            <v>陈春秀</v>
          </cell>
        </row>
        <row r="166">
          <cell r="AF166">
            <v>522.58064516129</v>
          </cell>
        </row>
        <row r="167">
          <cell r="A167" t="str">
            <v>郑晓芳</v>
          </cell>
        </row>
        <row r="167">
          <cell r="AF167">
            <v>464.516129032258</v>
          </cell>
        </row>
        <row r="168">
          <cell r="A168" t="str">
            <v>邹奇圻</v>
          </cell>
        </row>
        <row r="168">
          <cell r="AF168">
            <v>645.17</v>
          </cell>
        </row>
        <row r="169">
          <cell r="A169" t="str">
            <v>路平</v>
          </cell>
        </row>
        <row r="169">
          <cell r="AF169">
            <v>580.645161290323</v>
          </cell>
        </row>
        <row r="170">
          <cell r="A170" t="str">
            <v>曹煦菡</v>
          </cell>
        </row>
        <row r="170">
          <cell r="AF170">
            <v>754.838709677419</v>
          </cell>
        </row>
        <row r="171">
          <cell r="A171" t="str">
            <v>蹇雨珊</v>
          </cell>
        </row>
        <row r="171">
          <cell r="AF171">
            <v>696.774193548387</v>
          </cell>
        </row>
        <row r="172">
          <cell r="A172" t="str">
            <v>赵圆缘</v>
          </cell>
        </row>
        <row r="172">
          <cell r="AF172">
            <v>696.774193548387</v>
          </cell>
        </row>
        <row r="173">
          <cell r="A173" t="str">
            <v>李从丽</v>
          </cell>
        </row>
        <row r="173">
          <cell r="AF173">
            <v>522.58064516129</v>
          </cell>
        </row>
        <row r="174">
          <cell r="A174" t="str">
            <v>杨慧琳</v>
          </cell>
        </row>
        <row r="174">
          <cell r="AF174">
            <v>580.65</v>
          </cell>
        </row>
        <row r="175">
          <cell r="A175" t="str">
            <v>袁琳育</v>
          </cell>
        </row>
        <row r="175">
          <cell r="AF175">
            <v>522.58064516129</v>
          </cell>
        </row>
        <row r="176">
          <cell r="A176" t="str">
            <v>蒲敏</v>
          </cell>
        </row>
        <row r="176">
          <cell r="AF176">
            <v>464.516129032258</v>
          </cell>
        </row>
        <row r="177">
          <cell r="A177" t="str">
            <v>黄芬</v>
          </cell>
        </row>
        <row r="177">
          <cell r="AF177">
            <v>232.258064516129</v>
          </cell>
        </row>
        <row r="178">
          <cell r="A178" t="str">
            <v>杨娇</v>
          </cell>
        </row>
        <row r="178">
          <cell r="AF178">
            <v>451.62</v>
          </cell>
        </row>
        <row r="179">
          <cell r="A179" t="str">
            <v>郭芬</v>
          </cell>
        </row>
        <row r="179">
          <cell r="AF179">
            <v>290.322580645161</v>
          </cell>
        </row>
        <row r="180">
          <cell r="A180" t="str">
            <v>陈丽</v>
          </cell>
        </row>
        <row r="180">
          <cell r="AF180">
            <v>580.65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目录"/>
      <sheetName val="①考勤-B-a-26考勤汇总表"/>
      <sheetName val="①-①人事取数"/>
      <sheetName val="②当月数据及门店毛利"/>
      <sheetName val="③工资核算浮动条件设置①"/>
      <sheetName val="③-①特殊情况"/>
      <sheetName val="④前置信息-大固定-包含了工资和总经理"/>
      <sheetName val="④-①前置信息-增加版本"/>
      <sheetName val="店长核算"/>
      <sheetName val="店长-汇总表"/>
      <sheetName val="主任核算"/>
      <sheetName val="主任-汇总表"/>
      <sheetName val="店助主任核算"/>
      <sheetName val="店助主任-汇总表"/>
      <sheetName val="店助核算"/>
      <sheetName val="店助-汇总表"/>
      <sheetName val="总经理核算-门店口径核算"/>
      <sheetName val="总经理-汇总表"/>
      <sheetName val="经理核算-门店口径核算"/>
      <sheetName val="经理-汇总表"/>
      <sheetName val="总经理及经理-个人口径"/>
      <sheetName val="科技部核算"/>
      <sheetName val="科技部-汇总表"/>
      <sheetName val="手动调整"/>
      <sheetName val="大项目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2">
          <cell r="B2" t="str">
            <v>周柏燚</v>
          </cell>
        </row>
        <row r="2">
          <cell r="F2">
            <v>220</v>
          </cell>
        </row>
        <row r="3">
          <cell r="B3" t="str">
            <v>周柏燚</v>
          </cell>
        </row>
        <row r="3">
          <cell r="F3">
            <v>483.870967741935</v>
          </cell>
        </row>
        <row r="4">
          <cell r="B4" t="str">
            <v>康丹</v>
          </cell>
        </row>
        <row r="4">
          <cell r="F4">
            <v>-1799</v>
          </cell>
        </row>
        <row r="5">
          <cell r="B5" t="str">
            <v>朱成芳</v>
          </cell>
        </row>
        <row r="5">
          <cell r="F5">
            <v>83</v>
          </cell>
        </row>
        <row r="6">
          <cell r="B6" t="str">
            <v>陈琳</v>
          </cell>
        </row>
        <row r="6">
          <cell r="F6">
            <v>-989.238709677419</v>
          </cell>
        </row>
      </sheetData>
      <sheetData sheetId="24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7月"/>
    </sheetNames>
    <sheetDataSet>
      <sheetData sheetId="0">
        <row r="1">
          <cell r="C1" t="str">
            <v>员工</v>
          </cell>
        </row>
        <row r="1">
          <cell r="G1" t="str">
            <v>生命之波奖励手工</v>
          </cell>
        </row>
        <row r="2">
          <cell r="C2" t="str">
            <v>李文龙</v>
          </cell>
        </row>
        <row r="2">
          <cell r="G2">
            <v>0</v>
          </cell>
        </row>
        <row r="3">
          <cell r="C3" t="str">
            <v>刘祖红</v>
          </cell>
        </row>
        <row r="3">
          <cell r="G3">
            <v>0</v>
          </cell>
        </row>
        <row r="4">
          <cell r="C4" t="str">
            <v>孙鲜</v>
          </cell>
        </row>
        <row r="4">
          <cell r="G4">
            <v>0</v>
          </cell>
        </row>
        <row r="5">
          <cell r="C5" t="str">
            <v>王洪武</v>
          </cell>
        </row>
        <row r="5">
          <cell r="G5">
            <v>0</v>
          </cell>
        </row>
        <row r="6">
          <cell r="C6" t="str">
            <v>谢宗富</v>
          </cell>
        </row>
        <row r="6">
          <cell r="G6">
            <v>0</v>
          </cell>
        </row>
        <row r="7">
          <cell r="C7" t="str">
            <v>余文</v>
          </cell>
        </row>
        <row r="7">
          <cell r="G7">
            <v>0</v>
          </cell>
        </row>
        <row r="8">
          <cell r="C8" t="str">
            <v>张雨露</v>
          </cell>
        </row>
        <row r="8">
          <cell r="G8">
            <v>0</v>
          </cell>
        </row>
        <row r="9">
          <cell r="C9" t="str">
            <v>戴林</v>
          </cell>
        </row>
        <row r="9">
          <cell r="G9">
            <v>0</v>
          </cell>
        </row>
        <row r="10">
          <cell r="C10" t="str">
            <v>郭兰</v>
          </cell>
        </row>
        <row r="10">
          <cell r="G10">
            <v>0</v>
          </cell>
        </row>
        <row r="11">
          <cell r="C11" t="str">
            <v>蒲俊峰</v>
          </cell>
        </row>
        <row r="11">
          <cell r="G11">
            <v>0</v>
          </cell>
        </row>
        <row r="12">
          <cell r="C12" t="str">
            <v>王方贤</v>
          </cell>
        </row>
        <row r="12">
          <cell r="G12">
            <v>0</v>
          </cell>
        </row>
        <row r="13">
          <cell r="C13" t="str">
            <v>杨琴</v>
          </cell>
        </row>
        <row r="13">
          <cell r="G13">
            <v>0</v>
          </cell>
        </row>
        <row r="14">
          <cell r="C14" t="str">
            <v>尹佩佩</v>
          </cell>
        </row>
        <row r="14">
          <cell r="G14">
            <v>0</v>
          </cell>
        </row>
        <row r="15">
          <cell r="C15" t="str">
            <v>张文卓</v>
          </cell>
        </row>
        <row r="15">
          <cell r="G15">
            <v>0</v>
          </cell>
        </row>
        <row r="16">
          <cell r="C16" t="str">
            <v>赵美艳</v>
          </cell>
        </row>
        <row r="16">
          <cell r="G16">
            <v>0</v>
          </cell>
        </row>
        <row r="17">
          <cell r="C17" t="str">
            <v>周柏燚</v>
          </cell>
        </row>
        <row r="17">
          <cell r="G17">
            <v>0</v>
          </cell>
        </row>
        <row r="18">
          <cell r="C18" t="str">
            <v>邓笑</v>
          </cell>
        </row>
        <row r="18">
          <cell r="G18">
            <v>195</v>
          </cell>
        </row>
        <row r="19">
          <cell r="C19" t="str">
            <v>贾琳</v>
          </cell>
        </row>
        <row r="19">
          <cell r="G19">
            <v>220</v>
          </cell>
        </row>
        <row r="20">
          <cell r="C20" t="str">
            <v>李维</v>
          </cell>
        </row>
        <row r="20">
          <cell r="G20">
            <v>220</v>
          </cell>
        </row>
        <row r="21">
          <cell r="C21" t="str">
            <v>刘丽华</v>
          </cell>
        </row>
        <row r="21">
          <cell r="G21">
            <v>0</v>
          </cell>
        </row>
        <row r="22">
          <cell r="C22" t="str">
            <v>彭鑫</v>
          </cell>
        </row>
        <row r="22">
          <cell r="G22">
            <v>0</v>
          </cell>
        </row>
        <row r="23">
          <cell r="C23" t="str">
            <v>王智慧</v>
          </cell>
        </row>
        <row r="23">
          <cell r="G23">
            <v>115</v>
          </cell>
        </row>
        <row r="24">
          <cell r="C24" t="str">
            <v>优品道店</v>
          </cell>
        </row>
        <row r="24">
          <cell r="G24">
            <v>0</v>
          </cell>
        </row>
        <row r="25">
          <cell r="C25" t="str">
            <v>陈珊珊</v>
          </cell>
        </row>
        <row r="25">
          <cell r="G25">
            <v>0</v>
          </cell>
        </row>
        <row r="26">
          <cell r="C26" t="str">
            <v>陈世琳</v>
          </cell>
        </row>
        <row r="26">
          <cell r="G26">
            <v>240</v>
          </cell>
        </row>
        <row r="27">
          <cell r="C27" t="str">
            <v>大源店</v>
          </cell>
        </row>
        <row r="27">
          <cell r="G27">
            <v>0</v>
          </cell>
        </row>
        <row r="28">
          <cell r="C28" t="str">
            <v>李燕1</v>
          </cell>
        </row>
        <row r="28">
          <cell r="G28">
            <v>45</v>
          </cell>
        </row>
        <row r="29">
          <cell r="C29" t="str">
            <v>张林英</v>
          </cell>
        </row>
        <row r="29">
          <cell r="G29">
            <v>0</v>
          </cell>
        </row>
        <row r="30">
          <cell r="C30" t="str">
            <v>钟秦</v>
          </cell>
        </row>
        <row r="30">
          <cell r="G30">
            <v>90</v>
          </cell>
        </row>
        <row r="31">
          <cell r="C31" t="str">
            <v>周林</v>
          </cell>
        </row>
        <row r="31">
          <cell r="G31">
            <v>120</v>
          </cell>
        </row>
        <row r="32">
          <cell r="C32" t="str">
            <v>保利店</v>
          </cell>
        </row>
        <row r="32">
          <cell r="G32">
            <v>0</v>
          </cell>
        </row>
        <row r="33">
          <cell r="C33" t="str">
            <v>陈琼</v>
          </cell>
        </row>
        <row r="33">
          <cell r="G33">
            <v>125</v>
          </cell>
        </row>
        <row r="34">
          <cell r="C34" t="str">
            <v>黄江</v>
          </cell>
        </row>
        <row r="34">
          <cell r="G34">
            <v>15</v>
          </cell>
        </row>
        <row r="35">
          <cell r="C35" t="str">
            <v>米琪</v>
          </cell>
        </row>
        <row r="35">
          <cell r="G35">
            <v>0</v>
          </cell>
        </row>
        <row r="36">
          <cell r="C36" t="str">
            <v>尚杨</v>
          </cell>
        </row>
        <row r="36">
          <cell r="G36">
            <v>0</v>
          </cell>
        </row>
        <row r="37">
          <cell r="C37" t="str">
            <v>谭言希</v>
          </cell>
        </row>
        <row r="37">
          <cell r="G37">
            <v>15</v>
          </cell>
        </row>
        <row r="38">
          <cell r="C38" t="str">
            <v>杜兰兰</v>
          </cell>
        </row>
        <row r="38">
          <cell r="G38">
            <v>135</v>
          </cell>
        </row>
        <row r="39">
          <cell r="C39" t="str">
            <v>马冬梅</v>
          </cell>
        </row>
        <row r="39">
          <cell r="G39">
            <v>0</v>
          </cell>
        </row>
        <row r="40">
          <cell r="C40" t="str">
            <v>彭莉群</v>
          </cell>
        </row>
        <row r="40">
          <cell r="G40">
            <v>0</v>
          </cell>
        </row>
        <row r="41">
          <cell r="C41" t="str">
            <v>千禧店</v>
          </cell>
        </row>
        <row r="41">
          <cell r="G41">
            <v>0</v>
          </cell>
        </row>
        <row r="42">
          <cell r="C42" t="str">
            <v>王显珍</v>
          </cell>
        </row>
        <row r="42">
          <cell r="G42">
            <v>0</v>
          </cell>
        </row>
        <row r="43">
          <cell r="C43" t="str">
            <v>张廷妍</v>
          </cell>
        </row>
        <row r="43">
          <cell r="G43">
            <v>175</v>
          </cell>
        </row>
        <row r="44">
          <cell r="C44" t="str">
            <v>凤凰山店</v>
          </cell>
        </row>
        <row r="44">
          <cell r="G44">
            <v>0</v>
          </cell>
        </row>
        <row r="45">
          <cell r="C45" t="str">
            <v>徐文平</v>
          </cell>
        </row>
        <row r="45">
          <cell r="G45">
            <v>175</v>
          </cell>
        </row>
        <row r="46">
          <cell r="C46" t="str">
            <v>喻容</v>
          </cell>
        </row>
        <row r="46">
          <cell r="G46">
            <v>60</v>
          </cell>
        </row>
        <row r="47">
          <cell r="C47" t="str">
            <v>张白金</v>
          </cell>
        </row>
        <row r="47">
          <cell r="G47">
            <v>0</v>
          </cell>
        </row>
        <row r="48">
          <cell r="C48" t="str">
            <v>张欣</v>
          </cell>
        </row>
        <row r="48">
          <cell r="G48">
            <v>0</v>
          </cell>
        </row>
        <row r="49">
          <cell r="C49" t="str">
            <v>郑美函</v>
          </cell>
        </row>
        <row r="49">
          <cell r="G49">
            <v>0</v>
          </cell>
        </row>
        <row r="50">
          <cell r="C50" t="str">
            <v>周文慧</v>
          </cell>
        </row>
        <row r="50">
          <cell r="G50">
            <v>20</v>
          </cell>
        </row>
        <row r="51">
          <cell r="C51" t="str">
            <v>大丰店</v>
          </cell>
        </row>
        <row r="51">
          <cell r="G51">
            <v>0</v>
          </cell>
        </row>
        <row r="52">
          <cell r="C52" t="str">
            <v>黎红花</v>
          </cell>
        </row>
        <row r="52">
          <cell r="G52">
            <v>360</v>
          </cell>
        </row>
        <row r="53">
          <cell r="C53" t="str">
            <v>刘帆</v>
          </cell>
        </row>
        <row r="53">
          <cell r="G53">
            <v>15</v>
          </cell>
        </row>
        <row r="54">
          <cell r="C54" t="str">
            <v>蒲艳婷</v>
          </cell>
        </row>
        <row r="54">
          <cell r="G54">
            <v>175</v>
          </cell>
        </row>
        <row r="55">
          <cell r="C55" t="str">
            <v>孙红梅</v>
          </cell>
        </row>
        <row r="55">
          <cell r="G55">
            <v>60</v>
          </cell>
        </row>
        <row r="56">
          <cell r="C56" t="str">
            <v>杨艳</v>
          </cell>
        </row>
        <row r="56">
          <cell r="G56">
            <v>0</v>
          </cell>
        </row>
        <row r="57">
          <cell r="C57" t="str">
            <v>袁晓梅</v>
          </cell>
        </row>
        <row r="57">
          <cell r="G57">
            <v>0</v>
          </cell>
        </row>
        <row r="58">
          <cell r="C58" t="str">
            <v>龚艳</v>
          </cell>
        </row>
        <row r="58">
          <cell r="G58">
            <v>120</v>
          </cell>
        </row>
        <row r="59">
          <cell r="C59" t="str">
            <v>李红梅</v>
          </cell>
        </row>
        <row r="59">
          <cell r="G59">
            <v>220</v>
          </cell>
        </row>
        <row r="60">
          <cell r="C60" t="str">
            <v>唐尹</v>
          </cell>
        </row>
        <row r="60">
          <cell r="G60">
            <v>155</v>
          </cell>
        </row>
        <row r="61">
          <cell r="C61" t="str">
            <v>叶朝春</v>
          </cell>
        </row>
        <row r="61">
          <cell r="G61">
            <v>0</v>
          </cell>
        </row>
        <row r="62">
          <cell r="C62" t="str">
            <v>余姣姣</v>
          </cell>
        </row>
        <row r="62">
          <cell r="G62">
            <v>90</v>
          </cell>
        </row>
        <row r="63">
          <cell r="C63" t="str">
            <v>中和店</v>
          </cell>
        </row>
        <row r="63">
          <cell r="G63">
            <v>0</v>
          </cell>
        </row>
        <row r="64">
          <cell r="C64" t="str">
            <v>曾怡</v>
          </cell>
        </row>
        <row r="64">
          <cell r="G64">
            <v>0</v>
          </cell>
        </row>
        <row r="65">
          <cell r="C65" t="str">
            <v>胡钦秀</v>
          </cell>
        </row>
        <row r="65">
          <cell r="G65">
            <v>0</v>
          </cell>
        </row>
        <row r="66">
          <cell r="C66" t="str">
            <v>涌泉店</v>
          </cell>
        </row>
        <row r="66">
          <cell r="G66">
            <v>0</v>
          </cell>
        </row>
        <row r="67">
          <cell r="C67" t="str">
            <v>袁玉</v>
          </cell>
        </row>
        <row r="67">
          <cell r="G67">
            <v>100</v>
          </cell>
        </row>
        <row r="68">
          <cell r="C68" t="str">
            <v>赵晴亮</v>
          </cell>
        </row>
        <row r="68">
          <cell r="G68">
            <v>130</v>
          </cell>
        </row>
        <row r="69">
          <cell r="C69" t="str">
            <v>郑丹</v>
          </cell>
        </row>
        <row r="69">
          <cell r="G69">
            <v>0</v>
          </cell>
        </row>
        <row r="70">
          <cell r="C70" t="str">
            <v>沙河店</v>
          </cell>
        </row>
        <row r="70">
          <cell r="G70">
            <v>0</v>
          </cell>
        </row>
        <row r="71">
          <cell r="C71" t="str">
            <v>唐容</v>
          </cell>
        </row>
        <row r="71">
          <cell r="G71">
            <v>205</v>
          </cell>
        </row>
        <row r="72">
          <cell r="C72" t="str">
            <v>王依蕊</v>
          </cell>
        </row>
        <row r="72">
          <cell r="G72">
            <v>107.5</v>
          </cell>
        </row>
        <row r="73">
          <cell r="C73" t="str">
            <v>叶文娟</v>
          </cell>
        </row>
        <row r="73">
          <cell r="G73">
            <v>0</v>
          </cell>
        </row>
        <row r="74">
          <cell r="C74" t="str">
            <v>张芮</v>
          </cell>
        </row>
        <row r="74">
          <cell r="G74">
            <v>147.5</v>
          </cell>
        </row>
        <row r="75">
          <cell r="C75" t="str">
            <v>张元琼</v>
          </cell>
        </row>
        <row r="75">
          <cell r="G75">
            <v>290</v>
          </cell>
        </row>
        <row r="76">
          <cell r="C76" t="str">
            <v>曹悦</v>
          </cell>
        </row>
        <row r="76">
          <cell r="G76">
            <v>65</v>
          </cell>
        </row>
        <row r="77">
          <cell r="C77" t="str">
            <v>李思忆</v>
          </cell>
        </row>
        <row r="77">
          <cell r="G77">
            <v>170</v>
          </cell>
        </row>
        <row r="78">
          <cell r="C78" t="str">
            <v>梁缘缘</v>
          </cell>
        </row>
        <row r="78">
          <cell r="G78">
            <v>55</v>
          </cell>
        </row>
        <row r="79">
          <cell r="C79" t="str">
            <v>融创店</v>
          </cell>
        </row>
        <row r="79">
          <cell r="G79">
            <v>0</v>
          </cell>
        </row>
        <row r="80">
          <cell r="C80" t="str">
            <v>吴飞雁</v>
          </cell>
        </row>
        <row r="80">
          <cell r="G80">
            <v>0</v>
          </cell>
        </row>
        <row r="81">
          <cell r="C81" t="str">
            <v>尹桂香</v>
          </cell>
        </row>
        <row r="81">
          <cell r="G81">
            <v>0</v>
          </cell>
        </row>
        <row r="82">
          <cell r="C82" t="str">
            <v>赵情情</v>
          </cell>
        </row>
        <row r="82">
          <cell r="G82">
            <v>40</v>
          </cell>
        </row>
        <row r="83">
          <cell r="C83" t="str">
            <v>陈洁</v>
          </cell>
        </row>
        <row r="83">
          <cell r="G83">
            <v>185</v>
          </cell>
        </row>
        <row r="84">
          <cell r="C84" t="str">
            <v>侯英</v>
          </cell>
        </row>
        <row r="84">
          <cell r="G84">
            <v>70</v>
          </cell>
        </row>
        <row r="85">
          <cell r="C85" t="str">
            <v>马宏梅</v>
          </cell>
        </row>
        <row r="85">
          <cell r="G85">
            <v>85</v>
          </cell>
        </row>
        <row r="86">
          <cell r="C86" t="str">
            <v>荣华南路店</v>
          </cell>
        </row>
        <row r="86">
          <cell r="G86">
            <v>0</v>
          </cell>
        </row>
        <row r="87">
          <cell r="C87" t="str">
            <v>谢德芳</v>
          </cell>
        </row>
        <row r="87">
          <cell r="G87">
            <v>0</v>
          </cell>
        </row>
        <row r="88">
          <cell r="C88" t="str">
            <v>郑加焕</v>
          </cell>
        </row>
        <row r="88">
          <cell r="G88">
            <v>160</v>
          </cell>
        </row>
        <row r="89">
          <cell r="C89" t="str">
            <v>李凤</v>
          </cell>
        </row>
        <row r="89">
          <cell r="G89">
            <v>0</v>
          </cell>
        </row>
        <row r="90">
          <cell r="C90" t="str">
            <v>刘裕琼</v>
          </cell>
        </row>
        <row r="90">
          <cell r="G90">
            <v>55</v>
          </cell>
        </row>
        <row r="91">
          <cell r="C91" t="str">
            <v>龙巧云</v>
          </cell>
        </row>
        <row r="91">
          <cell r="G91">
            <v>75</v>
          </cell>
        </row>
        <row r="92">
          <cell r="C92" t="str">
            <v>骑士郡店</v>
          </cell>
        </row>
        <row r="92">
          <cell r="G92">
            <v>0</v>
          </cell>
        </row>
        <row r="93">
          <cell r="C93" t="str">
            <v>谭福英</v>
          </cell>
        </row>
        <row r="93">
          <cell r="G93">
            <v>0</v>
          </cell>
        </row>
        <row r="94">
          <cell r="C94" t="str">
            <v>唐施语</v>
          </cell>
        </row>
        <row r="94">
          <cell r="G94">
            <v>0</v>
          </cell>
        </row>
        <row r="95">
          <cell r="C95" t="str">
            <v>唐玉芳</v>
          </cell>
        </row>
        <row r="95">
          <cell r="G95">
            <v>140</v>
          </cell>
        </row>
        <row r="96">
          <cell r="C96" t="str">
            <v>川音店</v>
          </cell>
        </row>
        <row r="96">
          <cell r="G96">
            <v>0</v>
          </cell>
        </row>
        <row r="97">
          <cell r="C97" t="str">
            <v>贺丽</v>
          </cell>
        </row>
        <row r="97">
          <cell r="G97">
            <v>90</v>
          </cell>
        </row>
        <row r="98">
          <cell r="C98" t="str">
            <v>李海瑛</v>
          </cell>
        </row>
        <row r="98">
          <cell r="G98">
            <v>0</v>
          </cell>
        </row>
        <row r="99">
          <cell r="C99" t="str">
            <v>彭羽佳</v>
          </cell>
        </row>
        <row r="99">
          <cell r="G99">
            <v>0</v>
          </cell>
        </row>
        <row r="100">
          <cell r="C100" t="str">
            <v>王能琴</v>
          </cell>
        </row>
        <row r="100">
          <cell r="G100">
            <v>0</v>
          </cell>
        </row>
        <row r="101">
          <cell r="C101" t="str">
            <v>翁玲</v>
          </cell>
        </row>
        <row r="101">
          <cell r="G101">
            <v>0</v>
          </cell>
        </row>
        <row r="102">
          <cell r="C102" t="str">
            <v>殷小燕</v>
          </cell>
        </row>
        <row r="102">
          <cell r="G102">
            <v>0</v>
          </cell>
        </row>
        <row r="103">
          <cell r="C103" t="str">
            <v>朱成芳</v>
          </cell>
        </row>
        <row r="103">
          <cell r="G103">
            <v>20</v>
          </cell>
        </row>
        <row r="104">
          <cell r="C104" t="str">
            <v>邹孟君</v>
          </cell>
        </row>
        <row r="104">
          <cell r="G104">
            <v>0</v>
          </cell>
        </row>
        <row r="105">
          <cell r="C105" t="str">
            <v>陈红霞</v>
          </cell>
        </row>
        <row r="105">
          <cell r="G105">
            <v>37.5</v>
          </cell>
        </row>
        <row r="106">
          <cell r="C106" t="str">
            <v>康红梅</v>
          </cell>
        </row>
        <row r="106">
          <cell r="G106">
            <v>235</v>
          </cell>
        </row>
        <row r="107">
          <cell r="C107" t="str">
            <v>廖增珍</v>
          </cell>
        </row>
        <row r="107">
          <cell r="G107">
            <v>37.5</v>
          </cell>
        </row>
        <row r="108">
          <cell r="C108" t="str">
            <v>刘巧艳</v>
          </cell>
        </row>
        <row r="108">
          <cell r="G108">
            <v>130</v>
          </cell>
        </row>
        <row r="109">
          <cell r="C109" t="str">
            <v>刘晓丽</v>
          </cell>
        </row>
        <row r="109">
          <cell r="G109">
            <v>70</v>
          </cell>
        </row>
        <row r="110">
          <cell r="C110" t="str">
            <v>任静</v>
          </cell>
        </row>
        <row r="110">
          <cell r="G110">
            <v>0</v>
          </cell>
        </row>
        <row r="111">
          <cell r="C111" t="str">
            <v>唐银春</v>
          </cell>
        </row>
        <row r="111">
          <cell r="G111">
            <v>95</v>
          </cell>
        </row>
        <row r="112">
          <cell r="C112" t="str">
            <v>紫荆店</v>
          </cell>
        </row>
        <row r="112">
          <cell r="G112">
            <v>0</v>
          </cell>
        </row>
        <row r="113">
          <cell r="C113" t="str">
            <v>郝中南</v>
          </cell>
        </row>
        <row r="113">
          <cell r="G113">
            <v>240</v>
          </cell>
        </row>
        <row r="114">
          <cell r="C114" t="str">
            <v>罗湘湘</v>
          </cell>
        </row>
        <row r="114">
          <cell r="G114">
            <v>0</v>
          </cell>
        </row>
        <row r="115">
          <cell r="C115" t="str">
            <v>彭措志玛</v>
          </cell>
        </row>
        <row r="115">
          <cell r="G115">
            <v>20</v>
          </cell>
        </row>
        <row r="116">
          <cell r="C116" t="str">
            <v>冉芳霞</v>
          </cell>
        </row>
        <row r="116">
          <cell r="G116">
            <v>142.5</v>
          </cell>
        </row>
        <row r="117">
          <cell r="C117" t="str">
            <v>双流店</v>
          </cell>
        </row>
        <row r="117">
          <cell r="G117">
            <v>0</v>
          </cell>
        </row>
        <row r="118">
          <cell r="C118" t="str">
            <v>谭萍</v>
          </cell>
        </row>
        <row r="118">
          <cell r="G118">
            <v>70</v>
          </cell>
        </row>
        <row r="119">
          <cell r="C119" t="str">
            <v>陈美合</v>
          </cell>
        </row>
        <row r="119">
          <cell r="G119">
            <v>0</v>
          </cell>
        </row>
        <row r="120">
          <cell r="C120" t="str">
            <v>郝莉娜</v>
          </cell>
        </row>
        <row r="120">
          <cell r="G120">
            <v>0</v>
          </cell>
        </row>
        <row r="121">
          <cell r="C121" t="str">
            <v>胡红琳</v>
          </cell>
        </row>
        <row r="121">
          <cell r="G121">
            <v>45</v>
          </cell>
        </row>
        <row r="122">
          <cell r="C122" t="str">
            <v>路平</v>
          </cell>
        </row>
        <row r="122">
          <cell r="G122">
            <v>0</v>
          </cell>
        </row>
        <row r="123">
          <cell r="C123" t="str">
            <v>荣华北路店</v>
          </cell>
        </row>
        <row r="123">
          <cell r="G123">
            <v>0</v>
          </cell>
        </row>
        <row r="124">
          <cell r="C124" t="str">
            <v>王萍</v>
          </cell>
        </row>
        <row r="124">
          <cell r="G124">
            <v>235</v>
          </cell>
        </row>
        <row r="125">
          <cell r="C125" t="str">
            <v>谢娟</v>
          </cell>
        </row>
        <row r="125">
          <cell r="G125">
            <v>250</v>
          </cell>
        </row>
        <row r="126">
          <cell r="C126" t="str">
            <v>达卓措</v>
          </cell>
        </row>
        <row r="126">
          <cell r="G126">
            <v>0</v>
          </cell>
        </row>
        <row r="127">
          <cell r="C127" t="str">
            <v>高琴</v>
          </cell>
        </row>
        <row r="127">
          <cell r="G127">
            <v>45</v>
          </cell>
        </row>
        <row r="128">
          <cell r="C128" t="str">
            <v>李彩华</v>
          </cell>
        </row>
        <row r="128">
          <cell r="G128">
            <v>217.5</v>
          </cell>
        </row>
        <row r="129">
          <cell r="C129" t="str">
            <v>廖妍</v>
          </cell>
        </row>
        <row r="129">
          <cell r="G129">
            <v>0</v>
          </cell>
        </row>
        <row r="130">
          <cell r="C130" t="str">
            <v>刘九招</v>
          </cell>
        </row>
        <row r="130">
          <cell r="G130">
            <v>245</v>
          </cell>
        </row>
        <row r="131">
          <cell r="C131" t="str">
            <v>南湖店</v>
          </cell>
        </row>
        <row r="131">
          <cell r="G131">
            <v>0</v>
          </cell>
        </row>
        <row r="132">
          <cell r="C132" t="str">
            <v>朱羽</v>
          </cell>
        </row>
        <row r="132">
          <cell r="G132">
            <v>15</v>
          </cell>
        </row>
        <row r="133">
          <cell r="C133" t="str">
            <v>安家晴</v>
          </cell>
        </row>
        <row r="133">
          <cell r="G133">
            <v>0</v>
          </cell>
        </row>
        <row r="134">
          <cell r="C134" t="str">
            <v>顾红艳</v>
          </cell>
        </row>
        <row r="134">
          <cell r="G134">
            <v>135</v>
          </cell>
        </row>
        <row r="135">
          <cell r="C135" t="str">
            <v>郭小丽</v>
          </cell>
        </row>
        <row r="135">
          <cell r="G135">
            <v>130</v>
          </cell>
        </row>
        <row r="136">
          <cell r="C136" t="str">
            <v>雷娜婷</v>
          </cell>
        </row>
        <row r="136">
          <cell r="G136">
            <v>105</v>
          </cell>
        </row>
        <row r="137">
          <cell r="C137" t="str">
            <v>梁婷</v>
          </cell>
        </row>
        <row r="137">
          <cell r="G137">
            <v>70</v>
          </cell>
        </row>
        <row r="138">
          <cell r="C138" t="str">
            <v>鹭岛店</v>
          </cell>
        </row>
        <row r="138">
          <cell r="G138">
            <v>0</v>
          </cell>
        </row>
        <row r="139">
          <cell r="C139" t="str">
            <v>叶美霞</v>
          </cell>
        </row>
        <row r="139">
          <cell r="G139">
            <v>0</v>
          </cell>
        </row>
        <row r="140">
          <cell r="C140" t="str">
            <v>陈春秀</v>
          </cell>
        </row>
        <row r="140">
          <cell r="G140">
            <v>0</v>
          </cell>
        </row>
        <row r="141">
          <cell r="C141" t="str">
            <v>邓雪梅</v>
          </cell>
        </row>
        <row r="141">
          <cell r="G141">
            <v>185</v>
          </cell>
        </row>
        <row r="142">
          <cell r="C142" t="str">
            <v>高雪</v>
          </cell>
        </row>
        <row r="142">
          <cell r="G142">
            <v>45</v>
          </cell>
        </row>
        <row r="143">
          <cell r="C143" t="str">
            <v>何婷</v>
          </cell>
        </row>
        <row r="143">
          <cell r="G143">
            <v>90</v>
          </cell>
        </row>
        <row r="144">
          <cell r="C144" t="str">
            <v>刘慧</v>
          </cell>
        </row>
        <row r="144">
          <cell r="G144">
            <v>70</v>
          </cell>
        </row>
        <row r="145">
          <cell r="C145" t="str">
            <v>龙湖店</v>
          </cell>
        </row>
        <row r="145">
          <cell r="G145">
            <v>0</v>
          </cell>
        </row>
        <row r="146">
          <cell r="C146" t="str">
            <v>张候敏</v>
          </cell>
        </row>
        <row r="146">
          <cell r="G146">
            <v>290</v>
          </cell>
        </row>
        <row r="147">
          <cell r="C147" t="str">
            <v>达哇卓玛</v>
          </cell>
        </row>
        <row r="147">
          <cell r="G147">
            <v>35</v>
          </cell>
        </row>
        <row r="148">
          <cell r="C148" t="str">
            <v>光华店</v>
          </cell>
        </row>
        <row r="148">
          <cell r="G148">
            <v>0</v>
          </cell>
        </row>
        <row r="149">
          <cell r="C149" t="str">
            <v>康钦</v>
          </cell>
        </row>
        <row r="149">
          <cell r="G149">
            <v>250</v>
          </cell>
        </row>
        <row r="150">
          <cell r="C150" t="str">
            <v>马菁</v>
          </cell>
        </row>
        <row r="150">
          <cell r="G150">
            <v>80</v>
          </cell>
        </row>
        <row r="151">
          <cell r="C151" t="str">
            <v>聂娟</v>
          </cell>
        </row>
        <row r="151">
          <cell r="G151">
            <v>220</v>
          </cell>
        </row>
        <row r="152">
          <cell r="C152" t="str">
            <v>熊艳</v>
          </cell>
        </row>
        <row r="152">
          <cell r="G152">
            <v>150</v>
          </cell>
        </row>
        <row r="153">
          <cell r="C153" t="str">
            <v>陈定坤</v>
          </cell>
        </row>
        <row r="153">
          <cell r="G153">
            <v>5</v>
          </cell>
        </row>
        <row r="154">
          <cell r="C154" t="str">
            <v>付薪燕</v>
          </cell>
        </row>
        <row r="154">
          <cell r="G154">
            <v>0</v>
          </cell>
        </row>
        <row r="155">
          <cell r="C155" t="str">
            <v>李科</v>
          </cell>
        </row>
        <row r="155">
          <cell r="G155">
            <v>240</v>
          </cell>
        </row>
        <row r="156">
          <cell r="C156" t="str">
            <v>刘霞</v>
          </cell>
        </row>
        <row r="156">
          <cell r="G156">
            <v>0</v>
          </cell>
        </row>
        <row r="157">
          <cell r="C157" t="str">
            <v>石海力</v>
          </cell>
        </row>
        <row r="157">
          <cell r="G157">
            <v>45</v>
          </cell>
        </row>
        <row r="158">
          <cell r="C158" t="str">
            <v>亚洲湾店</v>
          </cell>
        </row>
        <row r="158">
          <cell r="G158">
            <v>0</v>
          </cell>
        </row>
        <row r="159">
          <cell r="C159" t="str">
            <v>贺金云</v>
          </cell>
        </row>
        <row r="159">
          <cell r="G159">
            <v>0</v>
          </cell>
        </row>
        <row r="160">
          <cell r="C160" t="str">
            <v>冷忠翠</v>
          </cell>
        </row>
        <row r="160">
          <cell r="G160">
            <v>175</v>
          </cell>
        </row>
        <row r="161">
          <cell r="C161" t="str">
            <v>明信店</v>
          </cell>
        </row>
        <row r="161">
          <cell r="G161">
            <v>0</v>
          </cell>
        </row>
        <row r="162">
          <cell r="C162" t="str">
            <v>舒许芳</v>
          </cell>
        </row>
        <row r="162">
          <cell r="G162">
            <v>0</v>
          </cell>
        </row>
        <row r="163">
          <cell r="C163" t="str">
            <v>王红</v>
          </cell>
        </row>
        <row r="163">
          <cell r="G163">
            <v>85</v>
          </cell>
        </row>
        <row r="164">
          <cell r="C164" t="str">
            <v>谢翠华</v>
          </cell>
        </row>
        <row r="164">
          <cell r="G164">
            <v>0</v>
          </cell>
        </row>
        <row r="165">
          <cell r="C165" t="str">
            <v>郑晓芳</v>
          </cell>
        </row>
        <row r="165">
          <cell r="G165">
            <v>0</v>
          </cell>
        </row>
        <row r="166">
          <cell r="C166" t="str">
            <v>川师店</v>
          </cell>
        </row>
        <row r="166">
          <cell r="G166">
            <v>0</v>
          </cell>
        </row>
        <row r="167">
          <cell r="C167" t="str">
            <v>李萌</v>
          </cell>
        </row>
        <row r="167">
          <cell r="G167">
            <v>0</v>
          </cell>
        </row>
        <row r="168">
          <cell r="C168" t="str">
            <v>李巧娇</v>
          </cell>
        </row>
        <row r="168">
          <cell r="G168">
            <v>0</v>
          </cell>
        </row>
        <row r="169">
          <cell r="C169" t="str">
            <v>柳全菊</v>
          </cell>
        </row>
        <row r="169">
          <cell r="G169">
            <v>0</v>
          </cell>
        </row>
        <row r="170">
          <cell r="C170" t="str">
            <v>罗雪</v>
          </cell>
        </row>
        <row r="170">
          <cell r="G170">
            <v>155</v>
          </cell>
        </row>
        <row r="171">
          <cell r="C171" t="str">
            <v>唐宇欣</v>
          </cell>
        </row>
        <row r="171">
          <cell r="G171">
            <v>50</v>
          </cell>
        </row>
        <row r="172">
          <cell r="C172" t="str">
            <v>刘婵琴</v>
          </cell>
        </row>
        <row r="172">
          <cell r="G172">
            <v>95</v>
          </cell>
        </row>
        <row r="173">
          <cell r="C173" t="str">
            <v>欧迎春</v>
          </cell>
        </row>
        <row r="173">
          <cell r="G173">
            <v>270</v>
          </cell>
        </row>
        <row r="174">
          <cell r="C174" t="str">
            <v>舒阳</v>
          </cell>
        </row>
        <row r="174">
          <cell r="G174">
            <v>0</v>
          </cell>
        </row>
        <row r="175">
          <cell r="C175" t="str">
            <v>谭芙蓉</v>
          </cell>
        </row>
        <row r="175">
          <cell r="G175">
            <v>50</v>
          </cell>
        </row>
        <row r="176">
          <cell r="C176" t="str">
            <v>犀浦店</v>
          </cell>
        </row>
        <row r="176">
          <cell r="G176">
            <v>0</v>
          </cell>
        </row>
        <row r="177">
          <cell r="C177" t="str">
            <v>泽仁拉姆</v>
          </cell>
        </row>
        <row r="177">
          <cell r="G177">
            <v>90</v>
          </cell>
        </row>
        <row r="178">
          <cell r="C178" t="str">
            <v>张霞</v>
          </cell>
        </row>
        <row r="178">
          <cell r="G178">
            <v>55</v>
          </cell>
        </row>
        <row r="179">
          <cell r="C179" t="str">
            <v>陈丽</v>
          </cell>
        </row>
        <row r="179">
          <cell r="G179">
            <v>0</v>
          </cell>
        </row>
        <row r="180">
          <cell r="C180" t="str">
            <v>李洪芳</v>
          </cell>
        </row>
        <row r="180">
          <cell r="G180">
            <v>157.5</v>
          </cell>
        </row>
        <row r="181">
          <cell r="C181" t="str">
            <v>龙城国际店</v>
          </cell>
        </row>
        <row r="181">
          <cell r="G181">
            <v>0</v>
          </cell>
        </row>
        <row r="182">
          <cell r="C182" t="str">
            <v>罗文文</v>
          </cell>
        </row>
        <row r="182">
          <cell r="G182">
            <v>20</v>
          </cell>
        </row>
        <row r="183">
          <cell r="C183" t="str">
            <v>王维</v>
          </cell>
        </row>
        <row r="183">
          <cell r="G183">
            <v>45</v>
          </cell>
        </row>
        <row r="184">
          <cell r="C184" t="str">
            <v>谢金梅</v>
          </cell>
        </row>
        <row r="184">
          <cell r="G184">
            <v>0</v>
          </cell>
        </row>
        <row r="185">
          <cell r="C185" t="str">
            <v>钟心悦</v>
          </cell>
        </row>
        <row r="185">
          <cell r="G185">
            <v>0</v>
          </cell>
        </row>
        <row r="186">
          <cell r="C186" t="str">
            <v>邹奇圻</v>
          </cell>
        </row>
        <row r="186">
          <cell r="G186">
            <v>0</v>
          </cell>
        </row>
        <row r="187">
          <cell r="C187" t="str">
            <v>陈建蓉</v>
          </cell>
        </row>
        <row r="187">
          <cell r="G187">
            <v>70</v>
          </cell>
        </row>
        <row r="188">
          <cell r="C188" t="str">
            <v>董顺秀</v>
          </cell>
        </row>
        <row r="188">
          <cell r="G188">
            <v>175</v>
          </cell>
        </row>
        <row r="189">
          <cell r="C189" t="str">
            <v>静居寺店</v>
          </cell>
        </row>
        <row r="189">
          <cell r="G189">
            <v>0</v>
          </cell>
        </row>
        <row r="190">
          <cell r="C190" t="str">
            <v>黎茂婷</v>
          </cell>
        </row>
        <row r="190">
          <cell r="G190">
            <v>55</v>
          </cell>
        </row>
        <row r="191">
          <cell r="C191" t="str">
            <v>王娇</v>
          </cell>
        </row>
        <row r="191">
          <cell r="G191">
            <v>0</v>
          </cell>
        </row>
        <row r="192">
          <cell r="C192" t="str">
            <v>杨金花</v>
          </cell>
        </row>
        <row r="192">
          <cell r="G192">
            <v>50</v>
          </cell>
        </row>
        <row r="193">
          <cell r="C193" t="str">
            <v>张丽</v>
          </cell>
        </row>
        <row r="193">
          <cell r="G193">
            <v>220</v>
          </cell>
        </row>
        <row r="194">
          <cell r="C194" t="str">
            <v>陈雪莲</v>
          </cell>
        </row>
        <row r="194">
          <cell r="G194">
            <v>15</v>
          </cell>
        </row>
        <row r="195">
          <cell r="C195" t="str">
            <v>华润店</v>
          </cell>
        </row>
        <row r="195">
          <cell r="G195">
            <v>0</v>
          </cell>
        </row>
        <row r="196">
          <cell r="C196" t="str">
            <v>黄小燕</v>
          </cell>
        </row>
        <row r="196">
          <cell r="G196">
            <v>220</v>
          </cell>
        </row>
        <row r="197">
          <cell r="C197" t="str">
            <v>雷朝霞</v>
          </cell>
        </row>
        <row r="197">
          <cell r="G197">
            <v>40</v>
          </cell>
        </row>
        <row r="198">
          <cell r="C198" t="str">
            <v>王如意</v>
          </cell>
        </row>
        <row r="198">
          <cell r="G198">
            <v>0</v>
          </cell>
        </row>
        <row r="199">
          <cell r="C199" t="str">
            <v>王瑞琳</v>
          </cell>
        </row>
        <row r="199">
          <cell r="G199">
            <v>170</v>
          </cell>
        </row>
        <row r="200">
          <cell r="C200" t="str">
            <v>赵玉晓</v>
          </cell>
        </row>
        <row r="200">
          <cell r="G200">
            <v>20</v>
          </cell>
        </row>
        <row r="201">
          <cell r="C201" t="str">
            <v>阿衣尔扎</v>
          </cell>
        </row>
        <row r="201">
          <cell r="G201">
            <v>30</v>
          </cell>
        </row>
        <row r="202">
          <cell r="C202" t="str">
            <v>包竹梅</v>
          </cell>
        </row>
        <row r="202">
          <cell r="G202">
            <v>260</v>
          </cell>
        </row>
        <row r="203">
          <cell r="C203" t="str">
            <v>红光店</v>
          </cell>
        </row>
        <row r="203">
          <cell r="G203">
            <v>0</v>
          </cell>
        </row>
        <row r="204">
          <cell r="C204" t="str">
            <v>刘梦蓝</v>
          </cell>
        </row>
        <row r="204">
          <cell r="G204">
            <v>35</v>
          </cell>
        </row>
        <row r="205">
          <cell r="C205" t="str">
            <v>马丽亚</v>
          </cell>
        </row>
        <row r="205">
          <cell r="G205">
            <v>165</v>
          </cell>
        </row>
        <row r="206">
          <cell r="C206" t="str">
            <v>蒙亦锌</v>
          </cell>
        </row>
        <row r="206">
          <cell r="G206">
            <v>15</v>
          </cell>
        </row>
        <row r="207">
          <cell r="C207" t="str">
            <v>468店</v>
          </cell>
        </row>
        <row r="207">
          <cell r="G207">
            <v>0</v>
          </cell>
        </row>
        <row r="208">
          <cell r="C208" t="str">
            <v>陈萍</v>
          </cell>
        </row>
        <row r="208">
          <cell r="G208">
            <v>80</v>
          </cell>
        </row>
        <row r="209">
          <cell r="C209" t="str">
            <v>陈小琴</v>
          </cell>
        </row>
        <row r="209">
          <cell r="G209">
            <v>235</v>
          </cell>
        </row>
        <row r="210">
          <cell r="C210" t="str">
            <v>苟小春</v>
          </cell>
        </row>
        <row r="210">
          <cell r="G210">
            <v>85</v>
          </cell>
        </row>
        <row r="211">
          <cell r="C211" t="str">
            <v>李燕</v>
          </cell>
        </row>
        <row r="211">
          <cell r="G211">
            <v>150</v>
          </cell>
        </row>
        <row r="212">
          <cell r="C212" t="str">
            <v>刘恬恬</v>
          </cell>
        </row>
        <row r="212">
          <cell r="G212">
            <v>75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核算规则"/>
      <sheetName val="基础设置"/>
      <sheetName val="①7月-花名册"/>
      <sheetName val="7月运营"/>
      <sheetName val="②7月-汇总"/>
      <sheetName val="上月未发人员明细"/>
    </sheetNames>
    <sheetDataSet>
      <sheetData sheetId="0" refreshError="1"/>
      <sheetData sheetId="1" refreshError="1"/>
      <sheetData sheetId="2">
        <row r="1">
          <cell r="E1" t="str">
            <v>姓名</v>
          </cell>
        </row>
        <row r="1">
          <cell r="T1" t="str">
            <v>7月保底</v>
          </cell>
          <cell r="U1" t="str">
            <v>是否发</v>
          </cell>
        </row>
        <row r="2">
          <cell r="E2" t="str">
            <v>易春梅</v>
          </cell>
        </row>
        <row r="3">
          <cell r="E3" t="str">
            <v>江玲</v>
          </cell>
        </row>
        <row r="4">
          <cell r="E4" t="str">
            <v>王瑞琳</v>
          </cell>
        </row>
        <row r="5">
          <cell r="E5" t="str">
            <v>黄小燕</v>
          </cell>
        </row>
        <row r="6">
          <cell r="E6" t="str">
            <v>雷彬燕</v>
          </cell>
        </row>
        <row r="7">
          <cell r="E7" t="str">
            <v>赵玉晓</v>
          </cell>
        </row>
        <row r="8">
          <cell r="E8" t="str">
            <v>张江秀</v>
          </cell>
        </row>
        <row r="9">
          <cell r="E9" t="str">
            <v>雷朝霞</v>
          </cell>
        </row>
        <row r="9">
          <cell r="T9">
            <v>4000</v>
          </cell>
        </row>
        <row r="10">
          <cell r="E10" t="str">
            <v>陈雪莲</v>
          </cell>
        </row>
        <row r="10">
          <cell r="T10">
            <v>5000</v>
          </cell>
        </row>
        <row r="11">
          <cell r="E11" t="str">
            <v>饶秋华</v>
          </cell>
        </row>
        <row r="12">
          <cell r="E12" t="str">
            <v>莫志英</v>
          </cell>
        </row>
        <row r="13">
          <cell r="E13" t="str">
            <v>刘巧艳</v>
          </cell>
        </row>
        <row r="14">
          <cell r="E14" t="str">
            <v>康红梅</v>
          </cell>
        </row>
        <row r="15">
          <cell r="E15" t="str">
            <v>唐银春</v>
          </cell>
        </row>
        <row r="16">
          <cell r="E16" t="str">
            <v>刘晓丽</v>
          </cell>
        </row>
        <row r="17">
          <cell r="E17" t="str">
            <v>熊艳</v>
          </cell>
        </row>
        <row r="18">
          <cell r="E18" t="str">
            <v>任静</v>
          </cell>
        </row>
        <row r="19">
          <cell r="E19" t="str">
            <v>吴琴</v>
          </cell>
        </row>
        <row r="20">
          <cell r="E20" t="str">
            <v>陈红霞</v>
          </cell>
        </row>
        <row r="21">
          <cell r="E21" t="str">
            <v>孙丽娟</v>
          </cell>
        </row>
        <row r="22">
          <cell r="E22" t="str">
            <v>廖增珍</v>
          </cell>
        </row>
        <row r="23">
          <cell r="E23" t="str">
            <v>李春华</v>
          </cell>
        </row>
        <row r="24">
          <cell r="E24" t="str">
            <v>张候敏</v>
          </cell>
        </row>
        <row r="25">
          <cell r="E25" t="str">
            <v>赵小红</v>
          </cell>
        </row>
        <row r="26">
          <cell r="E26" t="str">
            <v>彭龙惠</v>
          </cell>
        </row>
        <row r="27">
          <cell r="E27" t="str">
            <v>邓雪梅</v>
          </cell>
        </row>
        <row r="28">
          <cell r="E28" t="str">
            <v>高雪</v>
          </cell>
        </row>
        <row r="29">
          <cell r="E29" t="str">
            <v>何婷</v>
          </cell>
        </row>
        <row r="30">
          <cell r="E30" t="str">
            <v>刘慧</v>
          </cell>
        </row>
        <row r="31">
          <cell r="E31" t="str">
            <v>王红红</v>
          </cell>
        </row>
        <row r="32">
          <cell r="E32" t="str">
            <v>秦亚平</v>
          </cell>
        </row>
        <row r="33">
          <cell r="E33" t="str">
            <v>谭莹</v>
          </cell>
        </row>
        <row r="34">
          <cell r="E34" t="str">
            <v>张芮</v>
          </cell>
        </row>
        <row r="35">
          <cell r="E35" t="str">
            <v>张元琼</v>
          </cell>
        </row>
        <row r="36">
          <cell r="E36" t="str">
            <v>王依蕊</v>
          </cell>
        </row>
        <row r="37">
          <cell r="E37" t="str">
            <v>向郑瑶</v>
          </cell>
        </row>
        <row r="38">
          <cell r="E38" t="str">
            <v>唐容</v>
          </cell>
        </row>
        <row r="39">
          <cell r="E39" t="str">
            <v>叶文娟</v>
          </cell>
        </row>
        <row r="40">
          <cell r="E40" t="str">
            <v>渗登措</v>
          </cell>
        </row>
        <row r="41">
          <cell r="E41" t="str">
            <v>邹福贞</v>
          </cell>
        </row>
        <row r="42">
          <cell r="E42" t="str">
            <v>陈怡名</v>
          </cell>
        </row>
        <row r="43">
          <cell r="E43" t="str">
            <v>张丽</v>
          </cell>
        </row>
        <row r="44">
          <cell r="E44" t="str">
            <v>杨金花</v>
          </cell>
        </row>
        <row r="45">
          <cell r="E45" t="str">
            <v>樊琳</v>
          </cell>
        </row>
        <row r="46">
          <cell r="E46" t="str">
            <v>董顺秀</v>
          </cell>
        </row>
        <row r="47">
          <cell r="E47" t="str">
            <v>陈建蓉</v>
          </cell>
        </row>
        <row r="48">
          <cell r="E48" t="str">
            <v>王娇</v>
          </cell>
        </row>
        <row r="49">
          <cell r="E49" t="str">
            <v>黎茂婷</v>
          </cell>
        </row>
        <row r="50">
          <cell r="E50" t="str">
            <v>张艳秋</v>
          </cell>
        </row>
        <row r="51">
          <cell r="E51" t="str">
            <v>陈小琴</v>
          </cell>
        </row>
        <row r="52">
          <cell r="E52" t="str">
            <v>刘恬恬</v>
          </cell>
        </row>
        <row r="53">
          <cell r="E53" t="str">
            <v>苟小春</v>
          </cell>
        </row>
        <row r="54">
          <cell r="E54" t="str">
            <v>李燕</v>
          </cell>
        </row>
        <row r="55">
          <cell r="E55" t="str">
            <v>张小华</v>
          </cell>
        </row>
        <row r="56">
          <cell r="E56" t="str">
            <v>王任燕</v>
          </cell>
        </row>
        <row r="57">
          <cell r="E57" t="str">
            <v>罗萍</v>
          </cell>
        </row>
        <row r="58">
          <cell r="E58" t="str">
            <v>陈萍</v>
          </cell>
        </row>
        <row r="58">
          <cell r="T58">
            <v>4000</v>
          </cell>
        </row>
        <row r="59">
          <cell r="E59" t="str">
            <v>吴敏</v>
          </cell>
        </row>
        <row r="59">
          <cell r="T59">
            <v>7000</v>
          </cell>
        </row>
        <row r="60">
          <cell r="E60" t="str">
            <v>陈佳丽</v>
          </cell>
        </row>
        <row r="61">
          <cell r="E61" t="str">
            <v>康钦</v>
          </cell>
        </row>
        <row r="62">
          <cell r="E62" t="str">
            <v>聂娟</v>
          </cell>
        </row>
        <row r="63">
          <cell r="E63" t="str">
            <v>马菁</v>
          </cell>
        </row>
        <row r="64">
          <cell r="E64" t="str">
            <v>徐睦垚</v>
          </cell>
        </row>
        <row r="65">
          <cell r="E65" t="str">
            <v>达哇卓玛</v>
          </cell>
        </row>
        <row r="66">
          <cell r="E66" t="str">
            <v>曾雨晴</v>
          </cell>
        </row>
        <row r="67">
          <cell r="E67" t="str">
            <v>但红玉</v>
          </cell>
        </row>
        <row r="68">
          <cell r="E68" t="str">
            <v>梁缘缘</v>
          </cell>
        </row>
        <row r="69">
          <cell r="E69" t="str">
            <v>李萱君</v>
          </cell>
        </row>
        <row r="70">
          <cell r="E70" t="str">
            <v>李思忆</v>
          </cell>
        </row>
        <row r="71">
          <cell r="E71" t="str">
            <v>赵情情</v>
          </cell>
        </row>
        <row r="72">
          <cell r="E72" t="str">
            <v>曹悦</v>
          </cell>
        </row>
        <row r="73">
          <cell r="E73" t="str">
            <v>吴飞雁</v>
          </cell>
        </row>
        <row r="73">
          <cell r="T73">
            <v>3500</v>
          </cell>
        </row>
        <row r="74">
          <cell r="E74" t="str">
            <v>尹桂香</v>
          </cell>
        </row>
        <row r="74">
          <cell r="T74">
            <v>4000</v>
          </cell>
        </row>
        <row r="75">
          <cell r="E75" t="str">
            <v>张小娟</v>
          </cell>
        </row>
        <row r="76">
          <cell r="E76" t="str">
            <v>刘安琼</v>
          </cell>
        </row>
        <row r="77">
          <cell r="E77" t="str">
            <v>刘晓林</v>
          </cell>
        </row>
        <row r="77">
          <cell r="T77">
            <v>5000</v>
          </cell>
        </row>
        <row r="78">
          <cell r="E78" t="str">
            <v>李巧娇</v>
          </cell>
        </row>
        <row r="79">
          <cell r="E79" t="str">
            <v>林萍</v>
          </cell>
        </row>
        <row r="80">
          <cell r="E80" t="str">
            <v>罗雪</v>
          </cell>
        </row>
        <row r="81">
          <cell r="E81" t="str">
            <v>唐宇欣</v>
          </cell>
        </row>
        <row r="82">
          <cell r="E82" t="str">
            <v>李萌</v>
          </cell>
        </row>
        <row r="83">
          <cell r="E83" t="str">
            <v>王如意</v>
          </cell>
        </row>
        <row r="84">
          <cell r="E84" t="str">
            <v>柳全菊</v>
          </cell>
        </row>
        <row r="85">
          <cell r="E85" t="str">
            <v>何琼华</v>
          </cell>
        </row>
        <row r="86">
          <cell r="E86" t="str">
            <v>蒋圆圆</v>
          </cell>
        </row>
        <row r="87">
          <cell r="E87" t="str">
            <v>顾红艳</v>
          </cell>
        </row>
        <row r="88">
          <cell r="E88" t="str">
            <v>郭小丽</v>
          </cell>
        </row>
        <row r="89">
          <cell r="E89" t="str">
            <v>梁婷</v>
          </cell>
        </row>
        <row r="90">
          <cell r="E90" t="str">
            <v>雷娜婷</v>
          </cell>
        </row>
        <row r="91">
          <cell r="E91" t="str">
            <v>刘心怡</v>
          </cell>
        </row>
        <row r="92">
          <cell r="E92" t="str">
            <v>叶美霞</v>
          </cell>
        </row>
        <row r="93">
          <cell r="E93" t="str">
            <v>秦娜</v>
          </cell>
        </row>
        <row r="94">
          <cell r="E94" t="str">
            <v>牟光燕</v>
          </cell>
        </row>
        <row r="95">
          <cell r="E95" t="str">
            <v>王萍</v>
          </cell>
        </row>
        <row r="96">
          <cell r="E96" t="str">
            <v>胡红琳</v>
          </cell>
        </row>
        <row r="97">
          <cell r="E97" t="str">
            <v>谢娟</v>
          </cell>
        </row>
        <row r="98">
          <cell r="E98" t="str">
            <v>陈美合</v>
          </cell>
        </row>
        <row r="99">
          <cell r="E99" t="str">
            <v>郝莉娜</v>
          </cell>
        </row>
        <row r="99">
          <cell r="T99">
            <v>3500</v>
          </cell>
        </row>
        <row r="100">
          <cell r="E100" t="str">
            <v>邓丽莉</v>
          </cell>
        </row>
        <row r="101">
          <cell r="E101" t="str">
            <v>张明艳</v>
          </cell>
        </row>
        <row r="102">
          <cell r="E102" t="str">
            <v>马宏梅</v>
          </cell>
        </row>
        <row r="103">
          <cell r="E103" t="str">
            <v>陈洁</v>
          </cell>
        </row>
        <row r="104">
          <cell r="E104" t="str">
            <v>郑加焕</v>
          </cell>
        </row>
        <row r="105">
          <cell r="E105" t="str">
            <v>侯英</v>
          </cell>
        </row>
        <row r="106">
          <cell r="E106" t="str">
            <v>谢德芳</v>
          </cell>
        </row>
        <row r="107">
          <cell r="E107" t="str">
            <v>蒲草</v>
          </cell>
        </row>
        <row r="108">
          <cell r="E108" t="str">
            <v>郑华跃</v>
          </cell>
        </row>
        <row r="109">
          <cell r="E109" t="str">
            <v>李茂</v>
          </cell>
        </row>
        <row r="110">
          <cell r="E110" t="str">
            <v>孙红梅</v>
          </cell>
        </row>
        <row r="111">
          <cell r="E111" t="str">
            <v>黎红花</v>
          </cell>
        </row>
        <row r="112">
          <cell r="E112" t="str">
            <v>蒲艳婷</v>
          </cell>
        </row>
        <row r="113">
          <cell r="E113" t="str">
            <v>刘帆</v>
          </cell>
        </row>
        <row r="114">
          <cell r="E114" t="str">
            <v>杨艳</v>
          </cell>
        </row>
        <row r="115">
          <cell r="E115" t="str">
            <v>肖静梅</v>
          </cell>
        </row>
        <row r="116">
          <cell r="E116" t="str">
            <v>王晓琳</v>
          </cell>
        </row>
        <row r="117">
          <cell r="E117" t="str">
            <v>彭措志玛</v>
          </cell>
        </row>
        <row r="118">
          <cell r="E118" t="str">
            <v>郝中南</v>
          </cell>
        </row>
        <row r="119">
          <cell r="E119" t="str">
            <v>冉芳霞</v>
          </cell>
        </row>
        <row r="120">
          <cell r="E120" t="str">
            <v>谭萍</v>
          </cell>
        </row>
        <row r="121">
          <cell r="E121" t="str">
            <v>陈琳</v>
          </cell>
        </row>
        <row r="122">
          <cell r="E122" t="str">
            <v>罗湘湘</v>
          </cell>
        </row>
        <row r="122">
          <cell r="T122">
            <v>4000</v>
          </cell>
        </row>
        <row r="123">
          <cell r="E123" t="str">
            <v>唐玉芳</v>
          </cell>
        </row>
        <row r="124">
          <cell r="E124" t="str">
            <v>王新华</v>
          </cell>
        </row>
        <row r="125">
          <cell r="E125" t="str">
            <v>雷怡</v>
          </cell>
        </row>
        <row r="126">
          <cell r="E126" t="str">
            <v>龙巧云</v>
          </cell>
        </row>
        <row r="127">
          <cell r="E127" t="str">
            <v>张勤</v>
          </cell>
        </row>
        <row r="128">
          <cell r="E128" t="str">
            <v>刘裕琼</v>
          </cell>
        </row>
        <row r="129">
          <cell r="E129" t="str">
            <v>唐施语</v>
          </cell>
        </row>
        <row r="130">
          <cell r="E130" t="str">
            <v>谭福英</v>
          </cell>
        </row>
        <row r="130">
          <cell r="T130">
            <v>4000</v>
          </cell>
        </row>
        <row r="131">
          <cell r="E131" t="str">
            <v>李凤</v>
          </cell>
        </row>
        <row r="131">
          <cell r="T131">
            <v>4000</v>
          </cell>
        </row>
        <row r="132">
          <cell r="E132" t="str">
            <v>陈嘉仪</v>
          </cell>
        </row>
        <row r="133">
          <cell r="E133" t="str">
            <v>王红</v>
          </cell>
        </row>
        <row r="134">
          <cell r="E134" t="str">
            <v>冷忠翠</v>
          </cell>
        </row>
        <row r="135">
          <cell r="E135" t="str">
            <v>糜清云</v>
          </cell>
        </row>
        <row r="136">
          <cell r="E136" t="str">
            <v>向陈洁</v>
          </cell>
        </row>
        <row r="137">
          <cell r="E137" t="str">
            <v>贺金云</v>
          </cell>
        </row>
        <row r="138">
          <cell r="E138" t="str">
            <v>周静芸</v>
          </cell>
        </row>
        <row r="139">
          <cell r="E139" t="str">
            <v>舒许芳</v>
          </cell>
        </row>
        <row r="139">
          <cell r="T139">
            <v>3500</v>
          </cell>
        </row>
        <row r="140">
          <cell r="E140" t="str">
            <v>包竹梅</v>
          </cell>
        </row>
        <row r="141">
          <cell r="E141" t="str">
            <v>欧迎春</v>
          </cell>
        </row>
        <row r="142">
          <cell r="E142" t="str">
            <v>谭芙蓉</v>
          </cell>
        </row>
        <row r="143">
          <cell r="E143" t="str">
            <v>曾玉莲</v>
          </cell>
        </row>
        <row r="144">
          <cell r="E144" t="str">
            <v>彭兰钦</v>
          </cell>
        </row>
        <row r="145">
          <cell r="E145" t="str">
            <v>刘婵琴</v>
          </cell>
        </row>
        <row r="146">
          <cell r="E146" t="str">
            <v>泽仁拉姆</v>
          </cell>
        </row>
        <row r="147">
          <cell r="E147" t="str">
            <v>舒阳</v>
          </cell>
        </row>
        <row r="147">
          <cell r="T147">
            <v>4000</v>
          </cell>
        </row>
        <row r="148">
          <cell r="E148" t="str">
            <v>白丽</v>
          </cell>
        </row>
        <row r="149">
          <cell r="E149" t="str">
            <v>郑巧玲</v>
          </cell>
        </row>
        <row r="150">
          <cell r="E150" t="str">
            <v>张廷妍</v>
          </cell>
        </row>
        <row r="151">
          <cell r="E151" t="str">
            <v>杜兰兰</v>
          </cell>
        </row>
        <row r="152">
          <cell r="E152" t="str">
            <v>王显珍</v>
          </cell>
        </row>
        <row r="153">
          <cell r="E153" t="str">
            <v>吴雨欣</v>
          </cell>
        </row>
        <row r="154">
          <cell r="E154" t="str">
            <v>马冬梅</v>
          </cell>
        </row>
        <row r="154">
          <cell r="T154">
            <v>4000</v>
          </cell>
        </row>
        <row r="155">
          <cell r="E155" t="str">
            <v>彭莉群</v>
          </cell>
        </row>
        <row r="155">
          <cell r="T155">
            <v>3500</v>
          </cell>
        </row>
        <row r="156">
          <cell r="E156" t="str">
            <v>刘金凤</v>
          </cell>
        </row>
        <row r="157">
          <cell r="E157" t="str">
            <v>谢珂欣</v>
          </cell>
        </row>
        <row r="158">
          <cell r="E158" t="str">
            <v>刘霞</v>
          </cell>
        </row>
        <row r="159">
          <cell r="E159" t="str">
            <v>尧丹丹</v>
          </cell>
        </row>
        <row r="160">
          <cell r="E160" t="str">
            <v>李科</v>
          </cell>
        </row>
        <row r="161">
          <cell r="E161" t="str">
            <v>石海力</v>
          </cell>
        </row>
        <row r="161">
          <cell r="U161" t="str">
            <v>不发</v>
          </cell>
        </row>
        <row r="162">
          <cell r="E162" t="str">
            <v>付薪燕</v>
          </cell>
        </row>
        <row r="163">
          <cell r="E163" t="str">
            <v>陈定坤</v>
          </cell>
        </row>
        <row r="164">
          <cell r="E164" t="str">
            <v>王桂明</v>
          </cell>
        </row>
        <row r="165">
          <cell r="E165" t="str">
            <v>关晓燕</v>
          </cell>
        </row>
        <row r="166">
          <cell r="E166" t="str">
            <v>唐尹</v>
          </cell>
        </row>
        <row r="167">
          <cell r="E167" t="str">
            <v>贺慧</v>
          </cell>
        </row>
        <row r="168">
          <cell r="E168" t="str">
            <v>李红梅</v>
          </cell>
        </row>
        <row r="169">
          <cell r="E169" t="str">
            <v>龚艳</v>
          </cell>
        </row>
        <row r="170">
          <cell r="E170" t="str">
            <v>余姣姣</v>
          </cell>
        </row>
        <row r="171">
          <cell r="E171" t="str">
            <v>竹艳梅</v>
          </cell>
        </row>
        <row r="172">
          <cell r="E172" t="str">
            <v>叶朝春</v>
          </cell>
        </row>
        <row r="172">
          <cell r="T172">
            <v>4000</v>
          </cell>
        </row>
        <row r="173">
          <cell r="E173" t="str">
            <v>喻容</v>
          </cell>
        </row>
        <row r="174">
          <cell r="E174" t="str">
            <v>魏柯</v>
          </cell>
        </row>
        <row r="175">
          <cell r="E175" t="str">
            <v>徐文平</v>
          </cell>
        </row>
        <row r="176">
          <cell r="E176" t="str">
            <v>张欣</v>
          </cell>
        </row>
        <row r="177">
          <cell r="E177" t="str">
            <v>叶璐璐</v>
          </cell>
        </row>
        <row r="178">
          <cell r="E178" t="str">
            <v>周文慧</v>
          </cell>
        </row>
        <row r="179">
          <cell r="E179" t="str">
            <v>张白金</v>
          </cell>
        </row>
        <row r="180">
          <cell r="E180" t="str">
            <v>郑美函</v>
          </cell>
        </row>
        <row r="181">
          <cell r="E181" t="str">
            <v>龚茜</v>
          </cell>
        </row>
        <row r="182">
          <cell r="E182" t="str">
            <v>廖妍</v>
          </cell>
        </row>
        <row r="183">
          <cell r="E183" t="str">
            <v>李彩华</v>
          </cell>
        </row>
        <row r="184">
          <cell r="E184" t="str">
            <v>刘九招</v>
          </cell>
        </row>
        <row r="185">
          <cell r="E185" t="str">
            <v>朱羽</v>
          </cell>
        </row>
        <row r="186">
          <cell r="E186" t="str">
            <v>施凤皎</v>
          </cell>
        </row>
        <row r="187">
          <cell r="E187" t="str">
            <v>高琴</v>
          </cell>
        </row>
        <row r="188">
          <cell r="E188" t="str">
            <v>达卓措</v>
          </cell>
        </row>
        <row r="188">
          <cell r="T188">
            <v>3500</v>
          </cell>
        </row>
        <row r="189">
          <cell r="E189" t="str">
            <v>袁玉</v>
          </cell>
        </row>
        <row r="190">
          <cell r="E190" t="str">
            <v>赵静</v>
          </cell>
        </row>
        <row r="191">
          <cell r="E191" t="str">
            <v>赵晴亮</v>
          </cell>
        </row>
        <row r="192">
          <cell r="E192" t="str">
            <v>赵忠芬</v>
          </cell>
        </row>
        <row r="193">
          <cell r="E193" t="str">
            <v>郑丹</v>
          </cell>
        </row>
        <row r="194">
          <cell r="E194" t="str">
            <v>林锶莹</v>
          </cell>
        </row>
        <row r="195">
          <cell r="E195" t="str">
            <v>胡钦秀</v>
          </cell>
        </row>
        <row r="196">
          <cell r="E196" t="str">
            <v>高红艳</v>
          </cell>
        </row>
        <row r="197">
          <cell r="E197" t="str">
            <v>曾怡</v>
          </cell>
        </row>
        <row r="197">
          <cell r="T197">
            <v>3500</v>
          </cell>
        </row>
        <row r="198">
          <cell r="E198" t="str">
            <v>张清华</v>
          </cell>
        </row>
        <row r="199">
          <cell r="E199" t="str">
            <v>彭鑫</v>
          </cell>
        </row>
        <row r="200">
          <cell r="E200" t="str">
            <v>李维</v>
          </cell>
        </row>
        <row r="201">
          <cell r="E201" t="str">
            <v>贾琳</v>
          </cell>
        </row>
        <row r="202">
          <cell r="E202" t="str">
            <v>王智慧</v>
          </cell>
        </row>
        <row r="203">
          <cell r="E203" t="str">
            <v>邓笑</v>
          </cell>
        </row>
        <row r="204">
          <cell r="E204" t="str">
            <v>刘香</v>
          </cell>
        </row>
        <row r="205">
          <cell r="E205" t="str">
            <v>刘丽华</v>
          </cell>
        </row>
        <row r="205">
          <cell r="T205">
            <v>4000</v>
          </cell>
        </row>
        <row r="206">
          <cell r="E206" t="str">
            <v>周林</v>
          </cell>
        </row>
        <row r="207">
          <cell r="E207" t="str">
            <v>钟秦</v>
          </cell>
        </row>
        <row r="208">
          <cell r="E208" t="str">
            <v>张红霞</v>
          </cell>
        </row>
        <row r="209">
          <cell r="E209" t="str">
            <v>李燕1</v>
          </cell>
        </row>
        <row r="210">
          <cell r="E210" t="str">
            <v>陈世琳</v>
          </cell>
        </row>
        <row r="211">
          <cell r="E211" t="str">
            <v>张林英</v>
          </cell>
        </row>
        <row r="212">
          <cell r="E212" t="str">
            <v>陈燕辉</v>
          </cell>
        </row>
        <row r="212">
          <cell r="T212">
            <v>3500</v>
          </cell>
        </row>
        <row r="213">
          <cell r="E213" t="str">
            <v>宋林琳</v>
          </cell>
        </row>
        <row r="214">
          <cell r="E214" t="str">
            <v>马丽亚</v>
          </cell>
        </row>
        <row r="215">
          <cell r="E215" t="str">
            <v>阿衣尔扎</v>
          </cell>
        </row>
        <row r="216">
          <cell r="E216" t="str">
            <v>张霞</v>
          </cell>
        </row>
        <row r="217">
          <cell r="E217" t="str">
            <v>谢双叶</v>
          </cell>
        </row>
        <row r="218">
          <cell r="E218" t="str">
            <v>蒙亦锌</v>
          </cell>
        </row>
        <row r="219">
          <cell r="E219" t="str">
            <v>刘梦蓝</v>
          </cell>
        </row>
        <row r="220">
          <cell r="E220" t="str">
            <v>罗林芳</v>
          </cell>
        </row>
        <row r="221">
          <cell r="E221" t="str">
            <v>汪丽娟</v>
          </cell>
        </row>
        <row r="222">
          <cell r="E222" t="str">
            <v>谭言希</v>
          </cell>
        </row>
        <row r="223">
          <cell r="E223" t="str">
            <v>黄江</v>
          </cell>
        </row>
        <row r="224">
          <cell r="E224" t="str">
            <v>陈琼</v>
          </cell>
        </row>
        <row r="225">
          <cell r="E225" t="str">
            <v>米琪</v>
          </cell>
        </row>
        <row r="226">
          <cell r="E226" t="str">
            <v>尚杨</v>
          </cell>
        </row>
        <row r="227">
          <cell r="E227" t="str">
            <v>钟心悦</v>
          </cell>
        </row>
        <row r="228">
          <cell r="E228" t="str">
            <v>胡祝曲</v>
          </cell>
        </row>
        <row r="229">
          <cell r="E229" t="str">
            <v>谢金梅</v>
          </cell>
        </row>
        <row r="230">
          <cell r="E230" t="str">
            <v>李洪芳</v>
          </cell>
        </row>
        <row r="231">
          <cell r="E231" t="str">
            <v>王维</v>
          </cell>
        </row>
        <row r="232">
          <cell r="E232" t="str">
            <v>罗文文</v>
          </cell>
        </row>
        <row r="233">
          <cell r="E233" t="str">
            <v>任艺</v>
          </cell>
        </row>
        <row r="234">
          <cell r="E234" t="str">
            <v>贺丽</v>
          </cell>
        </row>
        <row r="235">
          <cell r="E235" t="str">
            <v>殷小燕</v>
          </cell>
        </row>
        <row r="236">
          <cell r="E236" t="str">
            <v>李海瑛</v>
          </cell>
        </row>
        <row r="236">
          <cell r="T236">
            <v>5000</v>
          </cell>
        </row>
        <row r="237">
          <cell r="E237" t="str">
            <v>邹孟君</v>
          </cell>
        </row>
        <row r="237">
          <cell r="T237">
            <v>4000</v>
          </cell>
        </row>
        <row r="238">
          <cell r="E238" t="str">
            <v>彭羽佳</v>
          </cell>
        </row>
        <row r="238">
          <cell r="T238">
            <v>4000</v>
          </cell>
        </row>
        <row r="239">
          <cell r="E239" t="str">
            <v>朱成芳</v>
          </cell>
        </row>
        <row r="239">
          <cell r="T239">
            <v>5500</v>
          </cell>
        </row>
        <row r="240">
          <cell r="E240" t="str">
            <v>翁玲</v>
          </cell>
        </row>
        <row r="240">
          <cell r="T240">
            <v>6000</v>
          </cell>
        </row>
        <row r="241">
          <cell r="E241" t="str">
            <v>王能琴</v>
          </cell>
        </row>
        <row r="241">
          <cell r="T241">
            <v>5000</v>
          </cell>
        </row>
        <row r="242">
          <cell r="E242" t="str">
            <v>涂莹丹</v>
          </cell>
        </row>
        <row r="242">
          <cell r="T242">
            <v>3500</v>
          </cell>
        </row>
        <row r="243">
          <cell r="E243" t="str">
            <v>葛敏</v>
          </cell>
        </row>
        <row r="244">
          <cell r="E244" t="str">
            <v>袁小兵</v>
          </cell>
        </row>
        <row r="245">
          <cell r="E245" t="str">
            <v>徐登毅</v>
          </cell>
        </row>
        <row r="246">
          <cell r="E246" t="str">
            <v>范时依</v>
          </cell>
        </row>
        <row r="247">
          <cell r="E247" t="str">
            <v>吴小强</v>
          </cell>
        </row>
        <row r="248">
          <cell r="E248" t="str">
            <v>宁燕</v>
          </cell>
        </row>
        <row r="249">
          <cell r="E249" t="str">
            <v>杨苹</v>
          </cell>
        </row>
        <row r="250">
          <cell r="E250" t="str">
            <v>赵倩</v>
          </cell>
        </row>
        <row r="251">
          <cell r="E251" t="str">
            <v>梁诗雨</v>
          </cell>
        </row>
        <row r="252">
          <cell r="E252" t="str">
            <v>郭思瑞</v>
          </cell>
        </row>
        <row r="253">
          <cell r="E253" t="str">
            <v>文倩</v>
          </cell>
        </row>
        <row r="254">
          <cell r="E254" t="str">
            <v>刘佳</v>
          </cell>
        </row>
        <row r="255">
          <cell r="E255" t="str">
            <v>杨磊</v>
          </cell>
        </row>
        <row r="256">
          <cell r="E256" t="str">
            <v>钱园</v>
          </cell>
        </row>
        <row r="257">
          <cell r="E257" t="str">
            <v>李吉原</v>
          </cell>
        </row>
        <row r="258">
          <cell r="E258" t="str">
            <v>黄桂琴</v>
          </cell>
        </row>
        <row r="259">
          <cell r="E259" t="str">
            <v>詹芳英</v>
          </cell>
        </row>
        <row r="260">
          <cell r="E260" t="str">
            <v>陈思思</v>
          </cell>
        </row>
        <row r="261">
          <cell r="E261" t="str">
            <v>李洁</v>
          </cell>
        </row>
        <row r="262">
          <cell r="E262" t="str">
            <v>马小英</v>
          </cell>
        </row>
        <row r="263">
          <cell r="E263" t="str">
            <v>欧阳敏</v>
          </cell>
        </row>
        <row r="264">
          <cell r="E264" t="str">
            <v>程燕</v>
          </cell>
        </row>
        <row r="265">
          <cell r="E265" t="str">
            <v>肖倩</v>
          </cell>
        </row>
        <row r="266">
          <cell r="E266" t="str">
            <v>王丽娟</v>
          </cell>
        </row>
        <row r="267">
          <cell r="E267" t="str">
            <v>蓝海英</v>
          </cell>
        </row>
        <row r="268">
          <cell r="E268" t="str">
            <v>夏萍</v>
          </cell>
        </row>
        <row r="269">
          <cell r="E269" t="str">
            <v>王方贤</v>
          </cell>
        </row>
        <row r="270">
          <cell r="E270" t="str">
            <v>杨琴</v>
          </cell>
        </row>
        <row r="271">
          <cell r="E271" t="str">
            <v>赵美艳</v>
          </cell>
        </row>
        <row r="272">
          <cell r="E272" t="str">
            <v>邹盼</v>
          </cell>
        </row>
        <row r="273">
          <cell r="E273" t="str">
            <v>郭兰</v>
          </cell>
        </row>
        <row r="274">
          <cell r="E274" t="str">
            <v>戴林</v>
          </cell>
        </row>
        <row r="275">
          <cell r="E275" t="str">
            <v>蒲俊峰</v>
          </cell>
        </row>
        <row r="276">
          <cell r="E276" t="str">
            <v>张雪颖</v>
          </cell>
        </row>
        <row r="277">
          <cell r="E277" t="str">
            <v>张雨露</v>
          </cell>
        </row>
        <row r="278">
          <cell r="E278" t="str">
            <v>刘祖红</v>
          </cell>
        </row>
        <row r="279">
          <cell r="E279" t="str">
            <v>谢宗富</v>
          </cell>
        </row>
        <row r="280">
          <cell r="E280" t="str">
            <v>余文</v>
          </cell>
        </row>
        <row r="281">
          <cell r="E281" t="str">
            <v>王洪武</v>
          </cell>
        </row>
        <row r="282">
          <cell r="E282" t="str">
            <v>王国英</v>
          </cell>
        </row>
        <row r="282">
          <cell r="T282">
            <v>600</v>
          </cell>
        </row>
        <row r="283">
          <cell r="E283" t="str">
            <v>周莉</v>
          </cell>
        </row>
        <row r="283">
          <cell r="T283">
            <v>1400</v>
          </cell>
        </row>
        <row r="284">
          <cell r="E284" t="str">
            <v>吴斌1</v>
          </cell>
        </row>
        <row r="284">
          <cell r="T284">
            <v>1000</v>
          </cell>
        </row>
        <row r="285">
          <cell r="E285" t="str">
            <v>吴斌2</v>
          </cell>
        </row>
        <row r="285">
          <cell r="T285">
            <v>1200</v>
          </cell>
        </row>
        <row r="286">
          <cell r="E286" t="str">
            <v>杨汉玉</v>
          </cell>
        </row>
        <row r="286">
          <cell r="T286">
            <v>3200</v>
          </cell>
        </row>
        <row r="287">
          <cell r="E287" t="str">
            <v>杨润琼</v>
          </cell>
        </row>
        <row r="287">
          <cell r="T287">
            <v>3200</v>
          </cell>
        </row>
        <row r="288">
          <cell r="E288" t="str">
            <v>刘期秀</v>
          </cell>
        </row>
        <row r="289">
          <cell r="E289" t="str">
            <v>林玉琼</v>
          </cell>
        </row>
        <row r="289">
          <cell r="T289">
            <v>1200</v>
          </cell>
        </row>
        <row r="290">
          <cell r="E290" t="str">
            <v>王秀华</v>
          </cell>
        </row>
        <row r="290">
          <cell r="T290">
            <v>1200</v>
          </cell>
        </row>
        <row r="291">
          <cell r="E291" t="str">
            <v>刘陈秀</v>
          </cell>
        </row>
        <row r="291">
          <cell r="T291">
            <v>1300</v>
          </cell>
        </row>
        <row r="292">
          <cell r="E292" t="str">
            <v>钟术群</v>
          </cell>
        </row>
        <row r="292">
          <cell r="T292">
            <v>1000</v>
          </cell>
        </row>
        <row r="293">
          <cell r="E293" t="str">
            <v>郑竹兰</v>
          </cell>
        </row>
        <row r="293">
          <cell r="T293">
            <v>320</v>
          </cell>
        </row>
        <row r="294">
          <cell r="E294" t="str">
            <v>陈春蓉</v>
          </cell>
        </row>
        <row r="294">
          <cell r="T294">
            <v>2903.22580645161</v>
          </cell>
        </row>
        <row r="295">
          <cell r="E295" t="str">
            <v>陈明秀</v>
          </cell>
        </row>
        <row r="295">
          <cell r="T295">
            <v>1200</v>
          </cell>
        </row>
        <row r="296">
          <cell r="E296" t="str">
            <v>许开会</v>
          </cell>
        </row>
        <row r="296">
          <cell r="T296">
            <v>1300</v>
          </cell>
        </row>
        <row r="297">
          <cell r="E297" t="str">
            <v>蒋治琼</v>
          </cell>
        </row>
        <row r="297">
          <cell r="T297">
            <v>1200</v>
          </cell>
        </row>
        <row r="298">
          <cell r="E298" t="str">
            <v>曾志芬</v>
          </cell>
        </row>
        <row r="298">
          <cell r="T298">
            <v>1200</v>
          </cell>
        </row>
        <row r="299">
          <cell r="E299" t="str">
            <v>罗广秀</v>
          </cell>
        </row>
        <row r="299">
          <cell r="T299">
            <v>1400</v>
          </cell>
        </row>
        <row r="300">
          <cell r="E300" t="str">
            <v>何先会</v>
          </cell>
        </row>
        <row r="300">
          <cell r="T300">
            <v>1500</v>
          </cell>
        </row>
        <row r="301">
          <cell r="E301" t="str">
            <v>陈德芳</v>
          </cell>
        </row>
        <row r="301">
          <cell r="T301">
            <v>1400</v>
          </cell>
        </row>
        <row r="302">
          <cell r="E302" t="str">
            <v>邓成分</v>
          </cell>
        </row>
        <row r="302">
          <cell r="T302">
            <v>1300</v>
          </cell>
        </row>
        <row r="303">
          <cell r="E303" t="str">
            <v>刘胜琼</v>
          </cell>
        </row>
        <row r="303">
          <cell r="T303">
            <v>1200</v>
          </cell>
        </row>
        <row r="304">
          <cell r="E304" t="str">
            <v>陈文先</v>
          </cell>
        </row>
        <row r="304">
          <cell r="T304">
            <v>1100</v>
          </cell>
        </row>
        <row r="305">
          <cell r="E305" t="str">
            <v>杨则琼</v>
          </cell>
        </row>
        <row r="305">
          <cell r="T305">
            <v>1400</v>
          </cell>
        </row>
        <row r="306">
          <cell r="E306" t="str">
            <v>李培英</v>
          </cell>
        </row>
        <row r="306">
          <cell r="T306">
            <v>1445.16129032258</v>
          </cell>
        </row>
        <row r="307">
          <cell r="E307" t="str">
            <v>陈永秀</v>
          </cell>
        </row>
        <row r="307">
          <cell r="T307">
            <v>1200</v>
          </cell>
        </row>
        <row r="308">
          <cell r="E308" t="str">
            <v>李大英</v>
          </cell>
        </row>
        <row r="308">
          <cell r="T308">
            <v>1161.29032258065</v>
          </cell>
        </row>
        <row r="309">
          <cell r="E309" t="str">
            <v>范世琼</v>
          </cell>
        </row>
        <row r="309">
          <cell r="T309">
            <v>1064.51612903226</v>
          </cell>
        </row>
        <row r="310">
          <cell r="E310" t="str">
            <v>倪巧琼</v>
          </cell>
        </row>
        <row r="310">
          <cell r="T310">
            <v>1300</v>
          </cell>
        </row>
        <row r="311">
          <cell r="E311" t="str">
            <v>颜香兰</v>
          </cell>
        </row>
        <row r="311">
          <cell r="T311">
            <v>1200</v>
          </cell>
        </row>
        <row r="312">
          <cell r="E312" t="str">
            <v>刘治菊</v>
          </cell>
        </row>
        <row r="312">
          <cell r="T312">
            <v>3000</v>
          </cell>
        </row>
        <row r="313">
          <cell r="E313" t="str">
            <v>陈珊珊</v>
          </cell>
        </row>
        <row r="314">
          <cell r="E314" t="str">
            <v>安家晴</v>
          </cell>
        </row>
        <row r="315">
          <cell r="E315" t="str">
            <v>刘雨佳</v>
          </cell>
        </row>
        <row r="315">
          <cell r="T315">
            <v>1806.45161290323</v>
          </cell>
        </row>
        <row r="316">
          <cell r="E316" t="str">
            <v>谢翠华</v>
          </cell>
        </row>
        <row r="317">
          <cell r="E317" t="str">
            <v>袁晓梅</v>
          </cell>
        </row>
        <row r="318">
          <cell r="E318" t="str">
            <v>孙鲜</v>
          </cell>
        </row>
        <row r="319">
          <cell r="E319" t="str">
            <v>陈春秀</v>
          </cell>
        </row>
        <row r="320">
          <cell r="E320" t="str">
            <v>郑晓芳</v>
          </cell>
        </row>
        <row r="321">
          <cell r="E321" t="str">
            <v>曾小凤</v>
          </cell>
        </row>
        <row r="321">
          <cell r="T321">
            <v>2483.87096774194</v>
          </cell>
        </row>
        <row r="322">
          <cell r="E322" t="str">
            <v>邹奇圻</v>
          </cell>
        </row>
        <row r="323">
          <cell r="E323" t="str">
            <v>路平</v>
          </cell>
        </row>
        <row r="324">
          <cell r="E324" t="str">
            <v>康丹</v>
          </cell>
        </row>
        <row r="325">
          <cell r="E325" t="str">
            <v>尹佩佩</v>
          </cell>
        </row>
        <row r="325">
          <cell r="T325">
            <v>1774.1935483871</v>
          </cell>
        </row>
        <row r="326">
          <cell r="E326" t="str">
            <v>周柏燚</v>
          </cell>
        </row>
        <row r="327">
          <cell r="E327" t="str">
            <v>李文龙</v>
          </cell>
        </row>
        <row r="327">
          <cell r="T327">
            <v>1129.03225806452</v>
          </cell>
          <cell r="U327" t="str">
            <v>不发</v>
          </cell>
        </row>
        <row r="328">
          <cell r="E328" t="str">
            <v>张文卓</v>
          </cell>
        </row>
        <row r="328">
          <cell r="T328">
            <v>2258.06451612903</v>
          </cell>
        </row>
        <row r="329">
          <cell r="E329" t="str">
            <v>曹煦菡</v>
          </cell>
        </row>
        <row r="330">
          <cell r="E330" t="str">
            <v>蹇雨珊</v>
          </cell>
        </row>
        <row r="330">
          <cell r="U330" t="str">
            <v>不发</v>
          </cell>
        </row>
        <row r="331">
          <cell r="E331" t="str">
            <v>赵圆缘</v>
          </cell>
        </row>
        <row r="331">
          <cell r="U331" t="str">
            <v>不发</v>
          </cell>
        </row>
        <row r="332">
          <cell r="E332" t="str">
            <v>李从丽</v>
          </cell>
        </row>
        <row r="332">
          <cell r="U332" t="str">
            <v>不发</v>
          </cell>
        </row>
        <row r="333">
          <cell r="E333" t="str">
            <v>杨慧琳</v>
          </cell>
        </row>
        <row r="333">
          <cell r="U333" t="str">
            <v>不发</v>
          </cell>
        </row>
        <row r="334">
          <cell r="E334" t="str">
            <v>袁琳育</v>
          </cell>
        </row>
        <row r="334">
          <cell r="U334" t="str">
            <v>不发</v>
          </cell>
        </row>
        <row r="335">
          <cell r="E335" t="str">
            <v>蒲敏</v>
          </cell>
        </row>
        <row r="335">
          <cell r="U335" t="str">
            <v>不发</v>
          </cell>
        </row>
        <row r="336">
          <cell r="E336" t="str">
            <v>黄芬</v>
          </cell>
        </row>
        <row r="336">
          <cell r="U336" t="str">
            <v>不发</v>
          </cell>
        </row>
        <row r="337">
          <cell r="E337" t="str">
            <v>杨娇</v>
          </cell>
        </row>
        <row r="337">
          <cell r="U337" t="str">
            <v>不发</v>
          </cell>
        </row>
        <row r="338">
          <cell r="E338" t="str">
            <v>郭芬</v>
          </cell>
        </row>
        <row r="338">
          <cell r="U338" t="str">
            <v>不发</v>
          </cell>
        </row>
        <row r="339">
          <cell r="E339" t="str">
            <v>陈丽</v>
          </cell>
        </row>
        <row r="339">
          <cell r="U339" t="str">
            <v>不发</v>
          </cell>
        </row>
      </sheetData>
      <sheetData sheetId="3" refreshError="1"/>
      <sheetData sheetId="4">
        <row r="2">
          <cell r="AI2" t="str">
            <v>7月</v>
          </cell>
          <cell r="AJ2" t="str">
            <v>7月</v>
          </cell>
        </row>
        <row r="2">
          <cell r="AL2" t="str">
            <v>8月</v>
          </cell>
        </row>
        <row r="3">
          <cell r="D3" t="str">
            <v>姓名</v>
          </cell>
        </row>
        <row r="3">
          <cell r="W3" t="str">
            <v>少休补贴</v>
          </cell>
          <cell r="X3" t="str">
            <v>缺卡</v>
          </cell>
          <cell r="Y3" t="str">
            <v>迟到</v>
          </cell>
          <cell r="Z3" t="str">
            <v>全勤</v>
          </cell>
        </row>
        <row r="3">
          <cell r="AB3" t="str">
            <v>学习期扣款</v>
          </cell>
          <cell r="AC3" t="str">
            <v>住宿</v>
          </cell>
          <cell r="AD3" t="str">
            <v>工作服</v>
          </cell>
          <cell r="AE3" t="str">
            <v>手机押金</v>
          </cell>
          <cell r="AF3" t="str">
            <v>宿舍押金</v>
          </cell>
          <cell r="AG3" t="str">
            <v>其他奖励</v>
          </cell>
        </row>
        <row r="3">
          <cell r="AI3" t="str">
            <v>当月培训</v>
          </cell>
          <cell r="AJ3" t="str">
            <v>当月交通补贴</v>
          </cell>
        </row>
        <row r="3">
          <cell r="AL3" t="str">
            <v>应发次月</v>
          </cell>
        </row>
        <row r="4">
          <cell r="D4" t="str">
            <v>易春梅</v>
          </cell>
        </row>
        <row r="4">
          <cell r="W4">
            <v>0</v>
          </cell>
          <cell r="X4">
            <v>20</v>
          </cell>
        </row>
        <row r="4">
          <cell r="AI4">
            <v>0</v>
          </cell>
          <cell r="AJ4">
            <v>0</v>
          </cell>
        </row>
        <row r="4">
          <cell r="AL4">
            <v>0</v>
          </cell>
        </row>
        <row r="5">
          <cell r="D5" t="str">
            <v>江玲</v>
          </cell>
        </row>
        <row r="5">
          <cell r="W5">
            <v>0</v>
          </cell>
          <cell r="X5">
            <v>10</v>
          </cell>
        </row>
        <row r="5">
          <cell r="AI5">
            <v>0</v>
          </cell>
          <cell r="AJ5">
            <v>0</v>
          </cell>
        </row>
        <row r="5">
          <cell r="AL5">
            <v>0</v>
          </cell>
        </row>
        <row r="6">
          <cell r="D6" t="str">
            <v>王瑞琳</v>
          </cell>
        </row>
        <row r="6">
          <cell r="W6">
            <v>0</v>
          </cell>
          <cell r="X6">
            <v>20</v>
          </cell>
        </row>
        <row r="6">
          <cell r="AI6">
            <v>0</v>
          </cell>
          <cell r="AJ6">
            <v>0</v>
          </cell>
        </row>
        <row r="6">
          <cell r="AL6">
            <v>0</v>
          </cell>
        </row>
        <row r="7">
          <cell r="D7" t="str">
            <v>黄小燕</v>
          </cell>
        </row>
        <row r="7">
          <cell r="W7">
            <v>0</v>
          </cell>
        </row>
        <row r="7">
          <cell r="Z7">
            <v>50</v>
          </cell>
        </row>
        <row r="7">
          <cell r="AI7">
            <v>0</v>
          </cell>
          <cell r="AJ7">
            <v>0</v>
          </cell>
        </row>
        <row r="7">
          <cell r="AL7">
            <v>0</v>
          </cell>
        </row>
        <row r="8">
          <cell r="D8" t="str">
            <v>赵玉晓</v>
          </cell>
        </row>
        <row r="8">
          <cell r="W8">
            <v>0</v>
          </cell>
        </row>
        <row r="8">
          <cell r="AI8">
            <v>0</v>
          </cell>
          <cell r="AJ8">
            <v>0</v>
          </cell>
        </row>
        <row r="8">
          <cell r="AL8">
            <v>0</v>
          </cell>
        </row>
        <row r="9">
          <cell r="D9" t="str">
            <v>雷朝霞</v>
          </cell>
        </row>
        <row r="9">
          <cell r="W9">
            <v>0</v>
          </cell>
        </row>
        <row r="9">
          <cell r="AC9">
            <v>100</v>
          </cell>
        </row>
        <row r="9">
          <cell r="AI9">
            <v>0</v>
          </cell>
          <cell r="AJ9">
            <v>0</v>
          </cell>
        </row>
        <row r="9">
          <cell r="AL9">
            <v>0</v>
          </cell>
        </row>
        <row r="10">
          <cell r="D10" t="str">
            <v>陈雪莲</v>
          </cell>
        </row>
        <row r="10">
          <cell r="W10">
            <v>0</v>
          </cell>
        </row>
        <row r="10">
          <cell r="AD10">
            <v>130</v>
          </cell>
        </row>
        <row r="10">
          <cell r="AI10">
            <v>0</v>
          </cell>
          <cell r="AJ10">
            <v>0</v>
          </cell>
        </row>
        <row r="10">
          <cell r="AL10">
            <v>0</v>
          </cell>
        </row>
        <row r="11">
          <cell r="D11" t="str">
            <v>饶秋华</v>
          </cell>
        </row>
        <row r="11">
          <cell r="W11">
            <v>0</v>
          </cell>
          <cell r="X11">
            <v>10</v>
          </cell>
        </row>
        <row r="11">
          <cell r="AI11">
            <v>0</v>
          </cell>
          <cell r="AJ11">
            <v>0</v>
          </cell>
        </row>
        <row r="11">
          <cell r="AL11">
            <v>0</v>
          </cell>
        </row>
        <row r="12">
          <cell r="D12" t="str">
            <v>莫志英</v>
          </cell>
        </row>
        <row r="12">
          <cell r="W12">
            <v>0</v>
          </cell>
        </row>
        <row r="12">
          <cell r="AI12">
            <v>0</v>
          </cell>
          <cell r="AJ12">
            <v>0</v>
          </cell>
        </row>
        <row r="12">
          <cell r="AL12">
            <v>0</v>
          </cell>
        </row>
        <row r="13">
          <cell r="D13" t="str">
            <v>刘巧艳</v>
          </cell>
        </row>
        <row r="13">
          <cell r="W13">
            <v>0</v>
          </cell>
        </row>
        <row r="13">
          <cell r="AI13">
            <v>0</v>
          </cell>
          <cell r="AJ13">
            <v>0</v>
          </cell>
        </row>
        <row r="13">
          <cell r="AL13">
            <v>0</v>
          </cell>
        </row>
        <row r="14">
          <cell r="D14" t="str">
            <v>康红梅</v>
          </cell>
        </row>
        <row r="14">
          <cell r="W14">
            <v>0</v>
          </cell>
        </row>
        <row r="14">
          <cell r="Y14">
            <v>10</v>
          </cell>
        </row>
        <row r="14">
          <cell r="AI14">
            <v>0</v>
          </cell>
          <cell r="AJ14">
            <v>0</v>
          </cell>
        </row>
        <row r="14">
          <cell r="AL14">
            <v>0</v>
          </cell>
        </row>
        <row r="15">
          <cell r="D15" t="str">
            <v>唐银春</v>
          </cell>
        </row>
        <row r="15">
          <cell r="W15">
            <v>0</v>
          </cell>
        </row>
        <row r="15">
          <cell r="Y15">
            <v>10</v>
          </cell>
        </row>
        <row r="15">
          <cell r="AI15">
            <v>0</v>
          </cell>
          <cell r="AJ15">
            <v>0</v>
          </cell>
        </row>
        <row r="15">
          <cell r="AL15">
            <v>0</v>
          </cell>
        </row>
        <row r="16">
          <cell r="D16" t="str">
            <v>刘晓丽</v>
          </cell>
        </row>
        <row r="16">
          <cell r="W16">
            <v>0</v>
          </cell>
          <cell r="X16">
            <v>10</v>
          </cell>
          <cell r="Y16">
            <v>10</v>
          </cell>
        </row>
        <row r="16">
          <cell r="AI16">
            <v>0</v>
          </cell>
          <cell r="AJ16">
            <v>0</v>
          </cell>
        </row>
        <row r="16">
          <cell r="AL16">
            <v>0</v>
          </cell>
        </row>
        <row r="17">
          <cell r="D17" t="str">
            <v>熊艳</v>
          </cell>
        </row>
        <row r="17">
          <cell r="W17">
            <v>0</v>
          </cell>
        </row>
        <row r="17">
          <cell r="Z17">
            <v>50</v>
          </cell>
        </row>
        <row r="17">
          <cell r="AI17">
            <v>0</v>
          </cell>
          <cell r="AJ17">
            <v>0</v>
          </cell>
        </row>
        <row r="17">
          <cell r="AL17">
            <v>0</v>
          </cell>
        </row>
        <row r="18">
          <cell r="D18" t="str">
            <v>任静</v>
          </cell>
        </row>
        <row r="18">
          <cell r="W18">
            <v>0</v>
          </cell>
        </row>
        <row r="18">
          <cell r="Y18">
            <v>10</v>
          </cell>
        </row>
        <row r="18">
          <cell r="AC18">
            <v>100</v>
          </cell>
        </row>
        <row r="18">
          <cell r="AI18">
            <v>0</v>
          </cell>
          <cell r="AJ18">
            <v>0</v>
          </cell>
        </row>
        <row r="18">
          <cell r="AL18">
            <v>0</v>
          </cell>
        </row>
        <row r="19">
          <cell r="D19" t="str">
            <v>吴琴</v>
          </cell>
        </row>
        <row r="19">
          <cell r="W19">
            <v>0</v>
          </cell>
        </row>
        <row r="19">
          <cell r="AI19">
            <v>0</v>
          </cell>
          <cell r="AJ19">
            <v>0</v>
          </cell>
        </row>
        <row r="19">
          <cell r="AL19">
            <v>0</v>
          </cell>
        </row>
        <row r="20">
          <cell r="D20" t="str">
            <v>陈红霞</v>
          </cell>
        </row>
        <row r="20">
          <cell r="W20">
            <v>0</v>
          </cell>
        </row>
        <row r="20">
          <cell r="Y20">
            <v>10</v>
          </cell>
        </row>
        <row r="20">
          <cell r="AI20">
            <v>0</v>
          </cell>
          <cell r="AJ20">
            <v>0</v>
          </cell>
        </row>
        <row r="20">
          <cell r="AL20">
            <v>0</v>
          </cell>
        </row>
        <row r="21">
          <cell r="D21" t="str">
            <v>廖增珍</v>
          </cell>
        </row>
        <row r="21">
          <cell r="W21">
            <v>0</v>
          </cell>
        </row>
        <row r="21">
          <cell r="AB21">
            <v>1211</v>
          </cell>
        </row>
        <row r="21">
          <cell r="AE21">
            <v>300</v>
          </cell>
        </row>
        <row r="21">
          <cell r="AI21">
            <v>0</v>
          </cell>
          <cell r="AJ21">
            <v>0</v>
          </cell>
        </row>
        <row r="21">
          <cell r="AL21">
            <v>0</v>
          </cell>
        </row>
        <row r="22">
          <cell r="D22" t="str">
            <v>李春华</v>
          </cell>
        </row>
        <row r="22">
          <cell r="W22">
            <v>0</v>
          </cell>
        </row>
        <row r="22">
          <cell r="Z22">
            <v>50</v>
          </cell>
        </row>
        <row r="22">
          <cell r="AI22">
            <v>0</v>
          </cell>
          <cell r="AJ22">
            <v>0</v>
          </cell>
        </row>
        <row r="22">
          <cell r="AL22">
            <v>0</v>
          </cell>
        </row>
        <row r="23">
          <cell r="D23" t="str">
            <v>张候敏</v>
          </cell>
        </row>
        <row r="23">
          <cell r="W23">
            <v>0</v>
          </cell>
        </row>
        <row r="23">
          <cell r="Z23">
            <v>50</v>
          </cell>
        </row>
        <row r="23">
          <cell r="AI23">
            <v>0</v>
          </cell>
          <cell r="AJ23">
            <v>0</v>
          </cell>
        </row>
        <row r="23">
          <cell r="AL23">
            <v>0</v>
          </cell>
        </row>
        <row r="24">
          <cell r="D24" t="str">
            <v>赵小红</v>
          </cell>
        </row>
        <row r="24">
          <cell r="W24">
            <v>0</v>
          </cell>
          <cell r="X24">
            <v>10</v>
          </cell>
        </row>
        <row r="24">
          <cell r="AI24">
            <v>0</v>
          </cell>
          <cell r="AJ24">
            <v>0</v>
          </cell>
        </row>
        <row r="24">
          <cell r="AL24">
            <v>0</v>
          </cell>
        </row>
        <row r="25">
          <cell r="D25" t="str">
            <v>彭龙惠</v>
          </cell>
        </row>
        <row r="25">
          <cell r="W25">
            <v>0</v>
          </cell>
        </row>
        <row r="25">
          <cell r="AI25">
            <v>0</v>
          </cell>
          <cell r="AJ25">
            <v>0</v>
          </cell>
        </row>
        <row r="25">
          <cell r="AL25">
            <v>0</v>
          </cell>
        </row>
        <row r="26">
          <cell r="D26" t="str">
            <v>邓雪梅</v>
          </cell>
        </row>
        <row r="26">
          <cell r="W26">
            <v>0</v>
          </cell>
        </row>
        <row r="26">
          <cell r="AI26">
            <v>0</v>
          </cell>
          <cell r="AJ26">
            <v>0</v>
          </cell>
        </row>
        <row r="26">
          <cell r="AL26">
            <v>0</v>
          </cell>
        </row>
        <row r="27">
          <cell r="D27" t="str">
            <v>高雪</v>
          </cell>
        </row>
        <row r="27">
          <cell r="W27">
            <v>0</v>
          </cell>
        </row>
        <row r="27">
          <cell r="AI27">
            <v>0</v>
          </cell>
          <cell r="AJ27">
            <v>0</v>
          </cell>
        </row>
        <row r="27">
          <cell r="AL27">
            <v>0</v>
          </cell>
        </row>
        <row r="28">
          <cell r="D28" t="str">
            <v>何婷</v>
          </cell>
        </row>
        <row r="28">
          <cell r="W28">
            <v>0</v>
          </cell>
          <cell r="X28">
            <v>10</v>
          </cell>
        </row>
        <row r="28">
          <cell r="AI28">
            <v>0</v>
          </cell>
          <cell r="AJ28">
            <v>0</v>
          </cell>
        </row>
        <row r="28">
          <cell r="AL28">
            <v>0</v>
          </cell>
        </row>
        <row r="29">
          <cell r="D29" t="str">
            <v>刘慧</v>
          </cell>
        </row>
        <row r="29">
          <cell r="W29">
            <v>0</v>
          </cell>
          <cell r="X29">
            <v>20</v>
          </cell>
        </row>
        <row r="29">
          <cell r="AI29">
            <v>0</v>
          </cell>
          <cell r="AJ29">
            <v>0</v>
          </cell>
        </row>
        <row r="29">
          <cell r="AL29">
            <v>0</v>
          </cell>
        </row>
        <row r="30">
          <cell r="D30" t="str">
            <v>秦亚平</v>
          </cell>
        </row>
        <row r="30">
          <cell r="W30">
            <v>0</v>
          </cell>
          <cell r="X30">
            <v>20</v>
          </cell>
        </row>
        <row r="30">
          <cell r="AG30">
            <v>-1000</v>
          </cell>
        </row>
        <row r="30">
          <cell r="AI30">
            <v>0</v>
          </cell>
          <cell r="AJ30">
            <v>0</v>
          </cell>
        </row>
        <row r="30">
          <cell r="AL30">
            <v>0</v>
          </cell>
        </row>
        <row r="31">
          <cell r="D31" t="str">
            <v>谭莹</v>
          </cell>
        </row>
        <row r="31">
          <cell r="W31">
            <v>0</v>
          </cell>
        </row>
        <row r="31">
          <cell r="Z31">
            <v>50</v>
          </cell>
        </row>
        <row r="31">
          <cell r="AI31">
            <v>0</v>
          </cell>
          <cell r="AJ31">
            <v>0</v>
          </cell>
        </row>
        <row r="31">
          <cell r="AL31">
            <v>0</v>
          </cell>
        </row>
        <row r="32">
          <cell r="D32" t="str">
            <v>张芮</v>
          </cell>
        </row>
        <row r="32">
          <cell r="W32">
            <v>0</v>
          </cell>
        </row>
        <row r="32">
          <cell r="Z32">
            <v>50</v>
          </cell>
        </row>
        <row r="32">
          <cell r="AI32">
            <v>0</v>
          </cell>
          <cell r="AJ32">
            <v>0</v>
          </cell>
        </row>
        <row r="32">
          <cell r="AL32">
            <v>0</v>
          </cell>
        </row>
        <row r="33">
          <cell r="D33" t="str">
            <v>张元琼</v>
          </cell>
        </row>
        <row r="33">
          <cell r="W33">
            <v>0</v>
          </cell>
        </row>
        <row r="33">
          <cell r="Z33">
            <v>50</v>
          </cell>
        </row>
        <row r="33">
          <cell r="AI33">
            <v>0</v>
          </cell>
          <cell r="AJ33">
            <v>0</v>
          </cell>
        </row>
        <row r="33">
          <cell r="AL33">
            <v>0</v>
          </cell>
        </row>
        <row r="34">
          <cell r="D34" t="str">
            <v>王依蕊</v>
          </cell>
        </row>
        <row r="34">
          <cell r="W34">
            <v>0</v>
          </cell>
          <cell r="X34">
            <v>10</v>
          </cell>
        </row>
        <row r="34">
          <cell r="AI34">
            <v>0</v>
          </cell>
          <cell r="AJ34">
            <v>0</v>
          </cell>
        </row>
        <row r="34">
          <cell r="AL34">
            <v>0</v>
          </cell>
        </row>
        <row r="35">
          <cell r="D35" t="str">
            <v>向郑瑶</v>
          </cell>
        </row>
        <row r="35">
          <cell r="W35">
            <v>0</v>
          </cell>
          <cell r="X35">
            <v>120</v>
          </cell>
        </row>
        <row r="35">
          <cell r="AI35">
            <v>0</v>
          </cell>
          <cell r="AJ35">
            <v>0</v>
          </cell>
        </row>
        <row r="35">
          <cell r="AL35">
            <v>0</v>
          </cell>
        </row>
        <row r="36">
          <cell r="D36" t="str">
            <v>唐容</v>
          </cell>
        </row>
        <row r="36">
          <cell r="W36">
            <v>0</v>
          </cell>
        </row>
        <row r="36">
          <cell r="AI36">
            <v>0</v>
          </cell>
          <cell r="AJ36">
            <v>0</v>
          </cell>
        </row>
        <row r="36">
          <cell r="AL36">
            <v>0</v>
          </cell>
        </row>
        <row r="37">
          <cell r="D37" t="str">
            <v>叶文娟</v>
          </cell>
        </row>
        <row r="37">
          <cell r="W37">
            <v>0</v>
          </cell>
          <cell r="X37">
            <v>150</v>
          </cell>
        </row>
        <row r="37">
          <cell r="AI37">
            <v>0</v>
          </cell>
          <cell r="AJ37">
            <v>0</v>
          </cell>
        </row>
        <row r="37">
          <cell r="AL37">
            <v>0</v>
          </cell>
        </row>
        <row r="38">
          <cell r="D38" t="str">
            <v>邹福贞</v>
          </cell>
        </row>
        <row r="38">
          <cell r="W38">
            <v>0</v>
          </cell>
          <cell r="X38">
            <v>10</v>
          </cell>
        </row>
        <row r="38">
          <cell r="AI38">
            <v>0</v>
          </cell>
          <cell r="AJ38">
            <v>0</v>
          </cell>
        </row>
        <row r="38">
          <cell r="AL38">
            <v>0</v>
          </cell>
        </row>
        <row r="39">
          <cell r="D39" t="str">
            <v>陈怡名</v>
          </cell>
        </row>
        <row r="39">
          <cell r="W39">
            <v>0</v>
          </cell>
        </row>
        <row r="39">
          <cell r="Y39">
            <v>10</v>
          </cell>
        </row>
        <row r="39">
          <cell r="AI39">
            <v>0</v>
          </cell>
          <cell r="AJ39">
            <v>0</v>
          </cell>
        </row>
        <row r="39">
          <cell r="AL39">
            <v>0</v>
          </cell>
        </row>
        <row r="40">
          <cell r="D40" t="str">
            <v>张丽</v>
          </cell>
        </row>
        <row r="40">
          <cell r="W40">
            <v>0</v>
          </cell>
        </row>
        <row r="40">
          <cell r="AI40">
            <v>0</v>
          </cell>
          <cell r="AJ40">
            <v>0</v>
          </cell>
        </row>
        <row r="40">
          <cell r="AL40">
            <v>0</v>
          </cell>
        </row>
        <row r="41">
          <cell r="D41" t="str">
            <v>杨金花</v>
          </cell>
        </row>
        <row r="41">
          <cell r="W41">
            <v>0</v>
          </cell>
        </row>
        <row r="41">
          <cell r="Z41">
            <v>50</v>
          </cell>
        </row>
        <row r="41">
          <cell r="AI41">
            <v>0</v>
          </cell>
          <cell r="AJ41">
            <v>0</v>
          </cell>
        </row>
        <row r="41">
          <cell r="AL41">
            <v>0</v>
          </cell>
        </row>
        <row r="42">
          <cell r="D42" t="str">
            <v>樊琳</v>
          </cell>
        </row>
        <row r="42">
          <cell r="W42">
            <v>0</v>
          </cell>
          <cell r="X42">
            <v>10</v>
          </cell>
        </row>
        <row r="42">
          <cell r="AI42">
            <v>0</v>
          </cell>
          <cell r="AJ42">
            <v>0</v>
          </cell>
        </row>
        <row r="42">
          <cell r="AL42">
            <v>0</v>
          </cell>
        </row>
        <row r="43">
          <cell r="D43" t="str">
            <v>董顺秀</v>
          </cell>
        </row>
        <row r="43">
          <cell r="W43">
            <v>0</v>
          </cell>
          <cell r="X43">
            <v>10</v>
          </cell>
        </row>
        <row r="43">
          <cell r="AI43">
            <v>0</v>
          </cell>
          <cell r="AJ43">
            <v>0</v>
          </cell>
        </row>
        <row r="43">
          <cell r="AL43">
            <v>0</v>
          </cell>
        </row>
        <row r="44">
          <cell r="D44" t="str">
            <v>陈建蓉</v>
          </cell>
        </row>
        <row r="44">
          <cell r="W44">
            <v>0</v>
          </cell>
          <cell r="X44">
            <v>10</v>
          </cell>
        </row>
        <row r="44">
          <cell r="AI44">
            <v>0</v>
          </cell>
          <cell r="AJ44">
            <v>0</v>
          </cell>
        </row>
        <row r="44">
          <cell r="AL44">
            <v>0</v>
          </cell>
        </row>
        <row r="45">
          <cell r="D45" t="str">
            <v>王娇</v>
          </cell>
        </row>
        <row r="45">
          <cell r="W45">
            <v>0</v>
          </cell>
        </row>
        <row r="45">
          <cell r="Z45">
            <v>50</v>
          </cell>
        </row>
        <row r="45">
          <cell r="AC45">
            <v>100</v>
          </cell>
        </row>
        <row r="45">
          <cell r="AI45">
            <v>0</v>
          </cell>
          <cell r="AJ45">
            <v>0</v>
          </cell>
        </row>
        <row r="45">
          <cell r="AL45">
            <v>0</v>
          </cell>
        </row>
        <row r="46">
          <cell r="D46" t="str">
            <v>黎茂婷</v>
          </cell>
        </row>
        <row r="46">
          <cell r="W46">
            <v>0</v>
          </cell>
        </row>
        <row r="46">
          <cell r="Z46">
            <v>50</v>
          </cell>
        </row>
        <row r="46">
          <cell r="AI46">
            <v>0</v>
          </cell>
          <cell r="AJ46">
            <v>0</v>
          </cell>
        </row>
        <row r="46">
          <cell r="AL46">
            <v>0</v>
          </cell>
        </row>
        <row r="47">
          <cell r="D47" t="str">
            <v>张艳秋</v>
          </cell>
        </row>
        <row r="47">
          <cell r="W47">
            <v>0</v>
          </cell>
          <cell r="X47">
            <v>120</v>
          </cell>
          <cell r="Y47">
            <v>30</v>
          </cell>
        </row>
        <row r="47">
          <cell r="AI47">
            <v>0</v>
          </cell>
          <cell r="AJ47">
            <v>0</v>
          </cell>
        </row>
        <row r="47">
          <cell r="AL47">
            <v>0</v>
          </cell>
        </row>
        <row r="48">
          <cell r="D48" t="str">
            <v>陈小琴</v>
          </cell>
        </row>
        <row r="48">
          <cell r="W48">
            <v>0</v>
          </cell>
          <cell r="X48">
            <v>10</v>
          </cell>
        </row>
        <row r="48">
          <cell r="AI48">
            <v>0</v>
          </cell>
          <cell r="AJ48">
            <v>0</v>
          </cell>
        </row>
        <row r="48">
          <cell r="AL48">
            <v>0</v>
          </cell>
        </row>
        <row r="49">
          <cell r="D49" t="str">
            <v>刘恬恬</v>
          </cell>
        </row>
        <row r="49">
          <cell r="W49">
            <v>0</v>
          </cell>
        </row>
        <row r="49">
          <cell r="AI49">
            <v>0</v>
          </cell>
          <cell r="AJ49">
            <v>0</v>
          </cell>
        </row>
        <row r="49">
          <cell r="AL49">
            <v>0</v>
          </cell>
        </row>
        <row r="50">
          <cell r="D50" t="str">
            <v>苟小春</v>
          </cell>
        </row>
        <row r="50">
          <cell r="W50">
            <v>0</v>
          </cell>
          <cell r="X50">
            <v>10</v>
          </cell>
        </row>
        <row r="50">
          <cell r="AI50">
            <v>0</v>
          </cell>
          <cell r="AJ50">
            <v>0</v>
          </cell>
        </row>
        <row r="50">
          <cell r="AL50">
            <v>0</v>
          </cell>
        </row>
        <row r="51">
          <cell r="D51" t="str">
            <v>李燕</v>
          </cell>
        </row>
        <row r="51">
          <cell r="W51">
            <v>0</v>
          </cell>
        </row>
        <row r="51">
          <cell r="Z51">
            <v>50</v>
          </cell>
        </row>
        <row r="51">
          <cell r="AI51">
            <v>0</v>
          </cell>
          <cell r="AJ51">
            <v>0</v>
          </cell>
        </row>
        <row r="51">
          <cell r="AL51">
            <v>0</v>
          </cell>
        </row>
        <row r="52">
          <cell r="D52" t="str">
            <v>张小华</v>
          </cell>
        </row>
        <row r="52">
          <cell r="W52">
            <v>0</v>
          </cell>
          <cell r="X52">
            <v>10</v>
          </cell>
        </row>
        <row r="52">
          <cell r="AI52">
            <v>0</v>
          </cell>
          <cell r="AJ52">
            <v>0</v>
          </cell>
        </row>
        <row r="52">
          <cell r="AL52">
            <v>0</v>
          </cell>
        </row>
        <row r="53">
          <cell r="D53" t="str">
            <v>王任燕</v>
          </cell>
        </row>
        <row r="53">
          <cell r="W53">
            <v>0</v>
          </cell>
        </row>
        <row r="53">
          <cell r="AI53">
            <v>0</v>
          </cell>
          <cell r="AJ53">
            <v>0</v>
          </cell>
        </row>
        <row r="53">
          <cell r="AL53">
            <v>0</v>
          </cell>
        </row>
        <row r="54">
          <cell r="D54" t="str">
            <v>陈萍</v>
          </cell>
        </row>
        <row r="54">
          <cell r="W54">
            <v>0</v>
          </cell>
        </row>
        <row r="54">
          <cell r="Z54">
            <v>50</v>
          </cell>
        </row>
        <row r="54">
          <cell r="AI54">
            <v>0</v>
          </cell>
          <cell r="AJ54">
            <v>0</v>
          </cell>
        </row>
        <row r="54">
          <cell r="AL54">
            <v>0</v>
          </cell>
        </row>
        <row r="55">
          <cell r="D55" t="str">
            <v>吴敏</v>
          </cell>
        </row>
        <row r="55">
          <cell r="W55">
            <v>0</v>
          </cell>
        </row>
        <row r="55">
          <cell r="AD55">
            <v>1060</v>
          </cell>
        </row>
        <row r="55">
          <cell r="AI55">
            <v>0</v>
          </cell>
          <cell r="AJ55">
            <v>0</v>
          </cell>
        </row>
        <row r="55">
          <cell r="AL55">
            <v>0</v>
          </cell>
        </row>
        <row r="56">
          <cell r="D56" t="str">
            <v>陈佳丽</v>
          </cell>
        </row>
        <row r="56">
          <cell r="W56">
            <v>0</v>
          </cell>
        </row>
        <row r="56">
          <cell r="AG56">
            <v>100</v>
          </cell>
        </row>
        <row r="56">
          <cell r="AI56">
            <v>0</v>
          </cell>
          <cell r="AJ56">
            <v>0</v>
          </cell>
        </row>
        <row r="56">
          <cell r="AL56">
            <v>0</v>
          </cell>
        </row>
        <row r="57">
          <cell r="D57" t="str">
            <v>康钦</v>
          </cell>
        </row>
        <row r="57">
          <cell r="W57">
            <v>0</v>
          </cell>
          <cell r="X57">
            <v>20</v>
          </cell>
        </row>
        <row r="57">
          <cell r="AI57">
            <v>0</v>
          </cell>
          <cell r="AJ57">
            <v>0</v>
          </cell>
        </row>
        <row r="57">
          <cell r="AL57">
            <v>0</v>
          </cell>
        </row>
        <row r="58">
          <cell r="D58" t="str">
            <v>聂娟</v>
          </cell>
        </row>
        <row r="58">
          <cell r="W58">
            <v>0</v>
          </cell>
        </row>
        <row r="58">
          <cell r="Z58">
            <v>50</v>
          </cell>
        </row>
        <row r="58">
          <cell r="AI58">
            <v>0</v>
          </cell>
          <cell r="AJ58">
            <v>0</v>
          </cell>
        </row>
        <row r="58">
          <cell r="AL58">
            <v>0</v>
          </cell>
        </row>
        <row r="59">
          <cell r="D59" t="str">
            <v>马菁</v>
          </cell>
        </row>
        <row r="59">
          <cell r="W59">
            <v>0</v>
          </cell>
        </row>
        <row r="59">
          <cell r="Z59">
            <v>50</v>
          </cell>
        </row>
        <row r="59">
          <cell r="AI59">
            <v>0</v>
          </cell>
          <cell r="AJ59">
            <v>0</v>
          </cell>
        </row>
        <row r="59">
          <cell r="AL59">
            <v>0</v>
          </cell>
        </row>
        <row r="60">
          <cell r="D60" t="str">
            <v>徐睦垚</v>
          </cell>
        </row>
        <row r="60">
          <cell r="W60">
            <v>0</v>
          </cell>
        </row>
        <row r="60">
          <cell r="AE60">
            <v>300</v>
          </cell>
        </row>
        <row r="60">
          <cell r="AI60">
            <v>0</v>
          </cell>
          <cell r="AJ60">
            <v>0</v>
          </cell>
        </row>
        <row r="60">
          <cell r="AL60">
            <v>200</v>
          </cell>
        </row>
        <row r="61">
          <cell r="D61" t="str">
            <v>达哇卓玛</v>
          </cell>
        </row>
        <row r="61">
          <cell r="W61">
            <v>0</v>
          </cell>
        </row>
        <row r="61">
          <cell r="AI61">
            <v>0</v>
          </cell>
          <cell r="AJ61">
            <v>0</v>
          </cell>
        </row>
        <row r="61">
          <cell r="AL61">
            <v>0</v>
          </cell>
        </row>
        <row r="62">
          <cell r="D62" t="str">
            <v>曾雨晴</v>
          </cell>
        </row>
        <row r="62">
          <cell r="W62">
            <v>0</v>
          </cell>
        </row>
        <row r="62">
          <cell r="Y62">
            <v>10</v>
          </cell>
        </row>
        <row r="62">
          <cell r="AI62">
            <v>0</v>
          </cell>
          <cell r="AJ62">
            <v>0</v>
          </cell>
        </row>
        <row r="62">
          <cell r="AL62">
            <v>0</v>
          </cell>
        </row>
        <row r="63">
          <cell r="D63" t="str">
            <v>但红玉</v>
          </cell>
        </row>
        <row r="63">
          <cell r="W63">
            <v>0</v>
          </cell>
        </row>
        <row r="63">
          <cell r="AI63">
            <v>0</v>
          </cell>
          <cell r="AJ63">
            <v>0</v>
          </cell>
        </row>
        <row r="63">
          <cell r="AL63">
            <v>0</v>
          </cell>
        </row>
        <row r="64">
          <cell r="D64" t="str">
            <v>梁缘缘</v>
          </cell>
        </row>
        <row r="64">
          <cell r="W64">
            <v>0</v>
          </cell>
          <cell r="X64">
            <v>10</v>
          </cell>
        </row>
        <row r="64">
          <cell r="AI64">
            <v>0</v>
          </cell>
          <cell r="AJ64">
            <v>0</v>
          </cell>
        </row>
        <row r="64">
          <cell r="AL64">
            <v>0</v>
          </cell>
        </row>
        <row r="65">
          <cell r="D65" t="str">
            <v>李萱君</v>
          </cell>
        </row>
        <row r="65">
          <cell r="W65">
            <v>0</v>
          </cell>
        </row>
        <row r="65">
          <cell r="AI65">
            <v>0</v>
          </cell>
          <cell r="AJ65">
            <v>0</v>
          </cell>
        </row>
        <row r="65">
          <cell r="AL65">
            <v>0</v>
          </cell>
        </row>
        <row r="66">
          <cell r="D66" t="str">
            <v>李思忆</v>
          </cell>
        </row>
        <row r="66">
          <cell r="W66">
            <v>0</v>
          </cell>
          <cell r="X66">
            <v>20</v>
          </cell>
        </row>
        <row r="66">
          <cell r="AE66">
            <v>300</v>
          </cell>
        </row>
        <row r="66">
          <cell r="AI66">
            <v>0</v>
          </cell>
          <cell r="AJ66">
            <v>0</v>
          </cell>
        </row>
        <row r="66">
          <cell r="AL66">
            <v>0</v>
          </cell>
        </row>
        <row r="67">
          <cell r="D67" t="str">
            <v>赵情情</v>
          </cell>
        </row>
        <row r="67">
          <cell r="W67">
            <v>0</v>
          </cell>
        </row>
        <row r="67">
          <cell r="AI67">
            <v>0</v>
          </cell>
          <cell r="AJ67">
            <v>0</v>
          </cell>
        </row>
        <row r="67">
          <cell r="AL67">
            <v>0</v>
          </cell>
        </row>
        <row r="68">
          <cell r="D68" t="str">
            <v>曹悦</v>
          </cell>
        </row>
        <row r="68">
          <cell r="W68">
            <v>0</v>
          </cell>
        </row>
        <row r="68">
          <cell r="AC68">
            <v>100</v>
          </cell>
        </row>
        <row r="68">
          <cell r="AI68">
            <v>0</v>
          </cell>
          <cell r="AJ68">
            <v>0</v>
          </cell>
        </row>
        <row r="68">
          <cell r="AL68">
            <v>0</v>
          </cell>
        </row>
        <row r="69">
          <cell r="D69" t="str">
            <v>吴飞雁</v>
          </cell>
        </row>
        <row r="69">
          <cell r="W69">
            <v>0</v>
          </cell>
        </row>
        <row r="69">
          <cell r="AC69">
            <v>100</v>
          </cell>
        </row>
        <row r="69">
          <cell r="AI69">
            <v>0</v>
          </cell>
          <cell r="AJ69">
            <v>0</v>
          </cell>
        </row>
        <row r="69">
          <cell r="AL69">
            <v>0</v>
          </cell>
        </row>
        <row r="70">
          <cell r="D70" t="str">
            <v>尹桂香</v>
          </cell>
        </row>
        <row r="70">
          <cell r="W70">
            <v>0</v>
          </cell>
          <cell r="X70">
            <v>10</v>
          </cell>
        </row>
        <row r="70">
          <cell r="AI70">
            <v>0</v>
          </cell>
          <cell r="AJ70">
            <v>0</v>
          </cell>
        </row>
        <row r="70">
          <cell r="AL70">
            <v>0</v>
          </cell>
        </row>
        <row r="71">
          <cell r="D71" t="str">
            <v>张小娟</v>
          </cell>
        </row>
        <row r="71">
          <cell r="W71">
            <v>0</v>
          </cell>
          <cell r="X71">
            <v>10</v>
          </cell>
        </row>
        <row r="71">
          <cell r="AI71">
            <v>0</v>
          </cell>
          <cell r="AJ71">
            <v>0</v>
          </cell>
        </row>
        <row r="71">
          <cell r="AL71">
            <v>0</v>
          </cell>
        </row>
        <row r="72">
          <cell r="D72" t="str">
            <v>刘安琼</v>
          </cell>
        </row>
        <row r="72">
          <cell r="W72">
            <v>0</v>
          </cell>
          <cell r="X72">
            <v>20</v>
          </cell>
        </row>
        <row r="72">
          <cell r="AI72">
            <v>0</v>
          </cell>
          <cell r="AJ72">
            <v>0</v>
          </cell>
        </row>
        <row r="72">
          <cell r="AL72">
            <v>0</v>
          </cell>
        </row>
        <row r="73">
          <cell r="D73" t="str">
            <v>刘晓林</v>
          </cell>
        </row>
        <row r="73">
          <cell r="W73">
            <v>0</v>
          </cell>
        </row>
        <row r="73">
          <cell r="Y73">
            <v>30</v>
          </cell>
        </row>
        <row r="73">
          <cell r="AD73">
            <v>530</v>
          </cell>
        </row>
        <row r="73">
          <cell r="AI73">
            <v>0</v>
          </cell>
          <cell r="AJ73">
            <v>0</v>
          </cell>
        </row>
        <row r="73">
          <cell r="AL73">
            <v>0</v>
          </cell>
        </row>
        <row r="74">
          <cell r="D74" t="str">
            <v>李巧娇</v>
          </cell>
        </row>
        <row r="74">
          <cell r="W74">
            <v>20</v>
          </cell>
        </row>
        <row r="74">
          <cell r="AI74">
            <v>0</v>
          </cell>
          <cell r="AJ74">
            <v>0</v>
          </cell>
        </row>
        <row r="74">
          <cell r="AL74">
            <v>0</v>
          </cell>
        </row>
        <row r="75">
          <cell r="D75" t="str">
            <v>林萍</v>
          </cell>
        </row>
        <row r="75">
          <cell r="W75">
            <v>0</v>
          </cell>
        </row>
        <row r="75">
          <cell r="Z75">
            <v>50</v>
          </cell>
        </row>
        <row r="75">
          <cell r="AI75">
            <v>0</v>
          </cell>
          <cell r="AJ75">
            <v>0</v>
          </cell>
        </row>
        <row r="75">
          <cell r="AL75">
            <v>0</v>
          </cell>
        </row>
        <row r="76">
          <cell r="D76" t="str">
            <v>罗雪</v>
          </cell>
        </row>
        <row r="76">
          <cell r="W76">
            <v>0</v>
          </cell>
          <cell r="X76">
            <v>90</v>
          </cell>
          <cell r="Y76">
            <v>40</v>
          </cell>
        </row>
        <row r="76">
          <cell r="AE76">
            <v>300</v>
          </cell>
        </row>
        <row r="76">
          <cell r="AI76">
            <v>0</v>
          </cell>
          <cell r="AJ76">
            <v>0</v>
          </cell>
        </row>
        <row r="76">
          <cell r="AL76">
            <v>0</v>
          </cell>
        </row>
        <row r="77">
          <cell r="D77" t="str">
            <v>唐宇欣</v>
          </cell>
        </row>
        <row r="77">
          <cell r="W77">
            <v>0</v>
          </cell>
          <cell r="X77">
            <v>10</v>
          </cell>
        </row>
        <row r="77">
          <cell r="AI77">
            <v>0</v>
          </cell>
          <cell r="AJ77">
            <v>0</v>
          </cell>
        </row>
        <row r="77">
          <cell r="AL77">
            <v>0</v>
          </cell>
        </row>
        <row r="78">
          <cell r="D78" t="str">
            <v>李萌</v>
          </cell>
        </row>
        <row r="78">
          <cell r="W78">
            <v>0</v>
          </cell>
          <cell r="X78">
            <v>90</v>
          </cell>
        </row>
        <row r="78">
          <cell r="AC78">
            <v>100</v>
          </cell>
        </row>
        <row r="78">
          <cell r="AI78">
            <v>0</v>
          </cell>
          <cell r="AJ78">
            <v>0</v>
          </cell>
        </row>
        <row r="78">
          <cell r="AL78">
            <v>0</v>
          </cell>
        </row>
        <row r="79">
          <cell r="D79" t="str">
            <v>王如意</v>
          </cell>
        </row>
        <row r="79">
          <cell r="W79">
            <v>0</v>
          </cell>
        </row>
        <row r="79">
          <cell r="AC79">
            <v>100</v>
          </cell>
        </row>
        <row r="79">
          <cell r="AI79">
            <v>0</v>
          </cell>
          <cell r="AJ79">
            <v>0</v>
          </cell>
        </row>
        <row r="79">
          <cell r="AL79">
            <v>0</v>
          </cell>
        </row>
        <row r="80">
          <cell r="D80" t="str">
            <v>柳全菊</v>
          </cell>
        </row>
        <row r="80">
          <cell r="W80">
            <v>0</v>
          </cell>
        </row>
        <row r="80">
          <cell r="Z80">
            <v>50</v>
          </cell>
        </row>
        <row r="80">
          <cell r="AI80">
            <v>0</v>
          </cell>
          <cell r="AJ80">
            <v>0</v>
          </cell>
        </row>
        <row r="80">
          <cell r="AL80">
            <v>0</v>
          </cell>
        </row>
        <row r="81">
          <cell r="D81" t="str">
            <v>何琼华</v>
          </cell>
        </row>
        <row r="81">
          <cell r="W81">
            <v>0</v>
          </cell>
          <cell r="X81">
            <v>10</v>
          </cell>
        </row>
        <row r="81">
          <cell r="AI81">
            <v>0</v>
          </cell>
          <cell r="AJ81">
            <v>0</v>
          </cell>
        </row>
        <row r="81">
          <cell r="AL81">
            <v>0</v>
          </cell>
        </row>
        <row r="82">
          <cell r="D82" t="str">
            <v>蒋圆圆</v>
          </cell>
        </row>
        <row r="82">
          <cell r="W82">
            <v>0</v>
          </cell>
        </row>
        <row r="82">
          <cell r="AI82">
            <v>0</v>
          </cell>
          <cell r="AJ82">
            <v>0</v>
          </cell>
        </row>
        <row r="82">
          <cell r="AL82">
            <v>0</v>
          </cell>
        </row>
        <row r="83">
          <cell r="D83" t="str">
            <v>顾红艳</v>
          </cell>
        </row>
        <row r="83">
          <cell r="W83">
            <v>0</v>
          </cell>
        </row>
        <row r="83">
          <cell r="Y83">
            <v>30</v>
          </cell>
        </row>
        <row r="83">
          <cell r="AI83">
            <v>0</v>
          </cell>
          <cell r="AJ83">
            <v>0</v>
          </cell>
        </row>
        <row r="83">
          <cell r="AL83">
            <v>0</v>
          </cell>
        </row>
        <row r="84">
          <cell r="D84" t="str">
            <v>郭小丽</v>
          </cell>
        </row>
        <row r="84">
          <cell r="W84">
            <v>0</v>
          </cell>
        </row>
        <row r="84">
          <cell r="Z84">
            <v>50</v>
          </cell>
        </row>
        <row r="84">
          <cell r="AI84">
            <v>0</v>
          </cell>
          <cell r="AJ84">
            <v>0</v>
          </cell>
        </row>
        <row r="84">
          <cell r="AL84">
            <v>0</v>
          </cell>
        </row>
        <row r="85">
          <cell r="D85" t="str">
            <v>梁婷</v>
          </cell>
        </row>
        <row r="85">
          <cell r="W85">
            <v>0</v>
          </cell>
        </row>
        <row r="85">
          <cell r="AC85">
            <v>100</v>
          </cell>
        </row>
        <row r="85">
          <cell r="AI85">
            <v>0</v>
          </cell>
          <cell r="AJ85">
            <v>0</v>
          </cell>
        </row>
        <row r="85">
          <cell r="AL85">
            <v>0</v>
          </cell>
        </row>
        <row r="86">
          <cell r="D86" t="str">
            <v>雷娜婷</v>
          </cell>
        </row>
        <row r="86">
          <cell r="W86">
            <v>0</v>
          </cell>
        </row>
        <row r="86">
          <cell r="AI86">
            <v>0</v>
          </cell>
          <cell r="AJ86">
            <v>0</v>
          </cell>
        </row>
        <row r="86">
          <cell r="AL86">
            <v>0</v>
          </cell>
        </row>
        <row r="87">
          <cell r="D87" t="str">
            <v>叶美霞</v>
          </cell>
        </row>
        <row r="87">
          <cell r="W87">
            <v>0</v>
          </cell>
        </row>
        <row r="87">
          <cell r="AB87">
            <v>1000</v>
          </cell>
        </row>
        <row r="87">
          <cell r="AE87">
            <v>300</v>
          </cell>
        </row>
        <row r="87">
          <cell r="AI87">
            <v>0</v>
          </cell>
          <cell r="AJ87">
            <v>0</v>
          </cell>
        </row>
        <row r="87">
          <cell r="AL87">
            <v>0</v>
          </cell>
        </row>
        <row r="88">
          <cell r="D88" t="str">
            <v>秦娜</v>
          </cell>
        </row>
        <row r="88">
          <cell r="W88">
            <v>0</v>
          </cell>
          <cell r="X88">
            <v>20</v>
          </cell>
        </row>
        <row r="88">
          <cell r="AI88">
            <v>0</v>
          </cell>
          <cell r="AJ88">
            <v>0</v>
          </cell>
        </row>
        <row r="88">
          <cell r="AL88">
            <v>0</v>
          </cell>
        </row>
        <row r="89">
          <cell r="D89" t="str">
            <v>牟光燕</v>
          </cell>
        </row>
        <row r="89">
          <cell r="W89">
            <v>0</v>
          </cell>
          <cell r="X89">
            <v>90</v>
          </cell>
        </row>
        <row r="89">
          <cell r="AI89">
            <v>0</v>
          </cell>
          <cell r="AJ89">
            <v>0</v>
          </cell>
        </row>
        <row r="89">
          <cell r="AL89">
            <v>0</v>
          </cell>
        </row>
        <row r="90">
          <cell r="D90" t="str">
            <v>王萍</v>
          </cell>
        </row>
        <row r="90">
          <cell r="W90">
            <v>0</v>
          </cell>
        </row>
        <row r="90">
          <cell r="AI90">
            <v>0</v>
          </cell>
          <cell r="AJ90">
            <v>0</v>
          </cell>
        </row>
        <row r="90">
          <cell r="AL90">
            <v>0</v>
          </cell>
        </row>
        <row r="91">
          <cell r="D91" t="str">
            <v>胡红琳</v>
          </cell>
        </row>
        <row r="91">
          <cell r="W91">
            <v>0</v>
          </cell>
        </row>
        <row r="91">
          <cell r="AC91">
            <v>100</v>
          </cell>
        </row>
        <row r="91">
          <cell r="AI91">
            <v>0</v>
          </cell>
          <cell r="AJ91">
            <v>0</v>
          </cell>
        </row>
        <row r="91">
          <cell r="AL91">
            <v>0</v>
          </cell>
        </row>
        <row r="92">
          <cell r="D92" t="str">
            <v>谢娟</v>
          </cell>
        </row>
        <row r="92">
          <cell r="W92">
            <v>0</v>
          </cell>
        </row>
        <row r="92">
          <cell r="Z92">
            <v>50</v>
          </cell>
        </row>
        <row r="92">
          <cell r="AC92">
            <v>100</v>
          </cell>
        </row>
        <row r="92">
          <cell r="AI92">
            <v>0</v>
          </cell>
          <cell r="AJ92">
            <v>0</v>
          </cell>
        </row>
        <row r="92">
          <cell r="AL92">
            <v>0</v>
          </cell>
        </row>
        <row r="93">
          <cell r="D93" t="str">
            <v>陈美合</v>
          </cell>
        </row>
        <row r="93">
          <cell r="W93">
            <v>0</v>
          </cell>
          <cell r="X93">
            <v>10</v>
          </cell>
        </row>
        <row r="93">
          <cell r="AC93">
            <v>100</v>
          </cell>
        </row>
        <row r="93">
          <cell r="AI93">
            <v>0</v>
          </cell>
          <cell r="AJ93">
            <v>0</v>
          </cell>
        </row>
        <row r="93">
          <cell r="AL93">
            <v>0</v>
          </cell>
        </row>
        <row r="94">
          <cell r="D94" t="str">
            <v>郝莉娜</v>
          </cell>
        </row>
        <row r="94">
          <cell r="W94">
            <v>0</v>
          </cell>
          <cell r="X94">
            <v>20</v>
          </cell>
        </row>
        <row r="94">
          <cell r="AI94">
            <v>0</v>
          </cell>
          <cell r="AJ94">
            <v>0</v>
          </cell>
        </row>
        <row r="94">
          <cell r="AL94">
            <v>0</v>
          </cell>
        </row>
        <row r="95">
          <cell r="D95" t="str">
            <v>邓丽莉</v>
          </cell>
        </row>
        <row r="95">
          <cell r="W95">
            <v>0</v>
          </cell>
          <cell r="X95">
            <v>90</v>
          </cell>
        </row>
        <row r="95">
          <cell r="AI95">
            <v>0</v>
          </cell>
          <cell r="AJ95">
            <v>0</v>
          </cell>
        </row>
        <row r="95">
          <cell r="AL95">
            <v>0</v>
          </cell>
        </row>
        <row r="96">
          <cell r="D96" t="str">
            <v>张明艳</v>
          </cell>
        </row>
        <row r="96">
          <cell r="W96">
            <v>0</v>
          </cell>
        </row>
        <row r="96">
          <cell r="AI96">
            <v>0</v>
          </cell>
          <cell r="AJ96">
            <v>0</v>
          </cell>
        </row>
        <row r="96">
          <cell r="AL96">
            <v>0</v>
          </cell>
        </row>
        <row r="97">
          <cell r="D97" t="str">
            <v>马宏梅</v>
          </cell>
        </row>
        <row r="97">
          <cell r="W97">
            <v>0</v>
          </cell>
        </row>
        <row r="97">
          <cell r="AI97">
            <v>0</v>
          </cell>
          <cell r="AJ97">
            <v>0</v>
          </cell>
        </row>
        <row r="97">
          <cell r="AL97">
            <v>0</v>
          </cell>
        </row>
        <row r="98">
          <cell r="D98" t="str">
            <v>陈洁</v>
          </cell>
        </row>
        <row r="98">
          <cell r="W98">
            <v>0</v>
          </cell>
          <cell r="X98">
            <v>10</v>
          </cell>
        </row>
        <row r="98">
          <cell r="AI98">
            <v>0</v>
          </cell>
          <cell r="AJ98">
            <v>0</v>
          </cell>
        </row>
        <row r="98">
          <cell r="AL98">
            <v>0</v>
          </cell>
        </row>
        <row r="99">
          <cell r="D99" t="str">
            <v>郑加焕</v>
          </cell>
        </row>
        <row r="99">
          <cell r="W99">
            <v>0</v>
          </cell>
          <cell r="X99">
            <v>90</v>
          </cell>
        </row>
        <row r="99">
          <cell r="AI99">
            <v>0</v>
          </cell>
          <cell r="AJ99">
            <v>0</v>
          </cell>
        </row>
        <row r="99">
          <cell r="AL99">
            <v>0</v>
          </cell>
        </row>
        <row r="100">
          <cell r="D100" t="str">
            <v>侯英</v>
          </cell>
        </row>
        <row r="100">
          <cell r="W100">
            <v>0</v>
          </cell>
        </row>
        <row r="100">
          <cell r="AI100">
            <v>0</v>
          </cell>
          <cell r="AJ100">
            <v>0</v>
          </cell>
        </row>
        <row r="100">
          <cell r="AL100">
            <v>0</v>
          </cell>
        </row>
        <row r="101">
          <cell r="D101" t="str">
            <v>谢德芳</v>
          </cell>
        </row>
        <row r="101">
          <cell r="W101">
            <v>0</v>
          </cell>
          <cell r="X101">
            <v>90</v>
          </cell>
        </row>
        <row r="101">
          <cell r="AI101">
            <v>0</v>
          </cell>
          <cell r="AJ101">
            <v>0</v>
          </cell>
        </row>
        <row r="101">
          <cell r="AL101">
            <v>0</v>
          </cell>
        </row>
        <row r="102">
          <cell r="D102" t="str">
            <v>蒲草</v>
          </cell>
        </row>
        <row r="102">
          <cell r="W102">
            <v>0</v>
          </cell>
          <cell r="X102">
            <v>90</v>
          </cell>
        </row>
        <row r="102">
          <cell r="AI102">
            <v>0</v>
          </cell>
          <cell r="AJ102">
            <v>0</v>
          </cell>
        </row>
        <row r="102">
          <cell r="AL102">
            <v>0</v>
          </cell>
        </row>
        <row r="103">
          <cell r="D103" t="str">
            <v>郑华跃</v>
          </cell>
        </row>
        <row r="103">
          <cell r="W103">
            <v>0</v>
          </cell>
        </row>
        <row r="103">
          <cell r="AI103">
            <v>0</v>
          </cell>
          <cell r="AJ103">
            <v>0</v>
          </cell>
        </row>
        <row r="103">
          <cell r="AL103">
            <v>0</v>
          </cell>
        </row>
        <row r="104">
          <cell r="D104" t="str">
            <v>李茂</v>
          </cell>
        </row>
        <row r="104">
          <cell r="W104">
            <v>0</v>
          </cell>
          <cell r="X104">
            <v>20</v>
          </cell>
        </row>
        <row r="104">
          <cell r="AI104">
            <v>0</v>
          </cell>
          <cell r="AJ104">
            <v>0</v>
          </cell>
        </row>
        <row r="104">
          <cell r="AL104">
            <v>0</v>
          </cell>
        </row>
        <row r="105">
          <cell r="D105" t="str">
            <v>孙红梅</v>
          </cell>
        </row>
        <row r="105">
          <cell r="W105">
            <v>0</v>
          </cell>
        </row>
        <row r="105">
          <cell r="Z105">
            <v>50</v>
          </cell>
        </row>
        <row r="105">
          <cell r="AI105">
            <v>0</v>
          </cell>
          <cell r="AJ105">
            <v>0</v>
          </cell>
        </row>
        <row r="105">
          <cell r="AL105">
            <v>0</v>
          </cell>
        </row>
        <row r="106">
          <cell r="D106" t="str">
            <v>黎红花</v>
          </cell>
        </row>
        <row r="106">
          <cell r="W106">
            <v>0</v>
          </cell>
        </row>
        <row r="106">
          <cell r="AI106">
            <v>0</v>
          </cell>
          <cell r="AJ106">
            <v>0</v>
          </cell>
        </row>
        <row r="106">
          <cell r="AL106">
            <v>0</v>
          </cell>
        </row>
        <row r="107">
          <cell r="D107" t="str">
            <v>蒲艳婷</v>
          </cell>
        </row>
        <row r="107">
          <cell r="W107">
            <v>0</v>
          </cell>
        </row>
        <row r="107">
          <cell r="AI107">
            <v>0</v>
          </cell>
          <cell r="AJ107">
            <v>0</v>
          </cell>
        </row>
        <row r="107">
          <cell r="AL107">
            <v>0</v>
          </cell>
        </row>
        <row r="108">
          <cell r="D108" t="str">
            <v>刘帆</v>
          </cell>
        </row>
        <row r="108">
          <cell r="W108">
            <v>0</v>
          </cell>
        </row>
        <row r="108">
          <cell r="AI108">
            <v>0</v>
          </cell>
          <cell r="AJ108">
            <v>0</v>
          </cell>
        </row>
        <row r="108">
          <cell r="AL108">
            <v>0</v>
          </cell>
        </row>
        <row r="109">
          <cell r="D109" t="str">
            <v>杨艳</v>
          </cell>
        </row>
        <row r="109">
          <cell r="W109">
            <v>0</v>
          </cell>
        </row>
        <row r="109">
          <cell r="AB109">
            <v>900</v>
          </cell>
        </row>
        <row r="109">
          <cell r="AE109">
            <v>300</v>
          </cell>
        </row>
        <row r="109">
          <cell r="AI109">
            <v>0</v>
          </cell>
          <cell r="AJ109">
            <v>0</v>
          </cell>
        </row>
        <row r="109">
          <cell r="AL109">
            <v>0</v>
          </cell>
        </row>
        <row r="110">
          <cell r="D110" t="str">
            <v>肖静梅</v>
          </cell>
        </row>
        <row r="110">
          <cell r="W110">
            <v>0</v>
          </cell>
          <cell r="X110">
            <v>180</v>
          </cell>
          <cell r="Y110">
            <v>10</v>
          </cell>
        </row>
        <row r="110">
          <cell r="AI110">
            <v>0</v>
          </cell>
          <cell r="AJ110">
            <v>0</v>
          </cell>
        </row>
        <row r="110">
          <cell r="AL110">
            <v>0</v>
          </cell>
        </row>
        <row r="111">
          <cell r="D111" t="str">
            <v>王晓琳</v>
          </cell>
        </row>
        <row r="111">
          <cell r="W111">
            <v>0</v>
          </cell>
        </row>
        <row r="111">
          <cell r="AI111">
            <v>0</v>
          </cell>
          <cell r="AJ111">
            <v>0</v>
          </cell>
        </row>
        <row r="111">
          <cell r="AL111">
            <v>0</v>
          </cell>
        </row>
        <row r="112">
          <cell r="D112" t="str">
            <v>彭措志玛</v>
          </cell>
        </row>
        <row r="112">
          <cell r="W112">
            <v>0</v>
          </cell>
        </row>
        <row r="112">
          <cell r="AC112">
            <v>100</v>
          </cell>
        </row>
        <row r="112">
          <cell r="AI112">
            <v>0</v>
          </cell>
          <cell r="AJ112">
            <v>0</v>
          </cell>
        </row>
        <row r="112">
          <cell r="AL112">
            <v>0</v>
          </cell>
        </row>
        <row r="113">
          <cell r="D113" t="str">
            <v>郝中南</v>
          </cell>
        </row>
        <row r="113">
          <cell r="W113">
            <v>0</v>
          </cell>
          <cell r="X113">
            <v>20</v>
          </cell>
        </row>
        <row r="113">
          <cell r="AC113">
            <v>100</v>
          </cell>
        </row>
        <row r="113">
          <cell r="AE113">
            <v>300</v>
          </cell>
        </row>
        <row r="113">
          <cell r="AI113">
            <v>0</v>
          </cell>
          <cell r="AJ113">
            <v>0</v>
          </cell>
        </row>
        <row r="113">
          <cell r="AL113">
            <v>0</v>
          </cell>
        </row>
        <row r="114">
          <cell r="D114" t="str">
            <v>冉芳霞</v>
          </cell>
        </row>
        <row r="114">
          <cell r="W114">
            <v>0</v>
          </cell>
        </row>
        <row r="114">
          <cell r="Z114">
            <v>50</v>
          </cell>
        </row>
        <row r="114">
          <cell r="AI114">
            <v>0</v>
          </cell>
          <cell r="AJ114">
            <v>0</v>
          </cell>
        </row>
        <row r="114">
          <cell r="AL114">
            <v>0</v>
          </cell>
        </row>
        <row r="115">
          <cell r="D115" t="str">
            <v>谭萍</v>
          </cell>
        </row>
        <row r="115">
          <cell r="W115">
            <v>0</v>
          </cell>
          <cell r="X115">
            <v>20</v>
          </cell>
        </row>
        <row r="115">
          <cell r="AC115">
            <v>100</v>
          </cell>
        </row>
        <row r="115">
          <cell r="AI115">
            <v>0</v>
          </cell>
          <cell r="AJ115">
            <v>0</v>
          </cell>
        </row>
        <row r="115">
          <cell r="AL115">
            <v>0</v>
          </cell>
        </row>
        <row r="116">
          <cell r="D116" t="str">
            <v>陈琳</v>
          </cell>
        </row>
        <row r="116">
          <cell r="W116">
            <v>0</v>
          </cell>
          <cell r="X116">
            <v>10</v>
          </cell>
        </row>
        <row r="116">
          <cell r="AI116">
            <v>0</v>
          </cell>
          <cell r="AJ116">
            <v>0</v>
          </cell>
        </row>
        <row r="116">
          <cell r="AL116">
            <v>0</v>
          </cell>
        </row>
        <row r="117">
          <cell r="D117" t="str">
            <v>罗湘湘</v>
          </cell>
        </row>
        <row r="117">
          <cell r="W117">
            <v>0</v>
          </cell>
          <cell r="X117">
            <v>10</v>
          </cell>
          <cell r="Y117">
            <v>20</v>
          </cell>
        </row>
        <row r="117">
          <cell r="AI117">
            <v>0</v>
          </cell>
          <cell r="AJ117">
            <v>0</v>
          </cell>
        </row>
        <row r="117">
          <cell r="AL117">
            <v>0</v>
          </cell>
        </row>
        <row r="118">
          <cell r="D118" t="str">
            <v>唐玉芳</v>
          </cell>
        </row>
        <row r="118">
          <cell r="W118">
            <v>0</v>
          </cell>
        </row>
        <row r="118">
          <cell r="AI118">
            <v>0</v>
          </cell>
          <cell r="AJ118">
            <v>0</v>
          </cell>
        </row>
        <row r="118">
          <cell r="AL118">
            <v>0</v>
          </cell>
        </row>
        <row r="119">
          <cell r="D119" t="str">
            <v>雷怡</v>
          </cell>
        </row>
        <row r="119">
          <cell r="W119">
            <v>0</v>
          </cell>
        </row>
        <row r="119">
          <cell r="AI119">
            <v>0</v>
          </cell>
          <cell r="AJ119">
            <v>0</v>
          </cell>
        </row>
        <row r="119">
          <cell r="AL119">
            <v>0</v>
          </cell>
        </row>
        <row r="120">
          <cell r="D120" t="str">
            <v>龙巧云</v>
          </cell>
        </row>
        <row r="120">
          <cell r="W120">
            <v>0</v>
          </cell>
        </row>
        <row r="120">
          <cell r="AI120">
            <v>0</v>
          </cell>
          <cell r="AJ120">
            <v>0</v>
          </cell>
        </row>
        <row r="120">
          <cell r="AL120">
            <v>0</v>
          </cell>
        </row>
        <row r="121">
          <cell r="D121" t="str">
            <v>张勤</v>
          </cell>
        </row>
        <row r="121">
          <cell r="W121">
            <v>0</v>
          </cell>
          <cell r="X121">
            <v>10</v>
          </cell>
        </row>
        <row r="121">
          <cell r="AI121">
            <v>0</v>
          </cell>
          <cell r="AJ121">
            <v>0</v>
          </cell>
        </row>
        <row r="121">
          <cell r="AL121">
            <v>0</v>
          </cell>
        </row>
        <row r="122">
          <cell r="D122" t="str">
            <v>刘裕琼</v>
          </cell>
        </row>
        <row r="122">
          <cell r="W122">
            <v>0</v>
          </cell>
        </row>
        <row r="122">
          <cell r="Z122">
            <v>50</v>
          </cell>
        </row>
        <row r="122">
          <cell r="AI122">
            <v>0</v>
          </cell>
          <cell r="AJ122">
            <v>0</v>
          </cell>
        </row>
        <row r="122">
          <cell r="AL122">
            <v>0</v>
          </cell>
        </row>
        <row r="123">
          <cell r="D123" t="str">
            <v>唐施语</v>
          </cell>
        </row>
        <row r="123">
          <cell r="W123">
            <v>0</v>
          </cell>
        </row>
        <row r="123">
          <cell r="AI123">
            <v>0</v>
          </cell>
          <cell r="AJ123">
            <v>0</v>
          </cell>
        </row>
        <row r="123">
          <cell r="AL123">
            <v>0</v>
          </cell>
        </row>
        <row r="124">
          <cell r="D124" t="str">
            <v>谭福英</v>
          </cell>
        </row>
        <row r="124">
          <cell r="W124">
            <v>0</v>
          </cell>
        </row>
        <row r="124">
          <cell r="AI124">
            <v>0</v>
          </cell>
          <cell r="AJ124">
            <v>0</v>
          </cell>
        </row>
        <row r="124">
          <cell r="AL124">
            <v>0</v>
          </cell>
        </row>
        <row r="125">
          <cell r="D125" t="str">
            <v>李凤</v>
          </cell>
        </row>
        <row r="125">
          <cell r="W125">
            <v>0</v>
          </cell>
        </row>
        <row r="125">
          <cell r="AI125">
            <v>0</v>
          </cell>
          <cell r="AJ125">
            <v>0</v>
          </cell>
        </row>
        <row r="125">
          <cell r="AL125">
            <v>0</v>
          </cell>
        </row>
        <row r="126">
          <cell r="D126" t="str">
            <v>陈嘉仪</v>
          </cell>
        </row>
        <row r="126">
          <cell r="W126">
            <v>0</v>
          </cell>
          <cell r="X126">
            <v>20</v>
          </cell>
        </row>
        <row r="126">
          <cell r="AI126">
            <v>0</v>
          </cell>
          <cell r="AJ126">
            <v>0</v>
          </cell>
        </row>
        <row r="126">
          <cell r="AL126">
            <v>0</v>
          </cell>
        </row>
        <row r="127">
          <cell r="D127" t="str">
            <v>王红</v>
          </cell>
        </row>
        <row r="127">
          <cell r="W127">
            <v>0</v>
          </cell>
        </row>
        <row r="127">
          <cell r="Z127">
            <v>50</v>
          </cell>
        </row>
        <row r="127">
          <cell r="AI127">
            <v>0</v>
          </cell>
          <cell r="AJ127">
            <v>0</v>
          </cell>
        </row>
        <row r="127">
          <cell r="AL127">
            <v>0</v>
          </cell>
        </row>
        <row r="128">
          <cell r="D128" t="str">
            <v>冷忠翠</v>
          </cell>
        </row>
        <row r="128">
          <cell r="W128">
            <v>0</v>
          </cell>
          <cell r="X128">
            <v>10</v>
          </cell>
        </row>
        <row r="128">
          <cell r="AI128">
            <v>0</v>
          </cell>
          <cell r="AJ128">
            <v>0</v>
          </cell>
        </row>
        <row r="128">
          <cell r="AL128">
            <v>0</v>
          </cell>
        </row>
        <row r="129">
          <cell r="D129" t="str">
            <v>糜清云</v>
          </cell>
        </row>
        <row r="129">
          <cell r="W129">
            <v>0</v>
          </cell>
        </row>
        <row r="129">
          <cell r="Y129">
            <v>10</v>
          </cell>
        </row>
        <row r="129">
          <cell r="AI129">
            <v>0</v>
          </cell>
          <cell r="AJ129">
            <v>0</v>
          </cell>
        </row>
        <row r="129">
          <cell r="AL129">
            <v>0</v>
          </cell>
        </row>
        <row r="130">
          <cell r="D130" t="str">
            <v>贺金云</v>
          </cell>
        </row>
        <row r="130">
          <cell r="W130">
            <v>0</v>
          </cell>
        </row>
        <row r="130">
          <cell r="AB130">
            <v>760</v>
          </cell>
        </row>
        <row r="130">
          <cell r="AE130">
            <v>300</v>
          </cell>
        </row>
        <row r="130">
          <cell r="AI130">
            <v>0</v>
          </cell>
          <cell r="AJ130">
            <v>0</v>
          </cell>
        </row>
        <row r="130">
          <cell r="AL130">
            <v>0</v>
          </cell>
        </row>
        <row r="131">
          <cell r="D131" t="str">
            <v>舒许芳</v>
          </cell>
        </row>
        <row r="131">
          <cell r="W131">
            <v>0</v>
          </cell>
        </row>
        <row r="131">
          <cell r="AI131">
            <v>0</v>
          </cell>
          <cell r="AJ131">
            <v>0</v>
          </cell>
        </row>
        <row r="131">
          <cell r="AL131">
            <v>0</v>
          </cell>
        </row>
        <row r="132">
          <cell r="D132" t="str">
            <v>包竹梅</v>
          </cell>
        </row>
        <row r="132">
          <cell r="W132">
            <v>0</v>
          </cell>
        </row>
        <row r="132">
          <cell r="AI132">
            <v>0</v>
          </cell>
          <cell r="AJ132">
            <v>0</v>
          </cell>
        </row>
        <row r="132">
          <cell r="AL132">
            <v>0</v>
          </cell>
        </row>
        <row r="133">
          <cell r="D133" t="str">
            <v>欧迎春</v>
          </cell>
        </row>
        <row r="133">
          <cell r="W133">
            <v>0</v>
          </cell>
          <cell r="X133">
            <v>90</v>
          </cell>
        </row>
        <row r="133">
          <cell r="AI133">
            <v>0</v>
          </cell>
          <cell r="AJ133">
            <v>0</v>
          </cell>
        </row>
        <row r="133">
          <cell r="AL133">
            <v>0</v>
          </cell>
        </row>
        <row r="134">
          <cell r="D134" t="str">
            <v>谭芙蓉</v>
          </cell>
        </row>
        <row r="134">
          <cell r="W134">
            <v>0</v>
          </cell>
          <cell r="X134">
            <v>10</v>
          </cell>
        </row>
        <row r="134">
          <cell r="AI134">
            <v>0</v>
          </cell>
          <cell r="AJ134">
            <v>0</v>
          </cell>
        </row>
        <row r="134">
          <cell r="AL134">
            <v>0</v>
          </cell>
        </row>
        <row r="135">
          <cell r="D135" t="str">
            <v>曾玉莲</v>
          </cell>
        </row>
        <row r="135">
          <cell r="W135">
            <v>0</v>
          </cell>
          <cell r="X135">
            <v>10</v>
          </cell>
        </row>
        <row r="135">
          <cell r="AI135">
            <v>0</v>
          </cell>
          <cell r="AJ135">
            <v>0</v>
          </cell>
        </row>
        <row r="135">
          <cell r="AL135">
            <v>0</v>
          </cell>
        </row>
        <row r="136">
          <cell r="D136" t="str">
            <v>彭兰钦</v>
          </cell>
        </row>
        <row r="136">
          <cell r="W136">
            <v>0</v>
          </cell>
        </row>
        <row r="136">
          <cell r="AI136">
            <v>0</v>
          </cell>
          <cell r="AJ136">
            <v>0</v>
          </cell>
        </row>
        <row r="136">
          <cell r="AL136">
            <v>0</v>
          </cell>
        </row>
        <row r="137">
          <cell r="D137" t="str">
            <v>刘婵琴</v>
          </cell>
        </row>
        <row r="137">
          <cell r="W137">
            <v>0</v>
          </cell>
        </row>
        <row r="137">
          <cell r="AI137">
            <v>0</v>
          </cell>
          <cell r="AJ137">
            <v>0</v>
          </cell>
        </row>
        <row r="137">
          <cell r="AL137">
            <v>0</v>
          </cell>
        </row>
        <row r="138">
          <cell r="D138" t="str">
            <v>泽仁拉姆</v>
          </cell>
        </row>
        <row r="138">
          <cell r="W138">
            <v>0</v>
          </cell>
          <cell r="X138">
            <v>10</v>
          </cell>
        </row>
        <row r="138">
          <cell r="AC138">
            <v>100</v>
          </cell>
        </row>
        <row r="138">
          <cell r="AI138">
            <v>0</v>
          </cell>
          <cell r="AJ138">
            <v>0</v>
          </cell>
        </row>
        <row r="138">
          <cell r="AL138">
            <v>0</v>
          </cell>
        </row>
        <row r="139">
          <cell r="D139" t="str">
            <v>舒阳</v>
          </cell>
        </row>
        <row r="139">
          <cell r="W139">
            <v>0</v>
          </cell>
        </row>
        <row r="139">
          <cell r="Z139">
            <v>50</v>
          </cell>
        </row>
        <row r="139">
          <cell r="AI139">
            <v>0</v>
          </cell>
          <cell r="AJ139">
            <v>0</v>
          </cell>
        </row>
        <row r="139">
          <cell r="AL139">
            <v>0</v>
          </cell>
        </row>
        <row r="140">
          <cell r="D140" t="str">
            <v>白丽</v>
          </cell>
        </row>
        <row r="140">
          <cell r="W140">
            <v>0</v>
          </cell>
        </row>
        <row r="140">
          <cell r="AI140">
            <v>0</v>
          </cell>
          <cell r="AJ140">
            <v>0</v>
          </cell>
        </row>
        <row r="140">
          <cell r="AL140">
            <v>0</v>
          </cell>
        </row>
        <row r="141">
          <cell r="D141" t="str">
            <v>郑巧玲</v>
          </cell>
        </row>
        <row r="141">
          <cell r="W141">
            <v>0</v>
          </cell>
        </row>
        <row r="141">
          <cell r="AI141">
            <v>0</v>
          </cell>
          <cell r="AJ141">
            <v>0</v>
          </cell>
        </row>
        <row r="141">
          <cell r="AL141">
            <v>0</v>
          </cell>
        </row>
        <row r="142">
          <cell r="D142" t="str">
            <v>张廷妍</v>
          </cell>
        </row>
        <row r="142">
          <cell r="W142">
            <v>0</v>
          </cell>
          <cell r="X142">
            <v>10</v>
          </cell>
        </row>
        <row r="142">
          <cell r="AI142">
            <v>0</v>
          </cell>
          <cell r="AJ142">
            <v>0</v>
          </cell>
        </row>
        <row r="142">
          <cell r="AL142">
            <v>0</v>
          </cell>
        </row>
        <row r="143">
          <cell r="D143" t="str">
            <v>杜兰兰</v>
          </cell>
        </row>
        <row r="143">
          <cell r="W143">
            <v>0</v>
          </cell>
        </row>
        <row r="143">
          <cell r="AI143">
            <v>0</v>
          </cell>
          <cell r="AJ143">
            <v>0</v>
          </cell>
        </row>
        <row r="143">
          <cell r="AL143">
            <v>0</v>
          </cell>
        </row>
        <row r="144">
          <cell r="D144" t="str">
            <v>王显珍</v>
          </cell>
        </row>
        <row r="144">
          <cell r="W144">
            <v>0</v>
          </cell>
        </row>
        <row r="144">
          <cell r="Z144">
            <v>50</v>
          </cell>
        </row>
        <row r="144">
          <cell r="AI144">
            <v>0</v>
          </cell>
          <cell r="AJ144">
            <v>0</v>
          </cell>
        </row>
        <row r="144">
          <cell r="AL144">
            <v>0</v>
          </cell>
        </row>
        <row r="145">
          <cell r="D145" t="str">
            <v>马冬梅</v>
          </cell>
        </row>
        <row r="145">
          <cell r="W145">
            <v>0</v>
          </cell>
        </row>
        <row r="145">
          <cell r="AI145">
            <v>0</v>
          </cell>
          <cell r="AJ145">
            <v>0</v>
          </cell>
        </row>
        <row r="145">
          <cell r="AL145">
            <v>0</v>
          </cell>
        </row>
        <row r="146">
          <cell r="D146" t="str">
            <v>彭莉群</v>
          </cell>
        </row>
        <row r="146">
          <cell r="W146">
            <v>0</v>
          </cell>
          <cell r="X146">
            <v>10</v>
          </cell>
          <cell r="Y146">
            <v>10</v>
          </cell>
        </row>
        <row r="146">
          <cell r="AC146">
            <v>100</v>
          </cell>
        </row>
        <row r="146">
          <cell r="AI146">
            <v>0</v>
          </cell>
          <cell r="AJ146">
            <v>0</v>
          </cell>
        </row>
        <row r="146">
          <cell r="AL146">
            <v>0</v>
          </cell>
        </row>
        <row r="147">
          <cell r="D147" t="str">
            <v>刘金凤</v>
          </cell>
        </row>
        <row r="147">
          <cell r="W147">
            <v>0</v>
          </cell>
          <cell r="X147">
            <v>10</v>
          </cell>
        </row>
        <row r="147">
          <cell r="AI147">
            <v>0</v>
          </cell>
          <cell r="AJ147">
            <v>0</v>
          </cell>
        </row>
        <row r="147">
          <cell r="AL147">
            <v>0</v>
          </cell>
        </row>
        <row r="148">
          <cell r="D148" t="str">
            <v>谢珂欣</v>
          </cell>
        </row>
        <row r="148">
          <cell r="W148">
            <v>0</v>
          </cell>
        </row>
        <row r="148">
          <cell r="AI148">
            <v>0</v>
          </cell>
          <cell r="AJ148">
            <v>0</v>
          </cell>
        </row>
        <row r="148">
          <cell r="AL148">
            <v>0</v>
          </cell>
        </row>
        <row r="149">
          <cell r="D149" t="str">
            <v>刘霞</v>
          </cell>
        </row>
        <row r="149">
          <cell r="W149">
            <v>0</v>
          </cell>
        </row>
        <row r="149">
          <cell r="AI149">
            <v>0</v>
          </cell>
          <cell r="AJ149">
            <v>0</v>
          </cell>
        </row>
        <row r="149">
          <cell r="AL149">
            <v>0</v>
          </cell>
        </row>
        <row r="150">
          <cell r="D150" t="str">
            <v>尧丹丹</v>
          </cell>
        </row>
        <row r="150">
          <cell r="W150">
            <v>0</v>
          </cell>
        </row>
        <row r="150">
          <cell r="AI150">
            <v>0</v>
          </cell>
          <cell r="AJ150">
            <v>0</v>
          </cell>
        </row>
        <row r="150">
          <cell r="AL150">
            <v>0</v>
          </cell>
        </row>
        <row r="151">
          <cell r="D151" t="str">
            <v>李科</v>
          </cell>
        </row>
        <row r="151">
          <cell r="W151">
            <v>0</v>
          </cell>
        </row>
        <row r="151">
          <cell r="AI151">
            <v>0</v>
          </cell>
          <cell r="AJ151">
            <v>0</v>
          </cell>
        </row>
        <row r="151">
          <cell r="AL151">
            <v>0</v>
          </cell>
        </row>
        <row r="152">
          <cell r="D152" t="str">
            <v>石海力</v>
          </cell>
        </row>
        <row r="152">
          <cell r="W152">
            <v>0</v>
          </cell>
        </row>
        <row r="152">
          <cell r="AI152">
            <v>0</v>
          </cell>
          <cell r="AJ152">
            <v>0</v>
          </cell>
        </row>
        <row r="152">
          <cell r="AL152">
            <v>0</v>
          </cell>
        </row>
        <row r="153">
          <cell r="D153" t="str">
            <v>付薪燕</v>
          </cell>
        </row>
        <row r="153">
          <cell r="W153">
            <v>0</v>
          </cell>
        </row>
        <row r="153">
          <cell r="Z153">
            <v>50</v>
          </cell>
        </row>
        <row r="153">
          <cell r="AI153">
            <v>0</v>
          </cell>
          <cell r="AJ153">
            <v>0</v>
          </cell>
        </row>
        <row r="153">
          <cell r="AL153">
            <v>0</v>
          </cell>
        </row>
        <row r="154">
          <cell r="D154" t="str">
            <v>陈定坤</v>
          </cell>
        </row>
        <row r="154">
          <cell r="W154">
            <v>0</v>
          </cell>
        </row>
        <row r="154">
          <cell r="AI154">
            <v>0</v>
          </cell>
          <cell r="AJ154">
            <v>0</v>
          </cell>
        </row>
        <row r="154">
          <cell r="AL154">
            <v>0</v>
          </cell>
        </row>
        <row r="155">
          <cell r="D155" t="str">
            <v>王桂明</v>
          </cell>
        </row>
        <row r="155">
          <cell r="W155">
            <v>0</v>
          </cell>
          <cell r="X155">
            <v>10</v>
          </cell>
        </row>
        <row r="155">
          <cell r="AI155">
            <v>0</v>
          </cell>
          <cell r="AJ155">
            <v>0</v>
          </cell>
        </row>
        <row r="155">
          <cell r="AL155">
            <v>0</v>
          </cell>
        </row>
        <row r="156">
          <cell r="D156" t="str">
            <v>关晓燕</v>
          </cell>
        </row>
        <row r="156">
          <cell r="W156">
            <v>0</v>
          </cell>
          <cell r="X156">
            <v>10</v>
          </cell>
        </row>
        <row r="156">
          <cell r="AI156">
            <v>0</v>
          </cell>
          <cell r="AJ156">
            <v>0</v>
          </cell>
        </row>
        <row r="156">
          <cell r="AL156">
            <v>0</v>
          </cell>
        </row>
        <row r="157">
          <cell r="D157" t="str">
            <v>唐尹</v>
          </cell>
        </row>
        <row r="157">
          <cell r="W157">
            <v>0</v>
          </cell>
          <cell r="X157">
            <v>10</v>
          </cell>
        </row>
        <row r="157">
          <cell r="AI157">
            <v>0</v>
          </cell>
          <cell r="AJ157">
            <v>0</v>
          </cell>
        </row>
        <row r="157">
          <cell r="AL157">
            <v>0</v>
          </cell>
        </row>
        <row r="158">
          <cell r="D158" t="str">
            <v>贺慧</v>
          </cell>
        </row>
        <row r="158">
          <cell r="W158">
            <v>0</v>
          </cell>
        </row>
        <row r="158">
          <cell r="AI158">
            <v>0</v>
          </cell>
          <cell r="AJ158">
            <v>0</v>
          </cell>
        </row>
        <row r="158">
          <cell r="AL158">
            <v>0</v>
          </cell>
        </row>
        <row r="159">
          <cell r="D159" t="str">
            <v>李红梅</v>
          </cell>
        </row>
        <row r="159">
          <cell r="W159">
            <v>0</v>
          </cell>
          <cell r="X159">
            <v>20</v>
          </cell>
        </row>
        <row r="159">
          <cell r="AI159">
            <v>0</v>
          </cell>
          <cell r="AJ159">
            <v>0</v>
          </cell>
        </row>
        <row r="159">
          <cell r="AL159">
            <v>0</v>
          </cell>
        </row>
        <row r="160">
          <cell r="D160" t="str">
            <v>龚艳</v>
          </cell>
        </row>
        <row r="160">
          <cell r="W160">
            <v>0</v>
          </cell>
        </row>
        <row r="160">
          <cell r="AI160">
            <v>0</v>
          </cell>
          <cell r="AJ160">
            <v>0</v>
          </cell>
        </row>
        <row r="160">
          <cell r="AL160">
            <v>0</v>
          </cell>
        </row>
        <row r="161">
          <cell r="D161" t="str">
            <v>余姣姣</v>
          </cell>
        </row>
        <row r="161">
          <cell r="W161">
            <v>0</v>
          </cell>
          <cell r="X161">
            <v>10</v>
          </cell>
        </row>
        <row r="161">
          <cell r="AI161">
            <v>0</v>
          </cell>
          <cell r="AJ161">
            <v>0</v>
          </cell>
        </row>
        <row r="161">
          <cell r="AL161">
            <v>0</v>
          </cell>
        </row>
        <row r="162">
          <cell r="D162" t="str">
            <v>竹艳梅</v>
          </cell>
        </row>
        <row r="162">
          <cell r="W162">
            <v>0</v>
          </cell>
          <cell r="X162">
            <v>90</v>
          </cell>
          <cell r="Y162">
            <v>20</v>
          </cell>
        </row>
        <row r="162">
          <cell r="AI162">
            <v>0</v>
          </cell>
          <cell r="AJ162">
            <v>0</v>
          </cell>
        </row>
        <row r="162">
          <cell r="AL162">
            <v>0</v>
          </cell>
        </row>
        <row r="163">
          <cell r="D163" t="str">
            <v>叶朝春</v>
          </cell>
        </row>
        <row r="163">
          <cell r="W163">
            <v>0</v>
          </cell>
        </row>
        <row r="163">
          <cell r="AI163">
            <v>0</v>
          </cell>
          <cell r="AJ163">
            <v>0</v>
          </cell>
        </row>
        <row r="163">
          <cell r="AL163">
            <v>0</v>
          </cell>
        </row>
        <row r="164">
          <cell r="D164" t="str">
            <v>喻容</v>
          </cell>
        </row>
        <row r="164">
          <cell r="W164">
            <v>0</v>
          </cell>
          <cell r="X164">
            <v>10</v>
          </cell>
        </row>
        <row r="164">
          <cell r="AI164">
            <v>0</v>
          </cell>
          <cell r="AJ164">
            <v>0</v>
          </cell>
        </row>
        <row r="164">
          <cell r="AL164">
            <v>0</v>
          </cell>
        </row>
        <row r="165">
          <cell r="D165" t="str">
            <v>魏柯</v>
          </cell>
        </row>
        <row r="165">
          <cell r="W165">
            <v>0</v>
          </cell>
          <cell r="X165">
            <v>90</v>
          </cell>
        </row>
        <row r="165">
          <cell r="AI165">
            <v>0</v>
          </cell>
          <cell r="AJ165">
            <v>0</v>
          </cell>
        </row>
        <row r="165">
          <cell r="AL165">
            <v>0</v>
          </cell>
        </row>
        <row r="166">
          <cell r="D166" t="str">
            <v>徐文平</v>
          </cell>
        </row>
        <row r="166">
          <cell r="W166">
            <v>0</v>
          </cell>
          <cell r="X166">
            <v>120</v>
          </cell>
        </row>
        <row r="166">
          <cell r="AI166">
            <v>0</v>
          </cell>
          <cell r="AJ166">
            <v>0</v>
          </cell>
        </row>
        <row r="166">
          <cell r="AL166">
            <v>0</v>
          </cell>
        </row>
        <row r="167">
          <cell r="D167" t="str">
            <v>张欣</v>
          </cell>
        </row>
        <row r="167">
          <cell r="W167">
            <v>0</v>
          </cell>
        </row>
        <row r="167">
          <cell r="AI167">
            <v>0</v>
          </cell>
          <cell r="AJ167">
            <v>0</v>
          </cell>
        </row>
        <row r="167">
          <cell r="AL167">
            <v>0</v>
          </cell>
        </row>
        <row r="168">
          <cell r="D168" t="str">
            <v>叶璐璐</v>
          </cell>
        </row>
        <row r="168">
          <cell r="W168">
            <v>0</v>
          </cell>
        </row>
        <row r="168">
          <cell r="AI168">
            <v>0</v>
          </cell>
          <cell r="AJ168">
            <v>0</v>
          </cell>
        </row>
        <row r="168">
          <cell r="AL168">
            <v>0</v>
          </cell>
        </row>
        <row r="169">
          <cell r="D169" t="str">
            <v>周文慧</v>
          </cell>
        </row>
        <row r="169">
          <cell r="W169">
            <v>0</v>
          </cell>
          <cell r="X169">
            <v>10</v>
          </cell>
        </row>
        <row r="169">
          <cell r="AI169">
            <v>0</v>
          </cell>
          <cell r="AJ169">
            <v>0</v>
          </cell>
        </row>
        <row r="169">
          <cell r="AL169">
            <v>0</v>
          </cell>
        </row>
        <row r="170">
          <cell r="D170" t="str">
            <v>张白金</v>
          </cell>
        </row>
        <row r="170">
          <cell r="W170">
            <v>0</v>
          </cell>
        </row>
        <row r="170">
          <cell r="AI170">
            <v>0</v>
          </cell>
          <cell r="AJ170">
            <v>0</v>
          </cell>
        </row>
        <row r="170">
          <cell r="AL170">
            <v>0</v>
          </cell>
        </row>
        <row r="171">
          <cell r="D171" t="str">
            <v>郑美函</v>
          </cell>
        </row>
        <row r="171">
          <cell r="W171">
            <v>0</v>
          </cell>
        </row>
        <row r="171">
          <cell r="AI171">
            <v>0</v>
          </cell>
          <cell r="AJ171">
            <v>0</v>
          </cell>
        </row>
        <row r="171">
          <cell r="AL171">
            <v>0</v>
          </cell>
        </row>
        <row r="172">
          <cell r="D172" t="str">
            <v>龚茜</v>
          </cell>
        </row>
        <row r="172">
          <cell r="W172">
            <v>0</v>
          </cell>
        </row>
        <row r="172">
          <cell r="Z172">
            <v>50</v>
          </cell>
        </row>
        <row r="172">
          <cell r="AI172">
            <v>0</v>
          </cell>
          <cell r="AJ172">
            <v>0</v>
          </cell>
        </row>
        <row r="172">
          <cell r="AL172">
            <v>0</v>
          </cell>
        </row>
        <row r="173">
          <cell r="D173" t="str">
            <v>廖妍</v>
          </cell>
        </row>
        <row r="173">
          <cell r="W173">
            <v>0</v>
          </cell>
        </row>
        <row r="173">
          <cell r="AC173">
            <v>100</v>
          </cell>
        </row>
        <row r="173">
          <cell r="AI173">
            <v>0</v>
          </cell>
          <cell r="AJ173">
            <v>0</v>
          </cell>
        </row>
        <row r="173">
          <cell r="AL173">
            <v>0</v>
          </cell>
        </row>
        <row r="174">
          <cell r="D174" t="str">
            <v>李彩华</v>
          </cell>
        </row>
        <row r="174">
          <cell r="W174">
            <v>0</v>
          </cell>
        </row>
        <row r="174">
          <cell r="AC174">
            <v>100</v>
          </cell>
        </row>
        <row r="174">
          <cell r="AI174">
            <v>0</v>
          </cell>
          <cell r="AJ174">
            <v>0</v>
          </cell>
        </row>
        <row r="174">
          <cell r="AL174">
            <v>0</v>
          </cell>
        </row>
        <row r="175">
          <cell r="D175" t="str">
            <v>刘九招</v>
          </cell>
        </row>
        <row r="175">
          <cell r="W175">
            <v>0</v>
          </cell>
        </row>
        <row r="175">
          <cell r="Z175">
            <v>50</v>
          </cell>
        </row>
        <row r="175">
          <cell r="AC175">
            <v>100</v>
          </cell>
        </row>
        <row r="175">
          <cell r="AI175">
            <v>0</v>
          </cell>
          <cell r="AJ175">
            <v>0</v>
          </cell>
        </row>
        <row r="175">
          <cell r="AL175">
            <v>0</v>
          </cell>
        </row>
        <row r="176">
          <cell r="D176" t="str">
            <v>朱羽</v>
          </cell>
        </row>
        <row r="176">
          <cell r="W176">
            <v>0</v>
          </cell>
        </row>
        <row r="176">
          <cell r="AC176">
            <v>100</v>
          </cell>
        </row>
        <row r="176">
          <cell r="AI176">
            <v>0</v>
          </cell>
          <cell r="AJ176">
            <v>0</v>
          </cell>
        </row>
        <row r="176">
          <cell r="AL176">
            <v>0</v>
          </cell>
        </row>
        <row r="177">
          <cell r="D177" t="str">
            <v>施凤皎</v>
          </cell>
        </row>
        <row r="177">
          <cell r="W177">
            <v>0</v>
          </cell>
        </row>
        <row r="177">
          <cell r="Z177">
            <v>50</v>
          </cell>
        </row>
        <row r="177">
          <cell r="AI177">
            <v>0</v>
          </cell>
          <cell r="AJ177">
            <v>0</v>
          </cell>
        </row>
        <row r="177">
          <cell r="AL177">
            <v>0</v>
          </cell>
        </row>
        <row r="178">
          <cell r="D178" t="str">
            <v>高琴</v>
          </cell>
        </row>
        <row r="178">
          <cell r="W178">
            <v>0</v>
          </cell>
        </row>
        <row r="178">
          <cell r="Z178">
            <v>50</v>
          </cell>
        </row>
        <row r="178">
          <cell r="AI178">
            <v>0</v>
          </cell>
          <cell r="AJ178">
            <v>0</v>
          </cell>
        </row>
        <row r="178">
          <cell r="AL178">
            <v>0</v>
          </cell>
        </row>
        <row r="179">
          <cell r="D179" t="str">
            <v>达卓措</v>
          </cell>
        </row>
        <row r="179">
          <cell r="W179">
            <v>0</v>
          </cell>
          <cell r="X179">
            <v>20</v>
          </cell>
          <cell r="Y179">
            <v>10</v>
          </cell>
        </row>
        <row r="179">
          <cell r="AC179">
            <v>100</v>
          </cell>
        </row>
        <row r="179">
          <cell r="AI179">
            <v>0</v>
          </cell>
          <cell r="AJ179">
            <v>0</v>
          </cell>
        </row>
        <row r="179">
          <cell r="AL179">
            <v>0</v>
          </cell>
        </row>
        <row r="180">
          <cell r="D180" t="str">
            <v>袁玉</v>
          </cell>
        </row>
        <row r="180">
          <cell r="W180">
            <v>0</v>
          </cell>
        </row>
        <row r="180">
          <cell r="AI180">
            <v>0</v>
          </cell>
          <cell r="AJ180">
            <v>0</v>
          </cell>
        </row>
        <row r="180">
          <cell r="AL180">
            <v>0</v>
          </cell>
        </row>
        <row r="181">
          <cell r="D181" t="str">
            <v>赵晴亮</v>
          </cell>
        </row>
        <row r="181">
          <cell r="W181">
            <v>0</v>
          </cell>
        </row>
        <row r="181">
          <cell r="AI181">
            <v>0</v>
          </cell>
          <cell r="AJ181">
            <v>0</v>
          </cell>
        </row>
        <row r="181">
          <cell r="AL181">
            <v>0</v>
          </cell>
        </row>
        <row r="182">
          <cell r="D182" t="str">
            <v>赵忠芬</v>
          </cell>
        </row>
        <row r="182">
          <cell r="W182">
            <v>0</v>
          </cell>
          <cell r="X182">
            <v>10</v>
          </cell>
        </row>
        <row r="182">
          <cell r="AI182">
            <v>0</v>
          </cell>
          <cell r="AJ182">
            <v>0</v>
          </cell>
        </row>
        <row r="182">
          <cell r="AL182">
            <v>0</v>
          </cell>
        </row>
        <row r="183">
          <cell r="D183" t="str">
            <v>郑丹</v>
          </cell>
        </row>
        <row r="183">
          <cell r="W183">
            <v>0</v>
          </cell>
        </row>
        <row r="183">
          <cell r="AC183">
            <v>100</v>
          </cell>
        </row>
        <row r="183">
          <cell r="AI183">
            <v>0</v>
          </cell>
          <cell r="AJ183">
            <v>0</v>
          </cell>
        </row>
        <row r="183">
          <cell r="AL183">
            <v>0</v>
          </cell>
        </row>
        <row r="184">
          <cell r="D184" t="str">
            <v>林锶莹</v>
          </cell>
        </row>
        <row r="184">
          <cell r="W184">
            <v>0</v>
          </cell>
        </row>
        <row r="184">
          <cell r="AI184">
            <v>0</v>
          </cell>
          <cell r="AJ184">
            <v>0</v>
          </cell>
        </row>
        <row r="184">
          <cell r="AL184">
            <v>0</v>
          </cell>
        </row>
        <row r="185">
          <cell r="D185" t="str">
            <v>胡钦秀</v>
          </cell>
        </row>
        <row r="185">
          <cell r="W185">
            <v>0</v>
          </cell>
        </row>
        <row r="185">
          <cell r="AC185">
            <v>100</v>
          </cell>
        </row>
        <row r="185">
          <cell r="AI185">
            <v>0</v>
          </cell>
          <cell r="AJ185">
            <v>0</v>
          </cell>
        </row>
        <row r="185">
          <cell r="AL185">
            <v>0</v>
          </cell>
        </row>
        <row r="186">
          <cell r="D186" t="str">
            <v>高红艳</v>
          </cell>
        </row>
        <row r="186">
          <cell r="W186">
            <v>0</v>
          </cell>
        </row>
        <row r="186">
          <cell r="AI186">
            <v>0</v>
          </cell>
          <cell r="AJ186">
            <v>0</v>
          </cell>
        </row>
        <row r="186">
          <cell r="AL186">
            <v>0</v>
          </cell>
        </row>
        <row r="187">
          <cell r="D187" t="str">
            <v>曾怡</v>
          </cell>
        </row>
        <row r="187">
          <cell r="W187">
            <v>0</v>
          </cell>
          <cell r="X187">
            <v>10</v>
          </cell>
        </row>
        <row r="187">
          <cell r="AI187">
            <v>0</v>
          </cell>
          <cell r="AJ187">
            <v>0</v>
          </cell>
        </row>
        <row r="187">
          <cell r="AL187">
            <v>0</v>
          </cell>
        </row>
        <row r="188">
          <cell r="D188" t="str">
            <v>张清华</v>
          </cell>
        </row>
        <row r="188">
          <cell r="W188">
            <v>0</v>
          </cell>
          <cell r="X188">
            <v>90</v>
          </cell>
        </row>
        <row r="188">
          <cell r="AI188">
            <v>0</v>
          </cell>
          <cell r="AJ188">
            <v>0</v>
          </cell>
        </row>
        <row r="188">
          <cell r="AL188">
            <v>0</v>
          </cell>
        </row>
        <row r="189">
          <cell r="D189" t="str">
            <v>彭鑫</v>
          </cell>
        </row>
        <row r="189">
          <cell r="W189">
            <v>0</v>
          </cell>
        </row>
        <row r="189">
          <cell r="AI189">
            <v>0</v>
          </cell>
          <cell r="AJ189">
            <v>0</v>
          </cell>
        </row>
        <row r="189">
          <cell r="AL189">
            <v>0</v>
          </cell>
        </row>
        <row r="190">
          <cell r="D190" t="str">
            <v>李维</v>
          </cell>
        </row>
        <row r="190">
          <cell r="W190">
            <v>0</v>
          </cell>
        </row>
        <row r="190">
          <cell r="Z190">
            <v>50</v>
          </cell>
        </row>
        <row r="190">
          <cell r="AI190">
            <v>0</v>
          </cell>
          <cell r="AJ190">
            <v>0</v>
          </cell>
        </row>
        <row r="190">
          <cell r="AL190">
            <v>0</v>
          </cell>
        </row>
        <row r="191">
          <cell r="D191" t="str">
            <v>贾琳</v>
          </cell>
        </row>
        <row r="191">
          <cell r="W191">
            <v>0</v>
          </cell>
        </row>
        <row r="191">
          <cell r="AI191">
            <v>0</v>
          </cell>
          <cell r="AJ191">
            <v>0</v>
          </cell>
        </row>
        <row r="191">
          <cell r="AL191">
            <v>0</v>
          </cell>
        </row>
        <row r="192">
          <cell r="D192" t="str">
            <v>王智慧</v>
          </cell>
        </row>
        <row r="192">
          <cell r="W192">
            <v>0</v>
          </cell>
        </row>
        <row r="192">
          <cell r="AI192">
            <v>0</v>
          </cell>
          <cell r="AJ192">
            <v>0</v>
          </cell>
        </row>
        <row r="192">
          <cell r="AL192">
            <v>0</v>
          </cell>
        </row>
        <row r="193">
          <cell r="D193" t="str">
            <v>邓笑</v>
          </cell>
        </row>
        <row r="193">
          <cell r="W193">
            <v>0</v>
          </cell>
          <cell r="X193">
            <v>10</v>
          </cell>
        </row>
        <row r="193">
          <cell r="AI193">
            <v>0</v>
          </cell>
          <cell r="AJ193">
            <v>0</v>
          </cell>
        </row>
        <row r="193">
          <cell r="AL193">
            <v>0</v>
          </cell>
        </row>
        <row r="194">
          <cell r="D194" t="str">
            <v>刘香</v>
          </cell>
        </row>
        <row r="194">
          <cell r="W194">
            <v>0</v>
          </cell>
        </row>
        <row r="194">
          <cell r="Z194">
            <v>50</v>
          </cell>
        </row>
        <row r="194">
          <cell r="AI194">
            <v>0</v>
          </cell>
          <cell r="AJ194">
            <v>0</v>
          </cell>
        </row>
        <row r="194">
          <cell r="AL194">
            <v>0</v>
          </cell>
        </row>
        <row r="195">
          <cell r="D195" t="str">
            <v>刘丽华</v>
          </cell>
        </row>
        <row r="195">
          <cell r="W195">
            <v>0</v>
          </cell>
        </row>
        <row r="195">
          <cell r="AI195">
            <v>0</v>
          </cell>
          <cell r="AJ195">
            <v>0</v>
          </cell>
        </row>
        <row r="195">
          <cell r="AL195">
            <v>0</v>
          </cell>
        </row>
        <row r="196">
          <cell r="D196" t="str">
            <v>周林</v>
          </cell>
        </row>
        <row r="196">
          <cell r="W196">
            <v>0</v>
          </cell>
        </row>
        <row r="196">
          <cell r="Z196">
            <v>50</v>
          </cell>
        </row>
        <row r="196">
          <cell r="AI196">
            <v>0</v>
          </cell>
          <cell r="AJ196">
            <v>0</v>
          </cell>
        </row>
        <row r="196">
          <cell r="AL196">
            <v>0</v>
          </cell>
        </row>
        <row r="197">
          <cell r="D197" t="str">
            <v>钟秦</v>
          </cell>
        </row>
        <row r="197">
          <cell r="W197">
            <v>0</v>
          </cell>
        </row>
        <row r="197">
          <cell r="AI197">
            <v>0</v>
          </cell>
          <cell r="AJ197">
            <v>0</v>
          </cell>
        </row>
        <row r="197">
          <cell r="AL197">
            <v>0</v>
          </cell>
        </row>
        <row r="198">
          <cell r="D198" t="str">
            <v>张红霞</v>
          </cell>
        </row>
        <row r="198">
          <cell r="W198">
            <v>0</v>
          </cell>
          <cell r="X198">
            <v>120</v>
          </cell>
        </row>
        <row r="198">
          <cell r="AI198">
            <v>0</v>
          </cell>
          <cell r="AJ198">
            <v>0</v>
          </cell>
        </row>
        <row r="198">
          <cell r="AL198">
            <v>0</v>
          </cell>
        </row>
        <row r="199">
          <cell r="D199" t="str">
            <v>李燕1</v>
          </cell>
        </row>
        <row r="199">
          <cell r="W199">
            <v>0</v>
          </cell>
        </row>
        <row r="199">
          <cell r="AI199">
            <v>0</v>
          </cell>
          <cell r="AJ199">
            <v>0</v>
          </cell>
        </row>
        <row r="199">
          <cell r="AL199">
            <v>0</v>
          </cell>
        </row>
        <row r="200">
          <cell r="D200" t="str">
            <v>陈世琳</v>
          </cell>
        </row>
        <row r="200">
          <cell r="W200">
            <v>0</v>
          </cell>
          <cell r="X200">
            <v>10</v>
          </cell>
        </row>
        <row r="200">
          <cell r="AI200">
            <v>0</v>
          </cell>
          <cell r="AJ200">
            <v>0</v>
          </cell>
        </row>
        <row r="200">
          <cell r="AL200">
            <v>0</v>
          </cell>
        </row>
        <row r="201">
          <cell r="D201" t="str">
            <v>张林英</v>
          </cell>
        </row>
        <row r="201">
          <cell r="W201">
            <v>0</v>
          </cell>
        </row>
        <row r="201">
          <cell r="AI201">
            <v>0</v>
          </cell>
          <cell r="AJ201">
            <v>0</v>
          </cell>
        </row>
        <row r="201">
          <cell r="AL201">
            <v>0</v>
          </cell>
        </row>
        <row r="202">
          <cell r="D202" t="str">
            <v>陈燕辉</v>
          </cell>
        </row>
        <row r="202">
          <cell r="W202">
            <v>0</v>
          </cell>
          <cell r="X202">
            <v>10</v>
          </cell>
        </row>
        <row r="202">
          <cell r="AI202">
            <v>0</v>
          </cell>
          <cell r="AJ202">
            <v>0</v>
          </cell>
        </row>
        <row r="202">
          <cell r="AL202">
            <v>0</v>
          </cell>
        </row>
        <row r="203">
          <cell r="D203" t="str">
            <v>宋林琳</v>
          </cell>
        </row>
        <row r="203">
          <cell r="W203">
            <v>0</v>
          </cell>
          <cell r="X203">
            <v>20</v>
          </cell>
        </row>
        <row r="203">
          <cell r="Z203">
            <v>0</v>
          </cell>
        </row>
        <row r="203">
          <cell r="AI203">
            <v>0</v>
          </cell>
          <cell r="AJ203">
            <v>0</v>
          </cell>
        </row>
        <row r="203">
          <cell r="AL203">
            <v>0</v>
          </cell>
        </row>
        <row r="204">
          <cell r="D204" t="str">
            <v>马丽亚</v>
          </cell>
        </row>
        <row r="204">
          <cell r="W204">
            <v>0</v>
          </cell>
        </row>
        <row r="204">
          <cell r="AC204">
            <v>100</v>
          </cell>
        </row>
        <row r="204">
          <cell r="AI204">
            <v>0</v>
          </cell>
          <cell r="AJ204">
            <v>0</v>
          </cell>
        </row>
        <row r="204">
          <cell r="AL204">
            <v>0</v>
          </cell>
        </row>
        <row r="205">
          <cell r="D205" t="str">
            <v>阿衣尔扎</v>
          </cell>
        </row>
        <row r="205">
          <cell r="W205">
            <v>0</v>
          </cell>
        </row>
        <row r="205">
          <cell r="AI205">
            <v>0</v>
          </cell>
          <cell r="AJ205">
            <v>0</v>
          </cell>
        </row>
        <row r="205">
          <cell r="AL205">
            <v>0</v>
          </cell>
        </row>
        <row r="206">
          <cell r="D206" t="str">
            <v>张霞</v>
          </cell>
        </row>
        <row r="206">
          <cell r="W206">
            <v>0</v>
          </cell>
        </row>
        <row r="206">
          <cell r="Z206">
            <v>50</v>
          </cell>
        </row>
        <row r="206">
          <cell r="AI206">
            <v>0</v>
          </cell>
          <cell r="AJ206">
            <v>0</v>
          </cell>
        </row>
        <row r="206">
          <cell r="AL206">
            <v>0</v>
          </cell>
        </row>
        <row r="207">
          <cell r="D207" t="str">
            <v>谢双叶</v>
          </cell>
        </row>
        <row r="207">
          <cell r="W207">
            <v>0</v>
          </cell>
        </row>
        <row r="207">
          <cell r="Z207">
            <v>50</v>
          </cell>
        </row>
        <row r="207">
          <cell r="AI207">
            <v>0</v>
          </cell>
          <cell r="AJ207">
            <v>0</v>
          </cell>
        </row>
        <row r="207">
          <cell r="AL207">
            <v>0</v>
          </cell>
        </row>
        <row r="208">
          <cell r="D208" t="str">
            <v>蒙亦锌</v>
          </cell>
        </row>
        <row r="208">
          <cell r="W208">
            <v>0</v>
          </cell>
        </row>
        <row r="208">
          <cell r="AI208">
            <v>0</v>
          </cell>
          <cell r="AJ208">
            <v>0</v>
          </cell>
        </row>
        <row r="208">
          <cell r="AL208">
            <v>0</v>
          </cell>
        </row>
        <row r="209">
          <cell r="D209" t="str">
            <v>刘梦蓝</v>
          </cell>
        </row>
        <row r="209">
          <cell r="W209">
            <v>0</v>
          </cell>
        </row>
        <row r="209">
          <cell r="Z209">
            <v>50</v>
          </cell>
        </row>
        <row r="209">
          <cell r="AC209">
            <v>100</v>
          </cell>
        </row>
        <row r="209">
          <cell r="AI209">
            <v>0</v>
          </cell>
          <cell r="AJ209">
            <v>0</v>
          </cell>
        </row>
        <row r="209">
          <cell r="AL209">
            <v>0</v>
          </cell>
        </row>
        <row r="210">
          <cell r="D210" t="str">
            <v>罗林芳</v>
          </cell>
        </row>
        <row r="210">
          <cell r="W210">
            <v>0</v>
          </cell>
          <cell r="X210">
            <v>10</v>
          </cell>
        </row>
        <row r="210">
          <cell r="AI210">
            <v>0</v>
          </cell>
          <cell r="AJ210">
            <v>0</v>
          </cell>
        </row>
        <row r="210">
          <cell r="AL210">
            <v>0</v>
          </cell>
        </row>
        <row r="211">
          <cell r="D211" t="str">
            <v>汪丽娟</v>
          </cell>
        </row>
        <row r="211">
          <cell r="W211">
            <v>0</v>
          </cell>
          <cell r="X211">
            <v>20</v>
          </cell>
        </row>
        <row r="211">
          <cell r="AI211">
            <v>0</v>
          </cell>
          <cell r="AJ211">
            <v>0</v>
          </cell>
        </row>
        <row r="211">
          <cell r="AL211">
            <v>0</v>
          </cell>
        </row>
        <row r="212">
          <cell r="D212" t="str">
            <v>谭言希</v>
          </cell>
        </row>
        <row r="212">
          <cell r="W212">
            <v>0</v>
          </cell>
        </row>
        <row r="212">
          <cell r="Z212">
            <v>50</v>
          </cell>
        </row>
        <row r="212">
          <cell r="AI212">
            <v>0</v>
          </cell>
          <cell r="AJ212">
            <v>0</v>
          </cell>
        </row>
        <row r="212">
          <cell r="AL212">
            <v>0</v>
          </cell>
        </row>
        <row r="213">
          <cell r="D213" t="str">
            <v>黄江</v>
          </cell>
        </row>
        <row r="213">
          <cell r="W213">
            <v>0</v>
          </cell>
        </row>
        <row r="213">
          <cell r="AI213">
            <v>0</v>
          </cell>
          <cell r="AJ213">
            <v>0</v>
          </cell>
        </row>
        <row r="213">
          <cell r="AL213">
            <v>0</v>
          </cell>
        </row>
        <row r="214">
          <cell r="D214" t="str">
            <v>陈琼</v>
          </cell>
        </row>
        <row r="214">
          <cell r="W214">
            <v>20</v>
          </cell>
        </row>
        <row r="214">
          <cell r="AC214">
            <v>100</v>
          </cell>
        </row>
        <row r="214">
          <cell r="AI214">
            <v>0</v>
          </cell>
          <cell r="AJ214">
            <v>0</v>
          </cell>
        </row>
        <row r="214">
          <cell r="AL214">
            <v>0</v>
          </cell>
        </row>
        <row r="215">
          <cell r="D215" t="str">
            <v>米琪</v>
          </cell>
        </row>
        <row r="215">
          <cell r="W215">
            <v>0</v>
          </cell>
          <cell r="X215">
            <v>10</v>
          </cell>
        </row>
        <row r="215">
          <cell r="AC215">
            <v>100</v>
          </cell>
        </row>
        <row r="215">
          <cell r="AI215">
            <v>0</v>
          </cell>
          <cell r="AJ215">
            <v>0</v>
          </cell>
        </row>
        <row r="215">
          <cell r="AL215">
            <v>0</v>
          </cell>
        </row>
        <row r="216">
          <cell r="D216" t="str">
            <v>尚杨</v>
          </cell>
        </row>
        <row r="216">
          <cell r="W216">
            <v>0</v>
          </cell>
        </row>
        <row r="216">
          <cell r="AD216">
            <v>130</v>
          </cell>
          <cell r="AE216">
            <v>300</v>
          </cell>
        </row>
        <row r="216">
          <cell r="AI216">
            <v>0</v>
          </cell>
          <cell r="AJ216">
            <v>0</v>
          </cell>
        </row>
        <row r="216">
          <cell r="AL216">
            <v>0</v>
          </cell>
        </row>
        <row r="217">
          <cell r="D217" t="str">
            <v>钟心悦</v>
          </cell>
        </row>
        <row r="217">
          <cell r="W217">
            <v>0</v>
          </cell>
        </row>
        <row r="217">
          <cell r="AB217">
            <v>0</v>
          </cell>
        </row>
        <row r="217">
          <cell r="AE217">
            <v>300</v>
          </cell>
        </row>
        <row r="217">
          <cell r="AG217">
            <v>0</v>
          </cell>
        </row>
        <row r="217">
          <cell r="AI217">
            <v>0</v>
          </cell>
          <cell r="AJ217">
            <v>0</v>
          </cell>
        </row>
        <row r="217">
          <cell r="AL217">
            <v>0</v>
          </cell>
        </row>
        <row r="218">
          <cell r="D218" t="str">
            <v>胡祝曲</v>
          </cell>
        </row>
        <row r="218">
          <cell r="W218">
            <v>0</v>
          </cell>
          <cell r="X218">
            <v>150</v>
          </cell>
        </row>
        <row r="218">
          <cell r="AI218">
            <v>0</v>
          </cell>
          <cell r="AJ218">
            <v>0</v>
          </cell>
        </row>
        <row r="218">
          <cell r="AL218">
            <v>0</v>
          </cell>
        </row>
        <row r="219">
          <cell r="D219" t="str">
            <v>谢金梅</v>
          </cell>
        </row>
        <row r="219">
          <cell r="W219">
            <v>0</v>
          </cell>
        </row>
        <row r="219">
          <cell r="AB219">
            <v>1300</v>
          </cell>
        </row>
        <row r="219">
          <cell r="AE219">
            <v>300</v>
          </cell>
        </row>
        <row r="219">
          <cell r="AI219">
            <v>0</v>
          </cell>
          <cell r="AJ219">
            <v>0</v>
          </cell>
        </row>
        <row r="219">
          <cell r="AL219">
            <v>0</v>
          </cell>
        </row>
        <row r="220">
          <cell r="D220" t="str">
            <v>李洪芳</v>
          </cell>
        </row>
        <row r="220">
          <cell r="W220">
            <v>0</v>
          </cell>
        </row>
        <row r="220">
          <cell r="AI220">
            <v>0</v>
          </cell>
          <cell r="AJ220">
            <v>0</v>
          </cell>
        </row>
        <row r="220">
          <cell r="AL220">
            <v>0</v>
          </cell>
        </row>
        <row r="221">
          <cell r="D221" t="str">
            <v>王维</v>
          </cell>
        </row>
        <row r="221">
          <cell r="W221">
            <v>0</v>
          </cell>
          <cell r="X221">
            <v>90</v>
          </cell>
        </row>
        <row r="221">
          <cell r="AC221">
            <v>100</v>
          </cell>
        </row>
        <row r="221">
          <cell r="AI221">
            <v>0</v>
          </cell>
          <cell r="AJ221">
            <v>0</v>
          </cell>
        </row>
        <row r="221">
          <cell r="AL221">
            <v>0</v>
          </cell>
        </row>
        <row r="222">
          <cell r="D222" t="str">
            <v>罗文文</v>
          </cell>
        </row>
        <row r="222">
          <cell r="W222">
            <v>0</v>
          </cell>
          <cell r="X222">
            <v>90</v>
          </cell>
        </row>
        <row r="222">
          <cell r="AI222">
            <v>0</v>
          </cell>
          <cell r="AJ222">
            <v>0</v>
          </cell>
        </row>
        <row r="222">
          <cell r="AL222">
            <v>0</v>
          </cell>
        </row>
        <row r="223">
          <cell r="D223" t="str">
            <v>任艺</v>
          </cell>
        </row>
        <row r="223">
          <cell r="W223">
            <v>0</v>
          </cell>
          <cell r="X223">
            <v>90</v>
          </cell>
        </row>
        <row r="223">
          <cell r="AI223">
            <v>0</v>
          </cell>
          <cell r="AJ223">
            <v>0</v>
          </cell>
        </row>
        <row r="223">
          <cell r="AL223">
            <v>0</v>
          </cell>
        </row>
        <row r="224">
          <cell r="D224" t="str">
            <v>贺丽</v>
          </cell>
        </row>
        <row r="224">
          <cell r="W224">
            <v>0</v>
          </cell>
          <cell r="X224">
            <v>20</v>
          </cell>
        </row>
        <row r="224">
          <cell r="AE224">
            <v>300</v>
          </cell>
        </row>
        <row r="224">
          <cell r="AI224">
            <v>0</v>
          </cell>
          <cell r="AJ224">
            <v>0</v>
          </cell>
        </row>
        <row r="224">
          <cell r="AL224">
            <v>0</v>
          </cell>
        </row>
        <row r="225">
          <cell r="D225" t="str">
            <v>殷小燕</v>
          </cell>
        </row>
        <row r="225">
          <cell r="W225">
            <v>0</v>
          </cell>
        </row>
        <row r="225">
          <cell r="AI225">
            <v>0</v>
          </cell>
          <cell r="AJ225">
            <v>0</v>
          </cell>
        </row>
        <row r="225">
          <cell r="AL225">
            <v>0</v>
          </cell>
        </row>
        <row r="226">
          <cell r="D226" t="str">
            <v>李海瑛</v>
          </cell>
        </row>
        <row r="226">
          <cell r="W226">
            <v>0</v>
          </cell>
        </row>
        <row r="226">
          <cell r="AI226">
            <v>0</v>
          </cell>
          <cell r="AJ226">
            <v>0</v>
          </cell>
        </row>
        <row r="226">
          <cell r="AL226">
            <v>0</v>
          </cell>
        </row>
        <row r="227">
          <cell r="D227" t="str">
            <v>邹孟君</v>
          </cell>
        </row>
        <row r="227">
          <cell r="W227">
            <v>0</v>
          </cell>
        </row>
        <row r="227">
          <cell r="AC227">
            <v>100</v>
          </cell>
        </row>
        <row r="227">
          <cell r="AI227">
            <v>0</v>
          </cell>
          <cell r="AJ227">
            <v>0</v>
          </cell>
        </row>
        <row r="227">
          <cell r="AL227">
            <v>0</v>
          </cell>
        </row>
        <row r="228">
          <cell r="D228" t="str">
            <v>彭羽佳</v>
          </cell>
        </row>
        <row r="228">
          <cell r="W228">
            <v>0</v>
          </cell>
        </row>
        <row r="228">
          <cell r="AI228">
            <v>0</v>
          </cell>
          <cell r="AJ228">
            <v>0</v>
          </cell>
        </row>
        <row r="228">
          <cell r="AL228">
            <v>0</v>
          </cell>
        </row>
        <row r="229">
          <cell r="D229" t="str">
            <v>朱成芳</v>
          </cell>
        </row>
        <row r="229">
          <cell r="W229">
            <v>0</v>
          </cell>
        </row>
        <row r="229">
          <cell r="AC229">
            <v>100</v>
          </cell>
        </row>
        <row r="229">
          <cell r="AI229">
            <v>0</v>
          </cell>
          <cell r="AJ229">
            <v>0</v>
          </cell>
        </row>
        <row r="229">
          <cell r="AL229">
            <v>0</v>
          </cell>
        </row>
        <row r="230">
          <cell r="D230" t="str">
            <v>翁玲</v>
          </cell>
        </row>
        <row r="230">
          <cell r="W230">
            <v>0</v>
          </cell>
          <cell r="X230">
            <v>90</v>
          </cell>
        </row>
        <row r="230">
          <cell r="AI230">
            <v>0</v>
          </cell>
          <cell r="AJ230">
            <v>0</v>
          </cell>
        </row>
        <row r="230">
          <cell r="AL230">
            <v>0</v>
          </cell>
        </row>
        <row r="231">
          <cell r="D231" t="str">
            <v>王能琴</v>
          </cell>
        </row>
        <row r="231">
          <cell r="W231">
            <v>0</v>
          </cell>
        </row>
        <row r="231">
          <cell r="AI231">
            <v>0</v>
          </cell>
          <cell r="AJ231">
            <v>0</v>
          </cell>
        </row>
        <row r="231">
          <cell r="AL231">
            <v>0</v>
          </cell>
        </row>
        <row r="232">
          <cell r="D232" t="str">
            <v>涂莹丹</v>
          </cell>
        </row>
        <row r="232">
          <cell r="W232">
            <v>0</v>
          </cell>
        </row>
        <row r="232">
          <cell r="AI232">
            <v>0</v>
          </cell>
          <cell r="AJ232">
            <v>0</v>
          </cell>
        </row>
        <row r="232">
          <cell r="AL232">
            <v>0</v>
          </cell>
        </row>
        <row r="233">
          <cell r="D233" t="str">
            <v>葛敏</v>
          </cell>
        </row>
        <row r="233">
          <cell r="W233">
            <v>0</v>
          </cell>
        </row>
        <row r="233">
          <cell r="Z233">
            <v>50</v>
          </cell>
        </row>
        <row r="233">
          <cell r="AI233">
            <v>0</v>
          </cell>
          <cell r="AJ233">
            <v>0</v>
          </cell>
        </row>
        <row r="233">
          <cell r="AL233">
            <v>0</v>
          </cell>
        </row>
        <row r="234">
          <cell r="D234" t="str">
            <v>袁小兵</v>
          </cell>
        </row>
        <row r="234">
          <cell r="W234">
            <v>0</v>
          </cell>
        </row>
        <row r="234">
          <cell r="AI234">
            <v>0</v>
          </cell>
          <cell r="AJ234">
            <v>0</v>
          </cell>
        </row>
        <row r="234">
          <cell r="AL234">
            <v>0</v>
          </cell>
        </row>
        <row r="235">
          <cell r="D235" t="str">
            <v>徐登毅</v>
          </cell>
        </row>
        <row r="235">
          <cell r="W235">
            <v>0</v>
          </cell>
        </row>
        <row r="235">
          <cell r="AI235">
            <v>0</v>
          </cell>
          <cell r="AJ235">
            <v>0</v>
          </cell>
        </row>
        <row r="235">
          <cell r="AL235">
            <v>0</v>
          </cell>
        </row>
        <row r="236">
          <cell r="D236" t="str">
            <v>范时依</v>
          </cell>
        </row>
        <row r="236">
          <cell r="W236">
            <v>0</v>
          </cell>
        </row>
        <row r="236">
          <cell r="AI236">
            <v>0</v>
          </cell>
          <cell r="AJ236">
            <v>0</v>
          </cell>
        </row>
        <row r="236">
          <cell r="AL236">
            <v>0</v>
          </cell>
        </row>
        <row r="237">
          <cell r="D237" t="str">
            <v>吴小强</v>
          </cell>
        </row>
        <row r="237">
          <cell r="W237">
            <v>0</v>
          </cell>
        </row>
        <row r="237">
          <cell r="AI237">
            <v>0</v>
          </cell>
          <cell r="AJ237">
            <v>0</v>
          </cell>
        </row>
        <row r="237">
          <cell r="AL237">
            <v>0</v>
          </cell>
        </row>
        <row r="238">
          <cell r="D238" t="str">
            <v>宁燕</v>
          </cell>
        </row>
        <row r="238">
          <cell r="W238">
            <v>0</v>
          </cell>
        </row>
        <row r="238">
          <cell r="AI238">
            <v>0</v>
          </cell>
          <cell r="AJ238">
            <v>0</v>
          </cell>
        </row>
        <row r="238">
          <cell r="AL238">
            <v>0</v>
          </cell>
        </row>
        <row r="239">
          <cell r="D239" t="str">
            <v>杨苹</v>
          </cell>
        </row>
        <row r="239">
          <cell r="W239">
            <v>0</v>
          </cell>
        </row>
        <row r="239">
          <cell r="AI239">
            <v>0</v>
          </cell>
          <cell r="AJ239">
            <v>0</v>
          </cell>
        </row>
        <row r="239">
          <cell r="AL239">
            <v>0</v>
          </cell>
        </row>
        <row r="240">
          <cell r="D240" t="str">
            <v>赵倩</v>
          </cell>
        </row>
        <row r="240">
          <cell r="W240">
            <v>0</v>
          </cell>
        </row>
        <row r="240">
          <cell r="AI240">
            <v>0</v>
          </cell>
          <cell r="AJ240">
            <v>0</v>
          </cell>
        </row>
        <row r="240">
          <cell r="AL240">
            <v>0</v>
          </cell>
        </row>
        <row r="241">
          <cell r="D241" t="str">
            <v>梁诗雨</v>
          </cell>
        </row>
        <row r="241">
          <cell r="W241">
            <v>0</v>
          </cell>
        </row>
        <row r="241">
          <cell r="AI241">
            <v>0</v>
          </cell>
          <cell r="AJ241">
            <v>0</v>
          </cell>
        </row>
        <row r="241">
          <cell r="AL241">
            <v>0</v>
          </cell>
        </row>
        <row r="242">
          <cell r="D242" t="str">
            <v>郭思瑞</v>
          </cell>
        </row>
        <row r="242">
          <cell r="W242">
            <v>0</v>
          </cell>
        </row>
        <row r="242">
          <cell r="Y242">
            <v>10</v>
          </cell>
        </row>
        <row r="242">
          <cell r="AI242">
            <v>0</v>
          </cell>
          <cell r="AJ242">
            <v>0</v>
          </cell>
        </row>
        <row r="242">
          <cell r="AL242">
            <v>0</v>
          </cell>
        </row>
        <row r="243">
          <cell r="D243" t="str">
            <v>文倩</v>
          </cell>
        </row>
        <row r="243">
          <cell r="W243">
            <v>0</v>
          </cell>
        </row>
        <row r="243">
          <cell r="AI243">
            <v>0</v>
          </cell>
          <cell r="AJ243">
            <v>0</v>
          </cell>
        </row>
        <row r="243">
          <cell r="AL243">
            <v>0</v>
          </cell>
        </row>
        <row r="244">
          <cell r="D244" t="str">
            <v>刘佳</v>
          </cell>
        </row>
        <row r="244">
          <cell r="W244">
            <v>0</v>
          </cell>
        </row>
        <row r="244">
          <cell r="AI244">
            <v>0</v>
          </cell>
          <cell r="AJ244">
            <v>0</v>
          </cell>
        </row>
        <row r="244">
          <cell r="AL244">
            <v>0</v>
          </cell>
        </row>
        <row r="245">
          <cell r="D245" t="str">
            <v>杨磊</v>
          </cell>
        </row>
        <row r="245">
          <cell r="W245">
            <v>0</v>
          </cell>
        </row>
        <row r="245">
          <cell r="AI245">
            <v>0</v>
          </cell>
          <cell r="AJ245">
            <v>0</v>
          </cell>
        </row>
        <row r="245">
          <cell r="AL245">
            <v>0</v>
          </cell>
        </row>
        <row r="246">
          <cell r="D246" t="str">
            <v>李吉原</v>
          </cell>
        </row>
        <row r="246">
          <cell r="W246">
            <v>0</v>
          </cell>
          <cell r="X246">
            <v>90</v>
          </cell>
          <cell r="Y246">
            <v>10</v>
          </cell>
        </row>
        <row r="246">
          <cell r="AI246">
            <v>0</v>
          </cell>
          <cell r="AJ246">
            <v>0</v>
          </cell>
        </row>
        <row r="246">
          <cell r="AL246">
            <v>0</v>
          </cell>
        </row>
        <row r="247">
          <cell r="D247" t="str">
            <v>黄桂琴</v>
          </cell>
        </row>
        <row r="247">
          <cell r="W247">
            <v>0</v>
          </cell>
        </row>
        <row r="247">
          <cell r="AI247">
            <v>0</v>
          </cell>
          <cell r="AJ247">
            <v>0</v>
          </cell>
        </row>
        <row r="247">
          <cell r="AL247">
            <v>0</v>
          </cell>
        </row>
        <row r="248">
          <cell r="D248" t="str">
            <v>詹芳英</v>
          </cell>
        </row>
        <row r="248">
          <cell r="W248">
            <v>0</v>
          </cell>
        </row>
        <row r="248">
          <cell r="AI248">
            <v>0</v>
          </cell>
          <cell r="AJ248">
            <v>0</v>
          </cell>
        </row>
        <row r="248">
          <cell r="AL248">
            <v>0</v>
          </cell>
        </row>
        <row r="249">
          <cell r="D249" t="str">
            <v>陈思思</v>
          </cell>
        </row>
        <row r="249">
          <cell r="W249">
            <v>0</v>
          </cell>
          <cell r="X249">
            <v>20</v>
          </cell>
        </row>
        <row r="249">
          <cell r="AI249">
            <v>0</v>
          </cell>
          <cell r="AJ249">
            <v>0</v>
          </cell>
        </row>
        <row r="249">
          <cell r="AL249">
            <v>0</v>
          </cell>
        </row>
        <row r="250">
          <cell r="D250" t="str">
            <v>李洁</v>
          </cell>
        </row>
        <row r="250">
          <cell r="W250">
            <v>20</v>
          </cell>
        </row>
        <row r="250">
          <cell r="Z250">
            <v>50</v>
          </cell>
        </row>
        <row r="250">
          <cell r="AI250">
            <v>0</v>
          </cell>
          <cell r="AJ250">
            <v>0</v>
          </cell>
        </row>
        <row r="250">
          <cell r="AL250">
            <v>0</v>
          </cell>
        </row>
        <row r="251">
          <cell r="D251" t="str">
            <v>马小英</v>
          </cell>
        </row>
        <row r="251">
          <cell r="W251">
            <v>0</v>
          </cell>
          <cell r="X251">
            <v>20</v>
          </cell>
        </row>
        <row r="251">
          <cell r="AI251">
            <v>0</v>
          </cell>
          <cell r="AJ251">
            <v>0</v>
          </cell>
        </row>
        <row r="251">
          <cell r="AL251">
            <v>0</v>
          </cell>
        </row>
        <row r="252">
          <cell r="D252" t="str">
            <v>欧阳敏</v>
          </cell>
        </row>
        <row r="252">
          <cell r="W252">
            <v>0</v>
          </cell>
          <cell r="X252">
            <v>10</v>
          </cell>
        </row>
        <row r="252">
          <cell r="AI252">
            <v>0</v>
          </cell>
          <cell r="AJ252">
            <v>0</v>
          </cell>
        </row>
        <row r="252">
          <cell r="AL252">
            <v>0</v>
          </cell>
        </row>
        <row r="253">
          <cell r="D253" t="str">
            <v>程燕</v>
          </cell>
        </row>
        <row r="253">
          <cell r="W253">
            <v>0</v>
          </cell>
        </row>
        <row r="253">
          <cell r="AI253">
            <v>0</v>
          </cell>
          <cell r="AJ253">
            <v>0</v>
          </cell>
        </row>
        <row r="253">
          <cell r="AL253">
            <v>0</v>
          </cell>
        </row>
        <row r="254">
          <cell r="D254" t="str">
            <v>肖倩</v>
          </cell>
        </row>
        <row r="254">
          <cell r="W254">
            <v>20</v>
          </cell>
        </row>
        <row r="254">
          <cell r="Z254">
            <v>50</v>
          </cell>
        </row>
        <row r="254">
          <cell r="AI254">
            <v>0</v>
          </cell>
          <cell r="AJ254">
            <v>0</v>
          </cell>
        </row>
        <row r="254">
          <cell r="AL254">
            <v>0</v>
          </cell>
        </row>
        <row r="255">
          <cell r="D255" t="str">
            <v>王丽娟</v>
          </cell>
        </row>
        <row r="255">
          <cell r="W255">
            <v>0</v>
          </cell>
        </row>
        <row r="255">
          <cell r="AI255">
            <v>0</v>
          </cell>
          <cell r="AJ255">
            <v>0</v>
          </cell>
        </row>
        <row r="255">
          <cell r="AL255">
            <v>0</v>
          </cell>
        </row>
        <row r="256">
          <cell r="D256" t="str">
            <v>蓝海英</v>
          </cell>
        </row>
        <row r="256">
          <cell r="W256">
            <v>0</v>
          </cell>
          <cell r="X256">
            <v>20</v>
          </cell>
        </row>
        <row r="256">
          <cell r="AI256">
            <v>0</v>
          </cell>
          <cell r="AJ256">
            <v>0</v>
          </cell>
        </row>
        <row r="256">
          <cell r="AL256">
            <v>0</v>
          </cell>
        </row>
        <row r="257">
          <cell r="D257" t="str">
            <v>夏萍</v>
          </cell>
        </row>
        <row r="257">
          <cell r="W257">
            <v>0</v>
          </cell>
          <cell r="X257">
            <v>20</v>
          </cell>
          <cell r="Y257">
            <v>20</v>
          </cell>
        </row>
        <row r="257">
          <cell r="AI257">
            <v>0</v>
          </cell>
          <cell r="AJ257">
            <v>0</v>
          </cell>
        </row>
        <row r="257">
          <cell r="AL257">
            <v>0</v>
          </cell>
        </row>
        <row r="258">
          <cell r="D258" t="str">
            <v>王方贤</v>
          </cell>
        </row>
        <row r="258">
          <cell r="W258">
            <v>0</v>
          </cell>
          <cell r="X258">
            <v>10</v>
          </cell>
        </row>
        <row r="258">
          <cell r="AI258">
            <v>0</v>
          </cell>
          <cell r="AJ258">
            <v>0</v>
          </cell>
        </row>
        <row r="258">
          <cell r="AL258">
            <v>0</v>
          </cell>
        </row>
        <row r="259">
          <cell r="D259" t="str">
            <v>杨琴</v>
          </cell>
        </row>
        <row r="259">
          <cell r="W259">
            <v>0</v>
          </cell>
          <cell r="X259">
            <v>90</v>
          </cell>
          <cell r="Y259">
            <v>10</v>
          </cell>
        </row>
        <row r="259">
          <cell r="AI259">
            <v>0</v>
          </cell>
          <cell r="AJ259">
            <v>0</v>
          </cell>
        </row>
        <row r="259">
          <cell r="AL259">
            <v>0</v>
          </cell>
        </row>
        <row r="260">
          <cell r="D260" t="str">
            <v>赵美艳</v>
          </cell>
        </row>
        <row r="260">
          <cell r="W260">
            <v>0</v>
          </cell>
          <cell r="X260">
            <v>120</v>
          </cell>
          <cell r="Y260">
            <v>50</v>
          </cell>
        </row>
        <row r="260">
          <cell r="AI260">
            <v>0</v>
          </cell>
          <cell r="AJ260">
            <v>0</v>
          </cell>
        </row>
        <row r="260">
          <cell r="AL260">
            <v>0</v>
          </cell>
        </row>
        <row r="261">
          <cell r="D261" t="str">
            <v>郭兰</v>
          </cell>
        </row>
        <row r="261">
          <cell r="W261">
            <v>0</v>
          </cell>
        </row>
        <row r="261">
          <cell r="AI261">
            <v>0</v>
          </cell>
          <cell r="AJ261">
            <v>0</v>
          </cell>
        </row>
        <row r="261">
          <cell r="AL261">
            <v>0</v>
          </cell>
        </row>
        <row r="262">
          <cell r="D262" t="str">
            <v>戴林</v>
          </cell>
        </row>
        <row r="262">
          <cell r="W262">
            <v>0</v>
          </cell>
          <cell r="X262">
            <v>20</v>
          </cell>
          <cell r="Y262">
            <v>20</v>
          </cell>
        </row>
        <row r="262">
          <cell r="AI262">
            <v>0</v>
          </cell>
          <cell r="AJ262">
            <v>0</v>
          </cell>
        </row>
        <row r="262">
          <cell r="AL262">
            <v>0</v>
          </cell>
        </row>
        <row r="263">
          <cell r="D263" t="str">
            <v>蒲俊峰</v>
          </cell>
        </row>
        <row r="263">
          <cell r="W263">
            <v>0</v>
          </cell>
        </row>
        <row r="263">
          <cell r="AI263">
            <v>0</v>
          </cell>
          <cell r="AJ263">
            <v>0</v>
          </cell>
        </row>
        <row r="263">
          <cell r="AL263">
            <v>0</v>
          </cell>
        </row>
        <row r="264">
          <cell r="D264" t="str">
            <v>张雪颖</v>
          </cell>
        </row>
        <row r="264">
          <cell r="W264">
            <v>0</v>
          </cell>
          <cell r="X264">
            <v>20</v>
          </cell>
        </row>
        <row r="264">
          <cell r="AI264">
            <v>0</v>
          </cell>
          <cell r="AJ264">
            <v>0</v>
          </cell>
        </row>
        <row r="264">
          <cell r="AL264">
            <v>0</v>
          </cell>
        </row>
        <row r="265">
          <cell r="D265" t="str">
            <v>张雨露</v>
          </cell>
        </row>
        <row r="265">
          <cell r="W265">
            <v>0</v>
          </cell>
        </row>
        <row r="265">
          <cell r="Y265">
            <v>10</v>
          </cell>
        </row>
        <row r="265">
          <cell r="AI265">
            <v>0</v>
          </cell>
          <cell r="AJ265">
            <v>0</v>
          </cell>
        </row>
        <row r="265">
          <cell r="AL265">
            <v>0</v>
          </cell>
        </row>
        <row r="266">
          <cell r="D266" t="str">
            <v>刘祖红</v>
          </cell>
        </row>
        <row r="266">
          <cell r="W266">
            <v>0</v>
          </cell>
        </row>
        <row r="266">
          <cell r="Y266">
            <v>30</v>
          </cell>
        </row>
        <row r="266">
          <cell r="AI266">
            <v>0</v>
          </cell>
          <cell r="AJ266">
            <v>0</v>
          </cell>
        </row>
        <row r="266">
          <cell r="AL266">
            <v>0</v>
          </cell>
        </row>
        <row r="267">
          <cell r="D267" t="str">
            <v>谢宗富</v>
          </cell>
        </row>
        <row r="267">
          <cell r="W267">
            <v>0</v>
          </cell>
        </row>
        <row r="267">
          <cell r="AI267">
            <v>0</v>
          </cell>
          <cell r="AJ267">
            <v>0</v>
          </cell>
        </row>
        <row r="267">
          <cell r="AL267">
            <v>0</v>
          </cell>
        </row>
        <row r="268">
          <cell r="D268" t="str">
            <v>余文</v>
          </cell>
        </row>
        <row r="268">
          <cell r="W268">
            <v>0</v>
          </cell>
          <cell r="X268">
            <v>20</v>
          </cell>
          <cell r="Y268">
            <v>30</v>
          </cell>
        </row>
        <row r="268">
          <cell r="AI268">
            <v>0</v>
          </cell>
          <cell r="AJ268">
            <v>0</v>
          </cell>
        </row>
        <row r="268">
          <cell r="AL268">
            <v>0</v>
          </cell>
        </row>
        <row r="269">
          <cell r="D269" t="str">
            <v>王洪武</v>
          </cell>
        </row>
        <row r="269">
          <cell r="W269">
            <v>0</v>
          </cell>
        </row>
        <row r="269">
          <cell r="Y269">
            <v>10</v>
          </cell>
        </row>
        <row r="269">
          <cell r="AI269">
            <v>0</v>
          </cell>
          <cell r="AJ269">
            <v>0</v>
          </cell>
        </row>
        <row r="269">
          <cell r="AL269">
            <v>0</v>
          </cell>
        </row>
        <row r="270">
          <cell r="D270" t="str">
            <v>王国英</v>
          </cell>
        </row>
        <row r="270">
          <cell r="W270">
            <v>0</v>
          </cell>
        </row>
        <row r="270">
          <cell r="AI270">
            <v>0</v>
          </cell>
          <cell r="AJ270">
            <v>0</v>
          </cell>
        </row>
        <row r="270">
          <cell r="AL270">
            <v>0</v>
          </cell>
        </row>
        <row r="271">
          <cell r="D271" t="str">
            <v>周莉</v>
          </cell>
        </row>
        <row r="271">
          <cell r="W271">
            <v>0</v>
          </cell>
        </row>
        <row r="271">
          <cell r="AI271">
            <v>0</v>
          </cell>
          <cell r="AJ271">
            <v>0</v>
          </cell>
        </row>
        <row r="271">
          <cell r="AL271">
            <v>0</v>
          </cell>
        </row>
        <row r="272">
          <cell r="D272" t="str">
            <v>吴斌</v>
          </cell>
        </row>
        <row r="272">
          <cell r="W272">
            <v>0</v>
          </cell>
        </row>
        <row r="272">
          <cell r="AI272">
            <v>0</v>
          </cell>
          <cell r="AJ272">
            <v>0</v>
          </cell>
        </row>
        <row r="272">
          <cell r="AL272">
            <v>0</v>
          </cell>
        </row>
        <row r="273">
          <cell r="D273" t="str">
            <v>吴斌</v>
          </cell>
        </row>
        <row r="273">
          <cell r="W273">
            <v>0</v>
          </cell>
        </row>
        <row r="273">
          <cell r="AI273">
            <v>0</v>
          </cell>
          <cell r="AJ273">
            <v>0</v>
          </cell>
        </row>
        <row r="273">
          <cell r="AL273">
            <v>0</v>
          </cell>
        </row>
        <row r="274">
          <cell r="D274" t="str">
            <v>杨汉玉</v>
          </cell>
        </row>
        <row r="274">
          <cell r="W274">
            <v>0</v>
          </cell>
        </row>
        <row r="274">
          <cell r="AI274">
            <v>0</v>
          </cell>
          <cell r="AJ274">
            <v>0</v>
          </cell>
        </row>
        <row r="274">
          <cell r="AL274">
            <v>0</v>
          </cell>
        </row>
        <row r="275">
          <cell r="D275" t="str">
            <v>杨润琼</v>
          </cell>
        </row>
        <row r="275">
          <cell r="W275">
            <v>0</v>
          </cell>
        </row>
        <row r="275">
          <cell r="AI275">
            <v>0</v>
          </cell>
          <cell r="AJ275">
            <v>0</v>
          </cell>
        </row>
        <row r="275">
          <cell r="AL275">
            <v>0</v>
          </cell>
        </row>
        <row r="276">
          <cell r="D276" t="str">
            <v>林玉琼</v>
          </cell>
        </row>
        <row r="276">
          <cell r="W276">
            <v>0</v>
          </cell>
        </row>
        <row r="276">
          <cell r="AI276">
            <v>0</v>
          </cell>
          <cell r="AJ276">
            <v>0</v>
          </cell>
        </row>
        <row r="276">
          <cell r="AL276">
            <v>0</v>
          </cell>
        </row>
        <row r="277">
          <cell r="D277" t="str">
            <v>王秀华</v>
          </cell>
        </row>
        <row r="277">
          <cell r="W277">
            <v>0</v>
          </cell>
        </row>
        <row r="277">
          <cell r="AI277">
            <v>0</v>
          </cell>
          <cell r="AJ277">
            <v>0</v>
          </cell>
        </row>
        <row r="277">
          <cell r="AL277">
            <v>0</v>
          </cell>
        </row>
        <row r="278">
          <cell r="D278" t="str">
            <v>刘陈秀</v>
          </cell>
        </row>
        <row r="278">
          <cell r="W278">
            <v>0</v>
          </cell>
        </row>
        <row r="278">
          <cell r="AI278">
            <v>0</v>
          </cell>
          <cell r="AJ278">
            <v>0</v>
          </cell>
        </row>
        <row r="278">
          <cell r="AL278">
            <v>0</v>
          </cell>
        </row>
        <row r="279">
          <cell r="D279" t="str">
            <v>钟术群</v>
          </cell>
        </row>
        <row r="279">
          <cell r="W279">
            <v>0</v>
          </cell>
        </row>
        <row r="279">
          <cell r="AI279">
            <v>0</v>
          </cell>
          <cell r="AJ279">
            <v>0</v>
          </cell>
        </row>
        <row r="279">
          <cell r="AL279">
            <v>0</v>
          </cell>
        </row>
        <row r="280">
          <cell r="D280" t="str">
            <v>郑竹兰</v>
          </cell>
        </row>
        <row r="280">
          <cell r="W280">
            <v>0</v>
          </cell>
        </row>
        <row r="280">
          <cell r="AI280">
            <v>0</v>
          </cell>
          <cell r="AJ280">
            <v>0</v>
          </cell>
        </row>
        <row r="280">
          <cell r="AL280">
            <v>0</v>
          </cell>
        </row>
        <row r="281">
          <cell r="D281" t="str">
            <v>陈春蓉</v>
          </cell>
        </row>
        <row r="281">
          <cell r="W281">
            <v>0</v>
          </cell>
        </row>
        <row r="281">
          <cell r="AI281">
            <v>0</v>
          </cell>
          <cell r="AJ281">
            <v>0</v>
          </cell>
        </row>
        <row r="281">
          <cell r="AL281">
            <v>0</v>
          </cell>
        </row>
        <row r="282">
          <cell r="D282" t="str">
            <v>陈明秀</v>
          </cell>
        </row>
        <row r="282">
          <cell r="W282">
            <v>0</v>
          </cell>
        </row>
        <row r="282">
          <cell r="AI282">
            <v>0</v>
          </cell>
          <cell r="AJ282">
            <v>0</v>
          </cell>
        </row>
        <row r="282">
          <cell r="AL282">
            <v>0</v>
          </cell>
        </row>
        <row r="283">
          <cell r="D283" t="str">
            <v>许开会</v>
          </cell>
        </row>
        <row r="283">
          <cell r="W283">
            <v>0</v>
          </cell>
        </row>
        <row r="283">
          <cell r="AI283">
            <v>0</v>
          </cell>
          <cell r="AJ283">
            <v>0</v>
          </cell>
        </row>
        <row r="283">
          <cell r="AL283">
            <v>0</v>
          </cell>
        </row>
        <row r="284">
          <cell r="D284" t="str">
            <v>蒋治琼</v>
          </cell>
        </row>
        <row r="284">
          <cell r="W284">
            <v>0</v>
          </cell>
        </row>
        <row r="284">
          <cell r="AI284">
            <v>0</v>
          </cell>
          <cell r="AJ284">
            <v>0</v>
          </cell>
        </row>
        <row r="284">
          <cell r="AL284">
            <v>0</v>
          </cell>
        </row>
        <row r="285">
          <cell r="D285" t="str">
            <v>曾志芬</v>
          </cell>
        </row>
        <row r="285">
          <cell r="W285">
            <v>0</v>
          </cell>
        </row>
        <row r="285">
          <cell r="AI285">
            <v>0</v>
          </cell>
          <cell r="AJ285">
            <v>0</v>
          </cell>
        </row>
        <row r="285">
          <cell r="AL285">
            <v>0</v>
          </cell>
        </row>
        <row r="286">
          <cell r="D286" t="str">
            <v>罗广秀</v>
          </cell>
        </row>
        <row r="286">
          <cell r="W286">
            <v>0</v>
          </cell>
        </row>
        <row r="286">
          <cell r="AI286">
            <v>0</v>
          </cell>
          <cell r="AJ286">
            <v>0</v>
          </cell>
        </row>
        <row r="286">
          <cell r="AL286">
            <v>0</v>
          </cell>
        </row>
        <row r="287">
          <cell r="D287" t="str">
            <v>何先会</v>
          </cell>
        </row>
        <row r="287">
          <cell r="W287">
            <v>0</v>
          </cell>
        </row>
        <row r="287">
          <cell r="AI287">
            <v>0</v>
          </cell>
          <cell r="AJ287">
            <v>0</v>
          </cell>
        </row>
        <row r="287">
          <cell r="AL287">
            <v>0</v>
          </cell>
        </row>
        <row r="288">
          <cell r="D288" t="str">
            <v>陈德芳</v>
          </cell>
        </row>
        <row r="288">
          <cell r="W288">
            <v>0</v>
          </cell>
        </row>
        <row r="288">
          <cell r="AI288">
            <v>0</v>
          </cell>
          <cell r="AJ288">
            <v>0</v>
          </cell>
        </row>
        <row r="288">
          <cell r="AL288">
            <v>0</v>
          </cell>
        </row>
        <row r="289">
          <cell r="D289" t="str">
            <v>邓成分</v>
          </cell>
        </row>
        <row r="289">
          <cell r="W289">
            <v>0</v>
          </cell>
        </row>
        <row r="289">
          <cell r="AI289">
            <v>0</v>
          </cell>
          <cell r="AJ289">
            <v>0</v>
          </cell>
        </row>
        <row r="289">
          <cell r="AL289">
            <v>0</v>
          </cell>
        </row>
        <row r="290">
          <cell r="D290" t="str">
            <v>刘胜琼</v>
          </cell>
        </row>
        <row r="290">
          <cell r="W290">
            <v>0</v>
          </cell>
        </row>
        <row r="290">
          <cell r="AI290">
            <v>0</v>
          </cell>
          <cell r="AJ290">
            <v>0</v>
          </cell>
        </row>
        <row r="290">
          <cell r="AL290">
            <v>0</v>
          </cell>
        </row>
        <row r="291">
          <cell r="D291" t="str">
            <v>陈文先</v>
          </cell>
        </row>
        <row r="291">
          <cell r="W291">
            <v>0</v>
          </cell>
        </row>
        <row r="291">
          <cell r="AI291">
            <v>0</v>
          </cell>
          <cell r="AJ291">
            <v>0</v>
          </cell>
        </row>
        <row r="291">
          <cell r="AL291">
            <v>0</v>
          </cell>
        </row>
        <row r="292">
          <cell r="D292" t="str">
            <v>杨则琼</v>
          </cell>
        </row>
        <row r="292">
          <cell r="W292">
            <v>0</v>
          </cell>
        </row>
        <row r="292">
          <cell r="AI292">
            <v>0</v>
          </cell>
          <cell r="AJ292">
            <v>0</v>
          </cell>
        </row>
        <row r="292">
          <cell r="AL292">
            <v>0</v>
          </cell>
        </row>
        <row r="293">
          <cell r="D293" t="str">
            <v>李培英</v>
          </cell>
        </row>
        <row r="293">
          <cell r="W293">
            <v>0</v>
          </cell>
        </row>
        <row r="293">
          <cell r="AI293">
            <v>0</v>
          </cell>
          <cell r="AJ293">
            <v>0</v>
          </cell>
        </row>
        <row r="293">
          <cell r="AL293">
            <v>0</v>
          </cell>
        </row>
        <row r="294">
          <cell r="D294" t="str">
            <v>陈永秀</v>
          </cell>
        </row>
        <row r="294">
          <cell r="W294">
            <v>0</v>
          </cell>
        </row>
        <row r="294">
          <cell r="AI294">
            <v>0</v>
          </cell>
          <cell r="AJ294">
            <v>0</v>
          </cell>
        </row>
        <row r="294">
          <cell r="AL294">
            <v>0</v>
          </cell>
        </row>
        <row r="295">
          <cell r="D295" t="str">
            <v>李大英</v>
          </cell>
        </row>
        <row r="295">
          <cell r="W295">
            <v>0</v>
          </cell>
        </row>
        <row r="295">
          <cell r="AI295">
            <v>0</v>
          </cell>
          <cell r="AJ295">
            <v>0</v>
          </cell>
        </row>
        <row r="295">
          <cell r="AL295">
            <v>0</v>
          </cell>
        </row>
        <row r="296">
          <cell r="D296" t="str">
            <v>范世琼</v>
          </cell>
        </row>
        <row r="296">
          <cell r="W296">
            <v>0</v>
          </cell>
        </row>
        <row r="296">
          <cell r="AI296">
            <v>0</v>
          </cell>
          <cell r="AJ296">
            <v>0</v>
          </cell>
        </row>
        <row r="296">
          <cell r="AL296">
            <v>0</v>
          </cell>
        </row>
        <row r="297">
          <cell r="D297" t="str">
            <v>倪巧琼</v>
          </cell>
        </row>
        <row r="297">
          <cell r="W297">
            <v>0</v>
          </cell>
        </row>
        <row r="297">
          <cell r="AI297">
            <v>0</v>
          </cell>
          <cell r="AJ297">
            <v>0</v>
          </cell>
        </row>
        <row r="297">
          <cell r="AL297">
            <v>0</v>
          </cell>
        </row>
        <row r="298">
          <cell r="D298" t="str">
            <v>颜香兰</v>
          </cell>
        </row>
        <row r="298">
          <cell r="W298">
            <v>0</v>
          </cell>
        </row>
        <row r="298">
          <cell r="AI298">
            <v>0</v>
          </cell>
          <cell r="AJ298">
            <v>0</v>
          </cell>
        </row>
        <row r="298">
          <cell r="AL298">
            <v>0</v>
          </cell>
        </row>
        <row r="299">
          <cell r="D299" t="str">
            <v>刘治菊</v>
          </cell>
        </row>
        <row r="299">
          <cell r="W299">
            <v>0</v>
          </cell>
        </row>
        <row r="299">
          <cell r="AI299">
            <v>0</v>
          </cell>
          <cell r="AJ299">
            <v>0</v>
          </cell>
        </row>
        <row r="299">
          <cell r="AL299">
            <v>0</v>
          </cell>
        </row>
        <row r="300">
          <cell r="D300" t="str">
            <v>陈珊珊</v>
          </cell>
        </row>
        <row r="300">
          <cell r="W300">
            <v>80</v>
          </cell>
        </row>
        <row r="300">
          <cell r="AD300">
            <v>130</v>
          </cell>
        </row>
        <row r="300">
          <cell r="AI300">
            <v>120</v>
          </cell>
          <cell r="AJ300">
            <v>0</v>
          </cell>
        </row>
        <row r="300">
          <cell r="AL300">
            <v>0</v>
          </cell>
        </row>
        <row r="301">
          <cell r="D301" t="str">
            <v>安家晴</v>
          </cell>
        </row>
        <row r="301">
          <cell r="W301">
            <v>40</v>
          </cell>
        </row>
        <row r="301">
          <cell r="AD301">
            <v>130</v>
          </cell>
        </row>
        <row r="301">
          <cell r="AI301">
            <v>660</v>
          </cell>
          <cell r="AJ301">
            <v>0</v>
          </cell>
        </row>
        <row r="301">
          <cell r="AL301">
            <v>0</v>
          </cell>
        </row>
        <row r="302">
          <cell r="D302" t="str">
            <v>刘雨佳</v>
          </cell>
        </row>
        <row r="302">
          <cell r="W302">
            <v>0</v>
          </cell>
        </row>
        <row r="302">
          <cell r="AD302">
            <v>130</v>
          </cell>
        </row>
        <row r="302">
          <cell r="AI302">
            <v>420</v>
          </cell>
          <cell r="AJ302">
            <v>0</v>
          </cell>
        </row>
        <row r="302">
          <cell r="AL302">
            <v>0</v>
          </cell>
        </row>
        <row r="303">
          <cell r="D303" t="str">
            <v>谢翠华</v>
          </cell>
        </row>
        <row r="303">
          <cell r="W303">
            <v>20</v>
          </cell>
        </row>
        <row r="303">
          <cell r="AD303">
            <v>130</v>
          </cell>
        </row>
        <row r="303">
          <cell r="AI303">
            <v>480</v>
          </cell>
          <cell r="AJ303">
            <v>0</v>
          </cell>
        </row>
        <row r="303">
          <cell r="AL303">
            <v>0</v>
          </cell>
        </row>
        <row r="304">
          <cell r="D304" t="str">
            <v>袁晓梅</v>
          </cell>
        </row>
        <row r="304">
          <cell r="W304">
            <v>0</v>
          </cell>
        </row>
        <row r="304">
          <cell r="AD304">
            <v>130</v>
          </cell>
        </row>
        <row r="304">
          <cell r="AI304">
            <v>300</v>
          </cell>
          <cell r="AJ304">
            <v>200</v>
          </cell>
        </row>
        <row r="304">
          <cell r="AL304">
            <v>0</v>
          </cell>
        </row>
        <row r="305">
          <cell r="D305" t="str">
            <v>孙鲜</v>
          </cell>
        </row>
        <row r="305">
          <cell r="W305">
            <v>0</v>
          </cell>
        </row>
        <row r="305">
          <cell r="AE305">
            <v>300</v>
          </cell>
        </row>
        <row r="305">
          <cell r="AI305">
            <v>560</v>
          </cell>
          <cell r="AJ305">
            <v>0</v>
          </cell>
        </row>
        <row r="305">
          <cell r="AL305">
            <v>0</v>
          </cell>
        </row>
        <row r="306">
          <cell r="D306" t="str">
            <v>陈春秀</v>
          </cell>
        </row>
        <row r="306">
          <cell r="W306">
            <v>0</v>
          </cell>
        </row>
        <row r="306">
          <cell r="AD306">
            <v>130</v>
          </cell>
        </row>
        <row r="306">
          <cell r="AI306">
            <v>540</v>
          </cell>
          <cell r="AJ306">
            <v>0</v>
          </cell>
        </row>
        <row r="306">
          <cell r="AL306">
            <v>0</v>
          </cell>
        </row>
        <row r="307">
          <cell r="D307" t="str">
            <v>郑晓芳</v>
          </cell>
        </row>
        <row r="307">
          <cell r="W307">
            <v>20</v>
          </cell>
        </row>
        <row r="307">
          <cell r="AD307">
            <v>130</v>
          </cell>
        </row>
        <row r="307">
          <cell r="AI307">
            <v>600</v>
          </cell>
          <cell r="AJ307">
            <v>0</v>
          </cell>
        </row>
        <row r="307">
          <cell r="AL307">
            <v>0</v>
          </cell>
        </row>
        <row r="308">
          <cell r="D308" t="str">
            <v>曾小凤</v>
          </cell>
        </row>
        <row r="308">
          <cell r="W308">
            <v>0</v>
          </cell>
        </row>
        <row r="308">
          <cell r="AI308">
            <v>560</v>
          </cell>
          <cell r="AJ308">
            <v>0</v>
          </cell>
        </row>
        <row r="308">
          <cell r="AL308">
            <v>0</v>
          </cell>
        </row>
        <row r="309">
          <cell r="D309" t="str">
            <v>邹奇圻</v>
          </cell>
        </row>
        <row r="309">
          <cell r="W309">
            <v>0</v>
          </cell>
        </row>
        <row r="309">
          <cell r="AD309">
            <v>130</v>
          </cell>
        </row>
        <row r="309">
          <cell r="AI309">
            <v>420</v>
          </cell>
          <cell r="AJ309">
            <v>240</v>
          </cell>
        </row>
        <row r="309">
          <cell r="AL309">
            <v>0</v>
          </cell>
        </row>
        <row r="310">
          <cell r="D310" t="str">
            <v>路平</v>
          </cell>
        </row>
        <row r="310">
          <cell r="W310">
            <v>0</v>
          </cell>
        </row>
        <row r="310">
          <cell r="AD310">
            <v>130</v>
          </cell>
        </row>
        <row r="310">
          <cell r="AI310">
            <v>0</v>
          </cell>
          <cell r="AJ310">
            <v>0</v>
          </cell>
        </row>
        <row r="310">
          <cell r="AL310">
            <v>0</v>
          </cell>
        </row>
        <row r="311">
          <cell r="D311" t="str">
            <v>康丹</v>
          </cell>
        </row>
        <row r="311">
          <cell r="W311">
            <v>20</v>
          </cell>
        </row>
        <row r="311">
          <cell r="AI311">
            <v>0</v>
          </cell>
          <cell r="AJ311">
            <v>0</v>
          </cell>
        </row>
        <row r="311">
          <cell r="AL311">
            <v>0</v>
          </cell>
        </row>
        <row r="312">
          <cell r="D312" t="str">
            <v>尹佩佩</v>
          </cell>
        </row>
        <row r="312">
          <cell r="W312">
            <v>0</v>
          </cell>
        </row>
        <row r="312">
          <cell r="AI312">
            <v>560</v>
          </cell>
          <cell r="AJ312">
            <v>0</v>
          </cell>
        </row>
        <row r="312">
          <cell r="AL312">
            <v>0</v>
          </cell>
        </row>
        <row r="313">
          <cell r="D313" t="str">
            <v>周柏燚</v>
          </cell>
        </row>
        <row r="313">
          <cell r="W313">
            <v>60</v>
          </cell>
        </row>
        <row r="313">
          <cell r="AI313">
            <v>0</v>
          </cell>
          <cell r="AJ313">
            <v>0</v>
          </cell>
        </row>
        <row r="313">
          <cell r="AL313">
            <v>0</v>
          </cell>
        </row>
        <row r="314">
          <cell r="D314" t="str">
            <v>李文龙</v>
          </cell>
        </row>
        <row r="314">
          <cell r="W314">
            <v>0</v>
          </cell>
        </row>
        <row r="314">
          <cell r="AI314">
            <v>560</v>
          </cell>
          <cell r="AJ314">
            <v>0</v>
          </cell>
        </row>
        <row r="314">
          <cell r="AL314">
            <v>0</v>
          </cell>
        </row>
        <row r="315">
          <cell r="D315" t="str">
            <v>张文卓</v>
          </cell>
        </row>
        <row r="315">
          <cell r="W315">
            <v>0</v>
          </cell>
        </row>
        <row r="315">
          <cell r="AI315">
            <v>560</v>
          </cell>
          <cell r="AJ315">
            <v>0</v>
          </cell>
        </row>
        <row r="315">
          <cell r="AL315">
            <v>0</v>
          </cell>
        </row>
        <row r="316">
          <cell r="D316" t="str">
            <v>曹煦菡</v>
          </cell>
        </row>
        <row r="316">
          <cell r="W316">
            <v>20</v>
          </cell>
        </row>
        <row r="316">
          <cell r="AD316">
            <v>130</v>
          </cell>
        </row>
        <row r="316">
          <cell r="AI316">
            <v>780</v>
          </cell>
          <cell r="AJ316">
            <v>0</v>
          </cell>
        </row>
        <row r="316">
          <cell r="AL316">
            <v>0</v>
          </cell>
        </row>
        <row r="317">
          <cell r="D317" t="str">
            <v>蹇雨珊</v>
          </cell>
        </row>
        <row r="317">
          <cell r="W317">
            <v>20</v>
          </cell>
        </row>
        <row r="317">
          <cell r="AI317">
            <v>720</v>
          </cell>
          <cell r="AJ317">
            <v>0</v>
          </cell>
        </row>
        <row r="317">
          <cell r="AL317">
            <v>0</v>
          </cell>
        </row>
        <row r="318">
          <cell r="D318" t="str">
            <v>赵圆缘</v>
          </cell>
        </row>
        <row r="318">
          <cell r="W318">
            <v>20</v>
          </cell>
        </row>
        <row r="318">
          <cell r="AI318">
            <v>720</v>
          </cell>
          <cell r="AJ318">
            <v>0</v>
          </cell>
        </row>
        <row r="318">
          <cell r="AL318">
            <v>0</v>
          </cell>
        </row>
        <row r="319">
          <cell r="D319" t="str">
            <v>李从丽</v>
          </cell>
        </row>
        <row r="319">
          <cell r="W319">
            <v>20</v>
          </cell>
        </row>
        <row r="319">
          <cell r="AI319">
            <v>540</v>
          </cell>
          <cell r="AJ319">
            <v>0</v>
          </cell>
        </row>
        <row r="319">
          <cell r="AL319">
            <v>0</v>
          </cell>
        </row>
        <row r="320">
          <cell r="D320" t="str">
            <v>杨慧琳</v>
          </cell>
        </row>
        <row r="320">
          <cell r="W320">
            <v>20</v>
          </cell>
        </row>
        <row r="320">
          <cell r="AI320">
            <v>540</v>
          </cell>
          <cell r="AJ320">
            <v>0</v>
          </cell>
        </row>
        <row r="320">
          <cell r="AL320">
            <v>0</v>
          </cell>
        </row>
        <row r="321">
          <cell r="D321" t="str">
            <v>袁琳育</v>
          </cell>
        </row>
        <row r="321">
          <cell r="W321">
            <v>20</v>
          </cell>
        </row>
        <row r="321">
          <cell r="AI321">
            <v>540</v>
          </cell>
          <cell r="AJ321">
            <v>0</v>
          </cell>
        </row>
        <row r="321">
          <cell r="AL321">
            <v>0</v>
          </cell>
        </row>
        <row r="322">
          <cell r="D322" t="str">
            <v>蒲敏</v>
          </cell>
        </row>
        <row r="322">
          <cell r="W322">
            <v>20</v>
          </cell>
        </row>
        <row r="322">
          <cell r="AI322">
            <v>480</v>
          </cell>
          <cell r="AJ322">
            <v>0</v>
          </cell>
        </row>
        <row r="322">
          <cell r="AL322">
            <v>0</v>
          </cell>
        </row>
        <row r="323">
          <cell r="D323" t="str">
            <v>黄芬</v>
          </cell>
        </row>
        <row r="323">
          <cell r="W323">
            <v>0</v>
          </cell>
        </row>
        <row r="323">
          <cell r="AI323">
            <v>240</v>
          </cell>
          <cell r="AJ323">
            <v>0</v>
          </cell>
        </row>
        <row r="323">
          <cell r="AL323">
            <v>0</v>
          </cell>
        </row>
        <row r="324">
          <cell r="D324" t="str">
            <v>杨娇</v>
          </cell>
        </row>
        <row r="324">
          <cell r="W324">
            <v>20</v>
          </cell>
        </row>
        <row r="324">
          <cell r="AI324">
            <v>420</v>
          </cell>
          <cell r="AJ324">
            <v>0</v>
          </cell>
        </row>
        <row r="324">
          <cell r="AL324">
            <v>0</v>
          </cell>
        </row>
        <row r="325">
          <cell r="D325" t="str">
            <v>郭芬</v>
          </cell>
        </row>
        <row r="325">
          <cell r="W325">
            <v>0</v>
          </cell>
        </row>
        <row r="325">
          <cell r="AI325">
            <v>300</v>
          </cell>
          <cell r="AJ325">
            <v>0</v>
          </cell>
        </row>
        <row r="325">
          <cell r="AL325">
            <v>0</v>
          </cell>
        </row>
        <row r="326">
          <cell r="D326" t="str">
            <v>陈丽</v>
          </cell>
        </row>
        <row r="326">
          <cell r="W326">
            <v>0</v>
          </cell>
        </row>
        <row r="326">
          <cell r="AI326">
            <v>0</v>
          </cell>
          <cell r="AJ326">
            <v>0</v>
          </cell>
        </row>
        <row r="326">
          <cell r="AL326">
            <v>0</v>
          </cell>
        </row>
      </sheetData>
      <sheetData sheetId="5">
        <row r="1">
          <cell r="A1" t="str">
            <v>姓名</v>
          </cell>
        </row>
        <row r="1">
          <cell r="I1" t="str">
            <v>应发合计</v>
          </cell>
        </row>
        <row r="2">
          <cell r="A2" t="str">
            <v>尚杨</v>
          </cell>
        </row>
        <row r="2">
          <cell r="I2">
            <v>190</v>
          </cell>
        </row>
        <row r="3">
          <cell r="A3" t="str">
            <v>陈雪莲</v>
          </cell>
        </row>
        <row r="3">
          <cell r="I3">
            <v>778</v>
          </cell>
        </row>
        <row r="4">
          <cell r="A4" t="str">
            <v>陈珊珊</v>
          </cell>
        </row>
        <row r="4">
          <cell r="I4">
            <v>540</v>
          </cell>
        </row>
        <row r="5">
          <cell r="A5" t="str">
            <v>陈燕辉</v>
          </cell>
        </row>
        <row r="5">
          <cell r="I5">
            <v>410</v>
          </cell>
        </row>
        <row r="7">
          <cell r="A7" t="str">
            <v>7月</v>
          </cell>
        </row>
        <row r="8">
          <cell r="A8" t="str">
            <v>石海力</v>
          </cell>
        </row>
        <row r="9">
          <cell r="A9" t="str">
            <v>李文龙</v>
          </cell>
        </row>
        <row r="10">
          <cell r="A10" t="str">
            <v>蹇雨珊</v>
          </cell>
        </row>
        <row r="11">
          <cell r="A11" t="str">
            <v>赵圆缘</v>
          </cell>
        </row>
        <row r="12">
          <cell r="A12" t="str">
            <v>李从丽</v>
          </cell>
        </row>
        <row r="13">
          <cell r="A13" t="str">
            <v>杨慧琳</v>
          </cell>
        </row>
        <row r="14">
          <cell r="A14" t="str">
            <v>袁琳育</v>
          </cell>
        </row>
        <row r="15">
          <cell r="A15" t="str">
            <v>蒲敏</v>
          </cell>
        </row>
        <row r="16">
          <cell r="A16" t="str">
            <v>黄芬</v>
          </cell>
        </row>
        <row r="17">
          <cell r="A17" t="str">
            <v>杨娇</v>
          </cell>
        </row>
        <row r="18">
          <cell r="A18" t="str">
            <v>郭芬</v>
          </cell>
        </row>
        <row r="19">
          <cell r="A19" t="str">
            <v>陈丽</v>
          </cell>
        </row>
      </sheetData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BK361"/>
  <sheetViews>
    <sheetView tabSelected="1" zoomScale="204" zoomScaleNormal="204" workbookViewId="0">
      <pane xSplit="4" ySplit="7" topLeftCell="E8" activePane="bottomRight" state="frozen"/>
      <selection/>
      <selection pane="topRight"/>
      <selection pane="bottomLeft"/>
      <selection pane="bottomRight" activeCell="AN9" sqref="AN8:AT9"/>
    </sheetView>
  </sheetViews>
  <sheetFormatPr defaultColWidth="8.75" defaultRowHeight="13.6"/>
  <cols>
    <col min="1" max="1" width="8.75" style="6"/>
    <col min="2" max="2" width="9.875" style="6" customWidth="1"/>
    <col min="3" max="3" width="15.5" style="6" customWidth="1"/>
    <col min="4" max="4" width="15.25" style="6" customWidth="1"/>
    <col min="5" max="7" width="12.625" style="7" customWidth="1"/>
    <col min="8" max="8" width="9.875" style="7" customWidth="1"/>
    <col min="9" max="9" width="9.375" style="8" customWidth="1"/>
    <col min="10" max="10" width="13.875" style="8" customWidth="1"/>
    <col min="11" max="11" width="13.875" style="9" customWidth="1"/>
    <col min="12" max="12" width="13.875" style="10" customWidth="1"/>
    <col min="13" max="14" width="13.875" style="11" customWidth="1"/>
    <col min="15" max="15" width="13.875" style="10" customWidth="1"/>
    <col min="16" max="16" width="13.875" style="11" customWidth="1"/>
    <col min="17" max="19" width="8.75" style="12" customWidth="1"/>
    <col min="20" max="21" width="9.875" style="12" customWidth="1"/>
    <col min="22" max="22" width="9.5" style="13" customWidth="1"/>
    <col min="23" max="23" width="10.75" style="14" customWidth="1"/>
    <col min="24" max="24" width="11.5" style="14" customWidth="1"/>
    <col min="25" max="25" width="10.75" style="14" customWidth="1"/>
    <col min="26" max="26" width="12" style="14" customWidth="1"/>
    <col min="27" max="27" width="10.5" style="15" customWidth="1"/>
    <col min="28" max="28" width="13.875" style="14" customWidth="1"/>
    <col min="29" max="29" width="10.75" style="16" customWidth="1"/>
    <col min="30" max="31" width="11.625" style="12" customWidth="1"/>
    <col min="32" max="33" width="8.75" style="12" customWidth="1"/>
    <col min="34" max="34" width="11.25" style="17" customWidth="1"/>
    <col min="35" max="38" width="8.75" style="12"/>
    <col min="39" max="39" width="14.625" style="12" customWidth="1"/>
    <col min="40" max="41" width="13.875" style="6" customWidth="1"/>
    <col min="42" max="42" width="12.75" style="6" customWidth="1"/>
    <col min="43" max="43" width="8" style="16" customWidth="1"/>
    <col min="44" max="44" width="8.75" style="6"/>
    <col min="45" max="45" width="11.375" style="6" customWidth="1"/>
    <col min="46" max="46" width="6.125" style="6" customWidth="1"/>
    <col min="47" max="47" width="8.75" style="6"/>
    <col min="48" max="48" width="10.75" style="6" customWidth="1"/>
    <col min="49" max="51" width="8.75" style="6"/>
    <col min="52" max="52" width="8" style="16" customWidth="1"/>
    <col min="53" max="56" width="8.75" style="6"/>
    <col min="57" max="57" width="11" style="12" customWidth="1"/>
    <col min="58" max="58" width="10.125" style="6" customWidth="1"/>
    <col min="59" max="60" width="11.75" style="18" customWidth="1"/>
    <col min="61" max="61" width="10.5" style="6" customWidth="1"/>
    <col min="62" max="62" width="10.5" style="14" customWidth="1"/>
    <col min="63" max="63" width="10.5" style="19" customWidth="1"/>
    <col min="64" max="16384" width="8.75" style="6"/>
  </cols>
  <sheetData>
    <row r="1" spans="1:53">
      <c r="A1" s="6">
        <v>2025</v>
      </c>
      <c r="B1" s="6">
        <v>7</v>
      </c>
      <c r="E1" s="8" t="s">
        <v>0</v>
      </c>
      <c r="I1" s="8" t="s">
        <v>1</v>
      </c>
      <c r="V1" s="13" t="s">
        <v>2</v>
      </c>
      <c r="AN1" s="6" t="s">
        <v>3</v>
      </c>
      <c r="BA1" s="6" t="s">
        <v>4</v>
      </c>
    </row>
    <row r="2" spans="1:5">
      <c r="A2" s="6" t="s">
        <v>5</v>
      </c>
      <c r="B2" s="6" t="s">
        <v>5</v>
      </c>
      <c r="C2" s="6" t="s">
        <v>5</v>
      </c>
      <c r="D2" s="6" t="s">
        <v>6</v>
      </c>
      <c r="E2" s="8"/>
    </row>
    <row r="3" spans="1:43">
      <c r="A3" s="6" t="s">
        <v>7</v>
      </c>
      <c r="B3" s="6" t="s">
        <v>7</v>
      </c>
      <c r="C3" s="6" t="s">
        <v>7</v>
      </c>
      <c r="D3" s="6" t="s">
        <v>8</v>
      </c>
      <c r="AA3" s="14"/>
      <c r="AB3" s="14" t="s">
        <v>9</v>
      </c>
      <c r="AC3" s="6"/>
      <c r="AH3" s="12"/>
      <c r="AQ3" s="6"/>
    </row>
    <row r="4" spans="27:43">
      <c r="AA4" s="14"/>
      <c r="AC4" s="6"/>
      <c r="AH4" s="12"/>
      <c r="AQ4" s="6"/>
    </row>
    <row r="5" spans="5:30">
      <c r="E5" s="7" t="s">
        <v>10</v>
      </c>
      <c r="F5" s="7" t="s">
        <v>10</v>
      </c>
      <c r="G5" s="7" t="s">
        <v>10</v>
      </c>
      <c r="H5" s="7" t="s">
        <v>10</v>
      </c>
      <c r="I5" s="8" t="s">
        <v>10</v>
      </c>
      <c r="J5" s="8" t="s">
        <v>10</v>
      </c>
      <c r="K5" s="8" t="s">
        <v>10</v>
      </c>
      <c r="L5" s="8" t="s">
        <v>10</v>
      </c>
      <c r="M5" s="8" t="s">
        <v>10</v>
      </c>
      <c r="N5" s="8" t="s">
        <v>10</v>
      </c>
      <c r="O5" s="8" t="s">
        <v>10</v>
      </c>
      <c r="P5" s="8" t="s">
        <v>10</v>
      </c>
      <c r="Q5" s="12" t="s">
        <v>10</v>
      </c>
      <c r="R5" s="12" t="s">
        <v>10</v>
      </c>
      <c r="S5" s="12" t="s">
        <v>11</v>
      </c>
      <c r="T5" s="12" t="s">
        <v>10</v>
      </c>
      <c r="U5" s="12" t="s">
        <v>10</v>
      </c>
      <c r="W5" s="14">
        <f>SUM(W8:W17000)</f>
        <v>202158.63485</v>
      </c>
      <c r="X5" s="14">
        <f t="shared" ref="X5:Y5" si="0">SUM(X8:X17000)</f>
        <v>37843.1911</v>
      </c>
      <c r="Y5" s="14">
        <f t="shared" si="0"/>
        <v>11463.72</v>
      </c>
      <c r="AB5" s="14">
        <f>SUM(AB8:AB17000)</f>
        <v>319522.625806451</v>
      </c>
      <c r="AD5" s="12" t="s">
        <v>10</v>
      </c>
    </row>
    <row r="6" ht="14" spans="1:63">
      <c r="A6" s="20" t="s">
        <v>5</v>
      </c>
      <c r="B6" s="20"/>
      <c r="C6" s="20"/>
      <c r="E6" s="8" t="s">
        <v>12</v>
      </c>
      <c r="F6" s="8" t="s">
        <v>12</v>
      </c>
      <c r="G6" s="8" t="s">
        <v>12</v>
      </c>
      <c r="H6" s="8" t="s">
        <v>12</v>
      </c>
      <c r="I6" s="8" t="s">
        <v>12</v>
      </c>
      <c r="J6" s="8" t="s">
        <v>12</v>
      </c>
      <c r="K6" s="8" t="s">
        <v>12</v>
      </c>
      <c r="L6" s="8" t="s">
        <v>12</v>
      </c>
      <c r="M6" s="11" t="s">
        <v>12</v>
      </c>
      <c r="N6" s="11" t="s">
        <v>12</v>
      </c>
      <c r="O6" s="8"/>
      <c r="P6" s="11"/>
      <c r="Q6" s="36"/>
      <c r="R6" s="36"/>
      <c r="S6" s="36"/>
      <c r="T6" s="36"/>
      <c r="U6" s="36"/>
      <c r="V6" s="39" t="s">
        <v>13</v>
      </c>
      <c r="W6" s="40" t="s">
        <v>13</v>
      </c>
      <c r="X6" s="40" t="s">
        <v>13</v>
      </c>
      <c r="Y6" s="40" t="s">
        <v>13</v>
      </c>
      <c r="Z6" s="40" t="s">
        <v>13</v>
      </c>
      <c r="AB6" s="40"/>
      <c r="AC6" s="44"/>
      <c r="AD6" s="14">
        <f>SUM(AD8:AD17001)</f>
        <v>245875</v>
      </c>
      <c r="AE6" s="14">
        <f>SUM(AE8:AE17001)</f>
        <v>13037.5</v>
      </c>
      <c r="AF6" s="14">
        <f t="shared" ref="AF6:BE6" si="1">SUM(AF8:AF17001)</f>
        <v>480</v>
      </c>
      <c r="AG6" s="14">
        <f t="shared" si="1"/>
        <v>1950</v>
      </c>
      <c r="AI6" s="14">
        <f t="shared" si="1"/>
        <v>167045.806451613</v>
      </c>
      <c r="AJ6" s="14">
        <f t="shared" si="1"/>
        <v>225.806451612903</v>
      </c>
      <c r="AK6" s="14">
        <f t="shared" si="1"/>
        <v>166820</v>
      </c>
      <c r="AL6" s="14" t="e">
        <f t="shared" si="1"/>
        <v>#REF!</v>
      </c>
      <c r="AM6" s="14" t="e">
        <f t="shared" si="1"/>
        <v>#REF!</v>
      </c>
      <c r="AN6" s="14">
        <f t="shared" si="1"/>
        <v>11620</v>
      </c>
      <c r="AO6" s="14">
        <f t="shared" si="1"/>
        <v>440</v>
      </c>
      <c r="AP6" s="14">
        <f t="shared" si="1"/>
        <v>200</v>
      </c>
      <c r="AQ6" s="16">
        <f t="shared" si="1"/>
        <v>12260</v>
      </c>
      <c r="AR6" s="14">
        <f t="shared" si="1"/>
        <v>3560</v>
      </c>
      <c r="AS6" s="14">
        <f t="shared" si="1"/>
        <v>480</v>
      </c>
      <c r="AT6" s="6" t="s">
        <v>14</v>
      </c>
      <c r="AU6" s="14">
        <f t="shared" si="1"/>
        <v>75026.6799999999</v>
      </c>
      <c r="AV6" s="14">
        <f t="shared" si="1"/>
        <v>0</v>
      </c>
      <c r="AW6" s="14">
        <f t="shared" si="1"/>
        <v>3000</v>
      </c>
      <c r="AX6" s="14">
        <f t="shared" si="1"/>
        <v>5171</v>
      </c>
      <c r="AY6" s="14">
        <f t="shared" si="1"/>
        <v>3150</v>
      </c>
      <c r="BA6" s="14">
        <f t="shared" si="1"/>
        <v>11444</v>
      </c>
      <c r="BB6" s="14">
        <f t="shared" si="1"/>
        <v>3900</v>
      </c>
      <c r="BC6" s="14">
        <f t="shared" si="1"/>
        <v>0</v>
      </c>
      <c r="BD6" s="14">
        <f t="shared" si="1"/>
        <v>-900</v>
      </c>
      <c r="BE6" s="14" t="e">
        <f t="shared" si="1"/>
        <v>#REF!</v>
      </c>
      <c r="BG6" s="14" t="e">
        <f>SUM(BG8:BG17001)</f>
        <v>#REF!</v>
      </c>
      <c r="BH6" s="14" t="e">
        <f>SUM(BH8:BH17001)</f>
        <v>#REF!</v>
      </c>
      <c r="BI6" s="14">
        <f>SUM(BI8:BI17001)</f>
        <v>1918</v>
      </c>
      <c r="BJ6" s="14">
        <f>SUM(BJ8:BJ17001)</f>
        <v>-2001.36774193548</v>
      </c>
      <c r="BK6" s="14" t="e">
        <f>SUM(BK8:BK17001)</f>
        <v>#REF!</v>
      </c>
    </row>
    <row r="7" ht="28" spans="1:63">
      <c r="A7" s="21" t="s">
        <v>15</v>
      </c>
      <c r="B7" s="21" t="s">
        <v>16</v>
      </c>
      <c r="C7" s="21" t="s">
        <v>17</v>
      </c>
      <c r="D7" s="21" t="s">
        <v>18</v>
      </c>
      <c r="E7" s="26" t="s">
        <v>19</v>
      </c>
      <c r="F7" s="26" t="s">
        <v>20</v>
      </c>
      <c r="G7" s="26" t="s">
        <v>21</v>
      </c>
      <c r="H7" s="26" t="s">
        <v>22</v>
      </c>
      <c r="I7" s="26" t="s">
        <v>23</v>
      </c>
      <c r="J7" s="28" t="s">
        <v>24</v>
      </c>
      <c r="K7" s="29" t="s">
        <v>25</v>
      </c>
      <c r="L7" s="30" t="s">
        <v>26</v>
      </c>
      <c r="M7" s="34" t="s">
        <v>27</v>
      </c>
      <c r="N7" s="34" t="s">
        <v>28</v>
      </c>
      <c r="O7" s="34" t="s">
        <v>29</v>
      </c>
      <c r="P7" s="34" t="s">
        <v>30</v>
      </c>
      <c r="Q7" s="37" t="s">
        <v>31</v>
      </c>
      <c r="R7" s="37" t="s">
        <v>32</v>
      </c>
      <c r="S7" s="37" t="s">
        <v>33</v>
      </c>
      <c r="T7" s="37" t="s">
        <v>34</v>
      </c>
      <c r="U7" s="37" t="s">
        <v>35</v>
      </c>
      <c r="V7" s="39" t="s">
        <v>36</v>
      </c>
      <c r="W7" s="40" t="s">
        <v>37</v>
      </c>
      <c r="X7" s="40" t="s">
        <v>38</v>
      </c>
      <c r="Y7" s="40" t="s">
        <v>39</v>
      </c>
      <c r="Z7" s="40" t="s">
        <v>40</v>
      </c>
      <c r="AA7" s="43" t="s">
        <v>41</v>
      </c>
      <c r="AB7" s="40" t="s">
        <v>42</v>
      </c>
      <c r="AC7" s="45" t="s">
        <v>43</v>
      </c>
      <c r="AD7" s="46" t="s">
        <v>44</v>
      </c>
      <c r="AE7" s="46" t="s">
        <v>45</v>
      </c>
      <c r="AF7" s="46" t="s">
        <v>46</v>
      </c>
      <c r="AG7" s="46" t="s">
        <v>47</v>
      </c>
      <c r="AH7" s="48" t="s">
        <v>48</v>
      </c>
      <c r="AI7" s="49" t="s">
        <v>49</v>
      </c>
      <c r="AJ7" s="49" t="s">
        <v>50</v>
      </c>
      <c r="AK7" s="49" t="s">
        <v>51</v>
      </c>
      <c r="AL7" s="49" t="s">
        <v>52</v>
      </c>
      <c r="AM7" s="49" t="s">
        <v>53</v>
      </c>
      <c r="AN7" s="51" t="s">
        <v>54</v>
      </c>
      <c r="AO7" s="51" t="s">
        <v>55</v>
      </c>
      <c r="AP7" s="51" t="s">
        <v>56</v>
      </c>
      <c r="AQ7" s="53" t="s">
        <v>57</v>
      </c>
      <c r="AR7" s="51" t="s">
        <v>58</v>
      </c>
      <c r="AS7" s="51" t="s">
        <v>59</v>
      </c>
      <c r="AT7" s="51" t="s">
        <v>60</v>
      </c>
      <c r="AU7" s="56" t="s">
        <v>61</v>
      </c>
      <c r="AV7" s="56" t="s">
        <v>62</v>
      </c>
      <c r="AW7" s="56" t="s">
        <v>63</v>
      </c>
      <c r="AX7" s="56" t="s">
        <v>64</v>
      </c>
      <c r="AY7" s="56" t="s">
        <v>65</v>
      </c>
      <c r="AZ7" s="53" t="s">
        <v>66</v>
      </c>
      <c r="BA7" s="57" t="s">
        <v>67</v>
      </c>
      <c r="BB7" s="57" t="s">
        <v>68</v>
      </c>
      <c r="BC7" s="57" t="s">
        <v>69</v>
      </c>
      <c r="BD7" s="57" t="s">
        <v>70</v>
      </c>
      <c r="BE7" s="49" t="s">
        <v>71</v>
      </c>
      <c r="BF7" s="51" t="s">
        <v>72</v>
      </c>
      <c r="BG7" s="59" t="s">
        <v>73</v>
      </c>
      <c r="BH7" s="59" t="s">
        <v>74</v>
      </c>
      <c r="BI7" s="51" t="s">
        <v>75</v>
      </c>
      <c r="BJ7" s="62" t="s">
        <v>76</v>
      </c>
      <c r="BK7" s="63" t="s">
        <v>77</v>
      </c>
    </row>
    <row r="8" spans="1:63">
      <c r="A8" s="22" t="s">
        <v>78</v>
      </c>
      <c r="B8" s="23" t="s">
        <v>79</v>
      </c>
      <c r="C8" s="23" t="s">
        <v>80</v>
      </c>
      <c r="D8" s="23">
        <f>_xlfn.XLOOKUP(C8,[1]期初设置!$E:$E,[1]期初设置!$AM:$AM,0)</f>
        <v>0</v>
      </c>
      <c r="E8" s="27" t="str">
        <f>IFERROR(_xlfn.XLOOKUP($C$8,[1]期初设置!$E:$E,[1]期初设置!R:R),"")</f>
        <v/>
      </c>
      <c r="F8" s="27" t="str">
        <f>IFERROR(_xlfn.XLOOKUP(C8,[1]期初设置!$E:$E,[1]期初设置!S:S),"")</f>
        <v/>
      </c>
      <c r="G8" s="27" t="str">
        <f>IFERROR(_xlfn.XLOOKUP(C8,[1]期初设置!$E:$E,[1]期初设置!T:T),"")</f>
        <v/>
      </c>
      <c r="H8" s="27" t="str">
        <f>IFERROR(_xlfn.XLOOKUP(C8,[1]期初设置!$E:$E,[1]期初设置!U:U),"")</f>
        <v/>
      </c>
      <c r="I8" s="31">
        <f>_xlfn.XLOOKUP(A8,[2]门店排名!$C:$C,[2]门店排名!$E:$E,0)</f>
        <v>201952.3</v>
      </c>
      <c r="J8" s="31" t="str">
        <f>IFERROR(_xlfn.XLOOKUP(D8,'[1]⑥战队统计表-B-a-②呈现-业绩明细表④'!$A:$A,'[1]⑥战队统计表-B-a-②呈现-业绩明细表④'!$C:$C,0),"")</f>
        <v/>
      </c>
      <c r="K8" s="32">
        <f>IFERROR(_xlfn.XLOOKUP(C8,[1]期初设置!$E:$E,[1]期初设置!$AI:$AI,0),"")</f>
        <v>0</v>
      </c>
      <c r="L8" s="33">
        <f>_xlfn.XLOOKUP(C8,[1]期初设置!$E:$E,[1]期初设置!J:J,0)</f>
        <v>0</v>
      </c>
      <c r="M8" s="35">
        <f>_xlfn.XLOOKUP(C8,[1]期初设置!$E:$E,[1]期初设置!$I:$I,0)</f>
        <v>0</v>
      </c>
      <c r="N8" s="35">
        <f>_xlfn.XLOOKUP(C8,[1]期初设置!$E:$E,[1]期初设置!$K:$K,0)</f>
        <v>0</v>
      </c>
      <c r="O8" s="33">
        <f>_xlfn.XLOOKUP(C8,[1]期初设置!$E:$E,[1]期初设置!$O:$O,0)</f>
        <v>0</v>
      </c>
      <c r="P8" s="35">
        <f>IF(_xlfn.XLOOKUP(C8,[1]期初设置!$E:$E,[1]期初设置!$N:$N,0)="同老店",0,_xlfn.XLOOKUP(C8,[1]期初设置!$E:$E,[1]期初设置!$N:$N,0))</f>
        <v>0</v>
      </c>
      <c r="Q8" s="38">
        <f>_xlfn.XLOOKUP(C8,'[3]7月'!$C:$C,'[3]7月'!$E:$E,0)</f>
        <v>0</v>
      </c>
      <c r="R8" s="38">
        <f>_xlfn.XLOOKUP(C8,'[3]7月'!$C:$C,'[3]7月'!$D:$D,0)</f>
        <v>0</v>
      </c>
      <c r="S8" s="38">
        <f>_xlfn.XLOOKUP(A8,[2]人头人次表!$A:$A,[2]人头人次表!$C:$C,0)</f>
        <v>195</v>
      </c>
      <c r="T8" s="38">
        <f>_xlfn.XLOOKUP(C8,'[4]②7月-汇总'!$D:$D,'[4]②7月-汇总'!$AP:$AP,0)</f>
        <v>31</v>
      </c>
      <c r="U8" s="38">
        <f>_xlfn.XLOOKUP(C8,'[4]②7月-汇总'!$D:$D,'[4]②7月-汇总'!$U:$U,0)</f>
        <v>0</v>
      </c>
      <c r="V8" s="41">
        <f>_xlfn.XLOOKUP(C8,[5]期初设置!$E:$E,[5]期初设置!$AG:$AG,0)</f>
        <v>0</v>
      </c>
      <c r="W8" s="42">
        <f>_xlfn.XLOOKUP(C8,[5]期初设置!$E:$E,[5]期初设置!$AH:$AH,0)</f>
        <v>0</v>
      </c>
      <c r="X8" s="42">
        <f>_xlfn.XLOOKUP(C8,[5]期初设置!$E:$E,[5]期初设置!$AI:$AI,0)</f>
        <v>0</v>
      </c>
      <c r="Y8" s="42">
        <f>_xlfn.XLOOKUP(C8,[5]期初设置!$E:$E,[5]期初设置!$AM:$AM,0)</f>
        <v>0</v>
      </c>
      <c r="Z8" s="42">
        <f t="shared" ref="Z8:Z71" si="2">IF(B8="门店T区",I8*0.05*0.05,0)</f>
        <v>0</v>
      </c>
      <c r="AA8" s="42">
        <f t="shared" ref="AA8:AA71" si="3">SUM(W8:Z8)</f>
        <v>0</v>
      </c>
      <c r="AB8" s="42">
        <f>_xlfn.XLOOKUP(C8,'[6]健康师-人工底薪'!$A:$A,'[6]健康师-人工底薪'!$AF:$AF,0)</f>
        <v>0</v>
      </c>
      <c r="AC8" s="47">
        <f t="shared" ref="AC8:AC71" si="4">SUM(AB8:AB8)</f>
        <v>0</v>
      </c>
      <c r="AD8" s="38">
        <f>_xlfn.XLOOKUP(C8,'[3]7月'!$C:$C,'[3]7月'!$F:$F,0)</f>
        <v>0</v>
      </c>
      <c r="AE8" s="38">
        <f>_xlfn.XLOOKUP(C8,'[8]7月'!$C:$C,'[8]7月'!$G:$G,0)</f>
        <v>0</v>
      </c>
      <c r="AF8" s="38">
        <f>_xlfn.XLOOKUP(C8,'[9]②7月-汇总'!$D:$D,'[9]②7月-汇总'!$W:$W,0)</f>
        <v>0</v>
      </c>
      <c r="AG8" s="38">
        <f>_xlfn.XLOOKUP(C8,'[9]②7月-汇总'!$D:$D,'[9]②7月-汇总'!$Z:$Z,0)</f>
        <v>0</v>
      </c>
      <c r="AH8" s="50" t="e">
        <f>AA8+AC8+#REF!+#REF!+#REF!+AF8+AG8+AD8+AE8</f>
        <v>#REF!</v>
      </c>
      <c r="AI8" s="38">
        <f>_xlfn.XLOOKUP(C8,'[9]①7月-花名册'!$E:$E,'[9]①7月-花名册'!$T:$T,0)</f>
        <v>0</v>
      </c>
      <c r="AJ8" s="38">
        <f t="shared" ref="AJ8:AJ71" si="5">AI8/DAY(DATE($A$1,$B$1+1,0))*U8</f>
        <v>0</v>
      </c>
      <c r="AK8" s="38">
        <f t="shared" ref="AK8:AK71" si="6">AI8-AJ8</f>
        <v>0</v>
      </c>
      <c r="AL8" s="38">
        <f t="shared" ref="AL8:AL71" si="7">IF(AI8=0,0,IF(B8&lt;&gt;"健康师",AI8-AH8,IF(AH8&lt;AK8,AK8-AH8,0)))</f>
        <v>0</v>
      </c>
      <c r="AM8" s="38" t="e">
        <f t="shared" ref="AM8:AM71" si="8">AH8+AL8</f>
        <v>#REF!</v>
      </c>
      <c r="AN8" s="52">
        <f>_xlfn.XLOOKUP(C8,'[9]②7月-汇总'!$D:$D,'[9]②7月-汇总'!AI:AI,0)</f>
        <v>0</v>
      </c>
      <c r="AO8" s="52">
        <f>_xlfn.XLOOKUP(C8,'[9]②7月-汇总'!$D:$D,'[9]②7月-汇总'!AJ:AJ,0)</f>
        <v>0</v>
      </c>
      <c r="AP8" s="52">
        <f>_xlfn.XLOOKUP(C8,'[9]②7月-汇总'!$D:$D,'[9]②7月-汇总'!AL:AL,0)</f>
        <v>0</v>
      </c>
      <c r="AQ8" s="54">
        <f t="shared" ref="AQ8:AQ71" si="9">SUM(AN8:AP8)</f>
        <v>0</v>
      </c>
      <c r="AR8" s="55">
        <f>_xlfn.XLOOKUP(C8,'[9]②7月-汇总'!$D:$D,'[9]②7月-汇总'!X:X,0)</f>
        <v>20</v>
      </c>
      <c r="AS8" s="55">
        <f>_xlfn.XLOOKUP(C8,'[9]②7月-汇总'!$D:$D,'[9]②7月-汇总'!Y:Y,0)</f>
        <v>0</v>
      </c>
      <c r="AT8" s="55"/>
      <c r="AU8" s="52">
        <f>_xlfn.XLOOKUP(C8,'[10]7月社保'!$B:$B,'[10]7月社保'!$L:$L,0)</f>
        <v>640.56</v>
      </c>
      <c r="AV8" s="52">
        <f>IFERROR(IF(AL8&gt;0,_xlfn.XLOOKUP(C8,[11]健康师明细!$C:$C,[11]健康师明细!$N:$N,0),0),0)</f>
        <v>0</v>
      </c>
      <c r="AW8" s="52">
        <f>_xlfn.XLOOKUP(C8,'[9]②7月-汇总'!$D:$D,'[9]②7月-汇总'!$AC:$AC,0)</f>
        <v>0</v>
      </c>
      <c r="AX8" s="52">
        <f>_xlfn.XLOOKUP(C8,'[9]②7月-汇总'!$D:$D,'[9]②7月-汇总'!$AB:$AB,0)</f>
        <v>0</v>
      </c>
      <c r="AY8" s="52">
        <f>_xlfn.XLOOKUP(C8,'[9]②7月-汇总'!$D:$D,'[9]②7月-汇总'!$AD:$AD,0)</f>
        <v>0</v>
      </c>
      <c r="AZ8" s="54">
        <f t="shared" ref="AZ8:AZ71" si="10">SUM(AR8:AY8)</f>
        <v>660.56</v>
      </c>
      <c r="BA8" s="52">
        <f>_xlfn.XLOOKUP(C8,[11]健康师明细!$C:$C,[11]健康师明细!$K:$K,0)</f>
        <v>0</v>
      </c>
      <c r="BB8" s="55">
        <f>_xlfn.XLOOKUP(C8,'[9]②7月-汇总'!$D:$D,'[9]②7月-汇总'!$AE:$AE,0)</f>
        <v>0</v>
      </c>
      <c r="BC8" s="55">
        <f>_xlfn.XLOOKUP(C8,'[9]②7月-汇总'!$D:$D,'[9]②7月-汇总'!$AF:$AF,0)</f>
        <v>0</v>
      </c>
      <c r="BD8" s="58">
        <f>_xlfn.XLOOKUP(C8,'[9]②7月-汇总'!$D:$D,'[9]②7月-汇总'!$AG:$AG,0)</f>
        <v>0</v>
      </c>
      <c r="BE8" s="60" t="e">
        <f>AM8+AQ8-AZ8+BA8+BB8+BC8+BD8</f>
        <v>#REF!</v>
      </c>
      <c r="BF8" s="52">
        <f>_xlfn.XLOOKUP(C8,'[9]①7月-花名册'!$E:$E,'[9]①7月-花名册'!$U:$U,0)</f>
        <v>0</v>
      </c>
      <c r="BG8" s="61" t="e">
        <f t="shared" ref="BG8:BG71" si="11">IF(BF8="不发",0,BE8)</f>
        <v>#REF!</v>
      </c>
      <c r="BH8" s="61" t="e">
        <f t="shared" ref="BH8:BH71" si="12">BE8-BG8</f>
        <v>#REF!</v>
      </c>
      <c r="BI8" s="52">
        <f>_xlfn.XLOOKUP(C8,[9]上月未发人员明细!$A:$A,[9]上月未发人员明细!$I:$I,0)</f>
        <v>0</v>
      </c>
      <c r="BJ8" s="52">
        <f>SUMIFS([7]手动调整!$F:$F,[7]手动调整!$B:$B,C8)</f>
        <v>0</v>
      </c>
      <c r="BK8" s="64" t="e">
        <f>BG8+BI8+BJ8</f>
        <v>#REF!</v>
      </c>
    </row>
    <row r="9" spans="1:63">
      <c r="A9" s="22" t="s">
        <v>78</v>
      </c>
      <c r="B9" s="23" t="s">
        <v>81</v>
      </c>
      <c r="C9" s="23" t="s">
        <v>82</v>
      </c>
      <c r="D9" s="23">
        <f>_xlfn.XLOOKUP(C9,[1]期初设置!$E:$E,[1]期初设置!$AM:$AM,0)</f>
        <v>0</v>
      </c>
      <c r="E9" s="27" t="str">
        <f>IFERROR(_xlfn.XLOOKUP(C9,[1]期初设置!$E:$E,[1]期初设置!$R:$R),"")</f>
        <v/>
      </c>
      <c r="F9" s="27" t="str">
        <f>IFERROR(_xlfn.XLOOKUP(C9,[1]期初设置!$E:$E,[1]期初设置!S:S),"")</f>
        <v/>
      </c>
      <c r="G9" s="27" t="str">
        <f>IFERROR(_xlfn.XLOOKUP(C9,[1]期初设置!$E:$E,[1]期初设置!T:T),"")</f>
        <v/>
      </c>
      <c r="H9" s="27" t="str">
        <f>IFERROR(_xlfn.XLOOKUP(C9,[1]期初设置!$E:$E,[1]期初设置!U:U),"")</f>
        <v/>
      </c>
      <c r="I9" s="31">
        <f>_xlfn.XLOOKUP(A9,[2]门店排名!$C:$C,[2]门店排名!$E:$E,0)</f>
        <v>201952.3</v>
      </c>
      <c r="J9" s="31" t="str">
        <f>IFERROR(_xlfn.XLOOKUP(D9,'[1]⑥战队统计表-B-a-②呈现-业绩明细表④'!$A:$A,'[1]⑥战队统计表-B-a-②呈现-业绩明细表④'!$C:$C,0),"")</f>
        <v/>
      </c>
      <c r="K9" s="32">
        <f>IFERROR(_xlfn.XLOOKUP(C9,[1]期初设置!$E:$E,[1]期初设置!$AI:$AI,0),"")</f>
        <v>0</v>
      </c>
      <c r="L9" s="33">
        <f>_xlfn.XLOOKUP(C9,[1]期初设置!$E:$E,[1]期初设置!$J:$J,0)</f>
        <v>0</v>
      </c>
      <c r="M9" s="35">
        <f>_xlfn.XLOOKUP(C9,[1]期初设置!$E:$E,[1]期初设置!$I:$I,0)</f>
        <v>0</v>
      </c>
      <c r="N9" s="35">
        <f>_xlfn.XLOOKUP(C9,[1]期初设置!$E:$E,[1]期初设置!$K:$K,0)</f>
        <v>0</v>
      </c>
      <c r="O9" s="33">
        <f>_xlfn.XLOOKUP(C9,[1]期初设置!$E:$E,[1]期初设置!$O:$O,0)</f>
        <v>0</v>
      </c>
      <c r="P9" s="35">
        <f>IF(_xlfn.XLOOKUP(C9,[1]期初设置!$E:$E,[1]期初设置!$N:$N,0)="同老店",0,_xlfn.XLOOKUP(C9,[1]期初设置!$E:$E,[1]期初设置!$N:$N,0))</f>
        <v>0</v>
      </c>
      <c r="Q9" s="38">
        <f>_xlfn.XLOOKUP(C9,'[3]7月'!$C:$C,'[3]7月'!$E:$E,0)</f>
        <v>0</v>
      </c>
      <c r="R9" s="38">
        <f>_xlfn.XLOOKUP(C9,'[3]7月'!$C:$C,'[3]7月'!$D:$D,0)</f>
        <v>0</v>
      </c>
      <c r="S9" s="38">
        <f>_xlfn.XLOOKUP(A9,[2]人头人次表!$A:$A,[2]人头人次表!$C:$C,0)</f>
        <v>195</v>
      </c>
      <c r="T9" s="38">
        <f>_xlfn.XLOOKUP(C9,'[4]②7月-汇总'!$D:$D,'[4]②7月-汇总'!$AP:$AP,0)</f>
        <v>31</v>
      </c>
      <c r="U9" s="38">
        <f>_xlfn.XLOOKUP(C9,'[4]②7月-汇总'!$D:$D,'[4]②7月-汇总'!$U:$U,0)</f>
        <v>0</v>
      </c>
      <c r="V9" s="41">
        <f>_xlfn.XLOOKUP(C9,[5]期初设置!$E:$E,[5]期初设置!$AG:$AG,0)</f>
        <v>0</v>
      </c>
      <c r="W9" s="42">
        <f>_xlfn.XLOOKUP(C9,[5]期初设置!$E:$E,[5]期初设置!$AH:$AH,0)</f>
        <v>0</v>
      </c>
      <c r="X9" s="42">
        <f>_xlfn.XLOOKUP(C9,[5]期初设置!$E:$E,[5]期初设置!$AI:$AI,0)</f>
        <v>0</v>
      </c>
      <c r="Y9" s="42">
        <f>_xlfn.XLOOKUP(C9,[5]期初设置!$E:$E,[5]期初设置!$AM:$AM,0)</f>
        <v>0</v>
      </c>
      <c r="Z9" s="42">
        <f t="shared" si="2"/>
        <v>0</v>
      </c>
      <c r="AA9" s="42">
        <f t="shared" si="3"/>
        <v>0</v>
      </c>
      <c r="AB9" s="42">
        <f>_xlfn.XLOOKUP(C9,'[6]健康师-人工底薪'!$A:$A,'[6]健康师-人工底薪'!$AF:$AF,0)</f>
        <v>0</v>
      </c>
      <c r="AC9" s="47">
        <f t="shared" si="4"/>
        <v>0</v>
      </c>
      <c r="AD9" s="38">
        <f>_xlfn.XLOOKUP(C9,'[3]7月'!$C:$C,'[3]7月'!$F:$F,0)</f>
        <v>0</v>
      </c>
      <c r="AE9" s="38">
        <f>_xlfn.XLOOKUP(C9,'[8]7月'!$C:$C,'[8]7月'!$G:$G,0)</f>
        <v>0</v>
      </c>
      <c r="AF9" s="38">
        <f>_xlfn.XLOOKUP(C9,'[9]②7月-汇总'!$D:$D,'[9]②7月-汇总'!$W:$W,0)</f>
        <v>0</v>
      </c>
      <c r="AG9" s="38">
        <f>_xlfn.XLOOKUP(C9,'[9]②7月-汇总'!$D:$D,'[9]②7月-汇总'!$Z:$Z,0)</f>
        <v>0</v>
      </c>
      <c r="AH9" s="50" t="e">
        <f>AA9+AC9+#REF!+#REF!+#REF!+AF9+AG9+AD9+AE9</f>
        <v>#REF!</v>
      </c>
      <c r="AI9" s="38">
        <f>_xlfn.XLOOKUP(C9,'[9]①7月-花名册'!$E:$E,'[9]①7月-花名册'!$T:$T,0)</f>
        <v>0</v>
      </c>
      <c r="AJ9" s="38">
        <f t="shared" si="5"/>
        <v>0</v>
      </c>
      <c r="AK9" s="38">
        <f t="shared" si="6"/>
        <v>0</v>
      </c>
      <c r="AL9" s="38">
        <f t="shared" si="7"/>
        <v>0</v>
      </c>
      <c r="AM9" s="38" t="e">
        <f t="shared" si="8"/>
        <v>#REF!</v>
      </c>
      <c r="AN9" s="52">
        <f>_xlfn.XLOOKUP(C9,'[9]②7月-汇总'!$D:$D,'[9]②7月-汇总'!AI:AI,0)</f>
        <v>0</v>
      </c>
      <c r="AO9" s="52">
        <f>_xlfn.XLOOKUP(C9,'[9]②7月-汇总'!$D:$D,'[9]②7月-汇总'!AJ:AJ,0)</f>
        <v>0</v>
      </c>
      <c r="AP9" s="52">
        <f>_xlfn.XLOOKUP(C9,'[9]②7月-汇总'!$D:$D,'[9]②7月-汇总'!AL:AL,0)</f>
        <v>0</v>
      </c>
      <c r="AQ9" s="54">
        <f t="shared" si="9"/>
        <v>0</v>
      </c>
      <c r="AR9" s="55">
        <f>_xlfn.XLOOKUP(C9,'[9]②7月-汇总'!$D:$D,'[9]②7月-汇总'!X:X,0)</f>
        <v>10</v>
      </c>
      <c r="AS9" s="55">
        <f>_xlfn.XLOOKUP(C9,'[9]②7月-汇总'!$D:$D,'[9]②7月-汇总'!Y:Y,0)</f>
        <v>0</v>
      </c>
      <c r="AT9" s="55"/>
      <c r="AU9" s="52">
        <f>_xlfn.XLOOKUP(C9,'[10]7月社保'!$B:$B,'[10]7月社保'!$L:$L,0)</f>
        <v>640.56</v>
      </c>
      <c r="AV9" s="52">
        <f>IFERROR(IF(AL9&gt;0,_xlfn.XLOOKUP(C9,[11]健康师明细!$C:$C,[11]健康师明细!$N:$N,0),0),0)</f>
        <v>0</v>
      </c>
      <c r="AW9" s="52">
        <f>_xlfn.XLOOKUP(C9,'[9]②7月-汇总'!$D:$D,'[9]②7月-汇总'!$AC:$AC,0)</f>
        <v>0</v>
      </c>
      <c r="AX9" s="52">
        <f>_xlfn.XLOOKUP(C9,'[9]②7月-汇总'!$D:$D,'[9]②7月-汇总'!$AB:$AB,0)</f>
        <v>0</v>
      </c>
      <c r="AY9" s="52">
        <f>_xlfn.XLOOKUP(C9,'[9]②7月-汇总'!$D:$D,'[9]②7月-汇总'!$AD:$AD,0)</f>
        <v>0</v>
      </c>
      <c r="AZ9" s="54">
        <f t="shared" si="10"/>
        <v>650.56</v>
      </c>
      <c r="BA9" s="52">
        <f>_xlfn.XLOOKUP(C9,[11]健康师明细!$C:$C,[11]健康师明细!$K:$K,0)</f>
        <v>0</v>
      </c>
      <c r="BB9" s="55">
        <f>_xlfn.XLOOKUP(C9,'[9]②7月-汇总'!$D:$D,'[9]②7月-汇总'!$AE:$AE,0)</f>
        <v>0</v>
      </c>
      <c r="BC9" s="55">
        <f>_xlfn.XLOOKUP(C9,'[9]②7月-汇总'!$D:$D,'[9]②7月-汇总'!$AF:$AF,0)</f>
        <v>0</v>
      </c>
      <c r="BD9" s="58">
        <f>_xlfn.XLOOKUP(C9,'[9]②7月-汇总'!$D:$D,'[9]②7月-汇总'!$AG:$AG,0)</f>
        <v>0</v>
      </c>
      <c r="BE9" s="60" t="e">
        <f t="shared" ref="BE9:BE72" si="13">AM9+AQ9-AZ9+BA9+BB9+BC9+BD9</f>
        <v>#REF!</v>
      </c>
      <c r="BF9" s="52">
        <f>_xlfn.XLOOKUP(C9,'[9]①7月-花名册'!$E:$E,'[9]①7月-花名册'!$U:$U,0)</f>
        <v>0</v>
      </c>
      <c r="BG9" s="61" t="e">
        <f t="shared" si="11"/>
        <v>#REF!</v>
      </c>
      <c r="BH9" s="61" t="e">
        <f t="shared" si="12"/>
        <v>#REF!</v>
      </c>
      <c r="BI9" s="52">
        <f>_xlfn.XLOOKUP(C9,[9]上月未发人员明细!$A:$A,[9]上月未发人员明细!$I:$I,0)</f>
        <v>0</v>
      </c>
      <c r="BJ9" s="52">
        <f>SUMIFS([7]手动调整!$F:$F,[7]手动调整!$B:$B,C9)</f>
        <v>0</v>
      </c>
      <c r="BK9" s="64" t="e">
        <f t="shared" ref="BK9:BK71" si="14">BG9+BI9+BJ9</f>
        <v>#REF!</v>
      </c>
    </row>
    <row r="10" spans="1:63">
      <c r="A10" s="22" t="s">
        <v>78</v>
      </c>
      <c r="B10" s="23" t="s">
        <v>12</v>
      </c>
      <c r="C10" s="23" t="s">
        <v>83</v>
      </c>
      <c r="D10" s="23" t="str">
        <f>_xlfn.XLOOKUP(C10,[1]期初设置!$E:$E,[1]期初设置!$AM:$AM,0)</f>
        <v>华润+战狼队</v>
      </c>
      <c r="E10" s="27">
        <f>IFERROR(_xlfn.XLOOKUP(C10,[1]期初设置!$E:$E,[1]期初设置!$R:$R),"")</f>
        <v>50682.5</v>
      </c>
      <c r="F10" s="27">
        <f>IFERROR(_xlfn.XLOOKUP(C10,[1]期初设置!$E:$E,[1]期初设置!S:S),"")</f>
        <v>44516.5</v>
      </c>
      <c r="G10" s="27">
        <f>IFERROR(_xlfn.XLOOKUP(C10,[1]期初设置!$E:$E,[1]期初设置!T:T),"")</f>
        <v>5500</v>
      </c>
      <c r="H10" s="27">
        <f>IFERROR(_xlfn.XLOOKUP(C10,[1]期初设置!$E:$E,[1]期初设置!U:U),"")</f>
        <v>666</v>
      </c>
      <c r="I10" s="31">
        <f>_xlfn.XLOOKUP(A10,[2]门店排名!$C:$C,[2]门店排名!$E:$E,0)</f>
        <v>201952.3</v>
      </c>
      <c r="J10" s="31">
        <f>IFERROR(_xlfn.XLOOKUP(D10,'[1]⑥战队统计表-B-a-②呈现-业绩明细表④'!$A:$A,'[1]⑥战队统计表-B-a-②呈现-业绩明细表④'!$C:$C,0),"")</f>
        <v>97597.2</v>
      </c>
      <c r="K10" s="32">
        <f>IFERROR(_xlfn.XLOOKUP(C10,[1]期初设置!$E:$E,[1]期初设置!$AI:$AI,0),"")</f>
        <v>2284.34625</v>
      </c>
      <c r="L10" s="33">
        <f>_xlfn.XLOOKUP(C10,[1]期初设置!$E:$E,[1]期初设置!$J:$J,0)</f>
        <v>0</v>
      </c>
      <c r="M10" s="35">
        <f>_xlfn.XLOOKUP(C10,[1]期初设置!$E:$E,[1]期初设置!$I:$I,0)</f>
        <v>0</v>
      </c>
      <c r="N10" s="35">
        <f>_xlfn.XLOOKUP(C10,[1]期初设置!$E:$E,[1]期初设置!$K:$K,0)</f>
        <v>0</v>
      </c>
      <c r="O10" s="33">
        <f>_xlfn.XLOOKUP(C10,[1]期初设置!$E:$E,[1]期初设置!$O:$O,0)</f>
        <v>0</v>
      </c>
      <c r="P10" s="35">
        <f>IF(_xlfn.XLOOKUP(C10,[1]期初设置!$E:$E,[1]期初设置!$N:$N,0)="同老店",0,_xlfn.XLOOKUP(C10,[1]期初设置!$E:$E,[1]期初设置!$N:$N,0))</f>
        <v>0</v>
      </c>
      <c r="Q10" s="38">
        <f>_xlfn.XLOOKUP(C10,'[3]7月'!$C:$C,'[3]7月'!$E:$E,0)</f>
        <v>48340.47</v>
      </c>
      <c r="R10" s="38">
        <f>_xlfn.XLOOKUP(C10,'[3]7月'!$C:$C,'[3]7月'!$D:$D,0)</f>
        <v>116</v>
      </c>
      <c r="S10" s="38">
        <f>_xlfn.XLOOKUP(A10,[2]人头人次表!$A:$A,[2]人头人次表!$C:$C,0)</f>
        <v>195</v>
      </c>
      <c r="T10" s="38">
        <f>_xlfn.XLOOKUP(C10,'[4]②7月-汇总'!$D:$D,'[4]②7月-汇总'!$AP:$AP,0)</f>
        <v>31</v>
      </c>
      <c r="U10" s="38">
        <f>_xlfn.XLOOKUP(C10,'[4]②7月-汇总'!$D:$D,'[4]②7月-汇总'!$U:$U,0)</f>
        <v>0</v>
      </c>
      <c r="V10" s="41">
        <f>_xlfn.XLOOKUP(C10,[5]期初设置!$E:$E,[5]期初设置!$AG:$AG,0)</f>
        <v>0.05</v>
      </c>
      <c r="W10" s="42">
        <f>_xlfn.XLOOKUP(C10,[5]期初设置!$E:$E,[5]期初设置!$AH:$AH,0)</f>
        <v>2114.53375</v>
      </c>
      <c r="X10" s="42">
        <f>_xlfn.XLOOKUP(C10,[5]期初设置!$E:$E,[5]期初设置!$AI:$AI,0)</f>
        <v>169.8125</v>
      </c>
      <c r="Y10" s="42">
        <f>_xlfn.XLOOKUP(C10,[5]期初设置!$E:$E,[5]期初设置!$AM:$AM,0)</f>
        <v>780.78</v>
      </c>
      <c r="Z10" s="42">
        <f t="shared" si="2"/>
        <v>0</v>
      </c>
      <c r="AA10" s="42">
        <f t="shared" si="3"/>
        <v>3065.12625</v>
      </c>
      <c r="AB10" s="42">
        <f>_xlfn.XLOOKUP(C10,'[6]健康师-人工底薪'!$A:$A,'[6]健康师-人工底薪'!$AF:$AF,0)</f>
        <v>2000</v>
      </c>
      <c r="AC10" s="47">
        <f t="shared" si="4"/>
        <v>2000</v>
      </c>
      <c r="AD10" s="38">
        <f>_xlfn.XLOOKUP(C10,'[3]7月'!$C:$C,'[3]7月'!$F:$F,0)</f>
        <v>1712</v>
      </c>
      <c r="AE10" s="38">
        <f>_xlfn.XLOOKUP(C10,'[8]7月'!$C:$C,'[8]7月'!$G:$G,0)</f>
        <v>170</v>
      </c>
      <c r="AF10" s="38">
        <f>_xlfn.XLOOKUP(C10,'[9]②7月-汇总'!$D:$D,'[9]②7月-汇总'!$W:$W,0)</f>
        <v>0</v>
      </c>
      <c r="AG10" s="38">
        <f>_xlfn.XLOOKUP(C10,'[9]②7月-汇总'!$D:$D,'[9]②7月-汇总'!$Z:$Z,0)</f>
        <v>0</v>
      </c>
      <c r="AH10" s="50" t="e">
        <f>AA10+AC10+#REF!+#REF!+#REF!+AF10+AG10+AD10+AE10</f>
        <v>#REF!</v>
      </c>
      <c r="AI10" s="38">
        <f>_xlfn.XLOOKUP(C10,'[9]①7月-花名册'!$E:$E,'[9]①7月-花名册'!$T:$T,0)</f>
        <v>0</v>
      </c>
      <c r="AJ10" s="38">
        <f t="shared" si="5"/>
        <v>0</v>
      </c>
      <c r="AK10" s="38">
        <f t="shared" si="6"/>
        <v>0</v>
      </c>
      <c r="AL10" s="38">
        <f t="shared" si="7"/>
        <v>0</v>
      </c>
      <c r="AM10" s="38" t="e">
        <f t="shared" si="8"/>
        <v>#REF!</v>
      </c>
      <c r="AN10" s="52">
        <f>_xlfn.XLOOKUP(C10,'[9]②7月-汇总'!$D:$D,'[9]②7月-汇总'!AI:AI,0)</f>
        <v>0</v>
      </c>
      <c r="AO10" s="52">
        <f>_xlfn.XLOOKUP(C10,'[9]②7月-汇总'!$D:$D,'[9]②7月-汇总'!AJ:AJ,0)</f>
        <v>0</v>
      </c>
      <c r="AP10" s="52">
        <f>_xlfn.XLOOKUP(C10,'[9]②7月-汇总'!$D:$D,'[9]②7月-汇总'!AL:AL,0)</f>
        <v>0</v>
      </c>
      <c r="AQ10" s="54">
        <f t="shared" si="9"/>
        <v>0</v>
      </c>
      <c r="AR10" s="55">
        <f>_xlfn.XLOOKUP(C10,'[9]②7月-汇总'!$D:$D,'[9]②7月-汇总'!X:X,0)</f>
        <v>20</v>
      </c>
      <c r="AS10" s="55">
        <f>_xlfn.XLOOKUP(C10,'[9]②7月-汇总'!$D:$D,'[9]②7月-汇总'!Y:Y,0)</f>
        <v>0</v>
      </c>
      <c r="AT10" s="55"/>
      <c r="AU10" s="52">
        <f>_xlfn.XLOOKUP(C10,'[10]7月社保'!$B:$B,'[10]7月社保'!$L:$L,0)</f>
        <v>640.56</v>
      </c>
      <c r="AV10" s="52">
        <f>IFERROR(IF(AL10&gt;0,_xlfn.XLOOKUP(C10,[11]健康师明细!$C:$C,[11]健康师明细!$N:$N,0),0),0)</f>
        <v>0</v>
      </c>
      <c r="AW10" s="52">
        <f>_xlfn.XLOOKUP(C10,'[9]②7月-汇总'!$D:$D,'[9]②7月-汇总'!$AC:$AC,0)</f>
        <v>0</v>
      </c>
      <c r="AX10" s="52">
        <f>_xlfn.XLOOKUP(C10,'[9]②7月-汇总'!$D:$D,'[9]②7月-汇总'!$AB:$AB,0)</f>
        <v>0</v>
      </c>
      <c r="AY10" s="52">
        <f>_xlfn.XLOOKUP(C10,'[9]②7月-汇总'!$D:$D,'[9]②7月-汇总'!$AD:$AD,0)</f>
        <v>0</v>
      </c>
      <c r="AZ10" s="54">
        <f t="shared" si="10"/>
        <v>660.56</v>
      </c>
      <c r="BA10" s="52">
        <f>_xlfn.XLOOKUP(C10,[11]健康师明细!$C:$C,[11]健康师明细!$K:$K,0)</f>
        <v>0</v>
      </c>
      <c r="BB10" s="55">
        <f>_xlfn.XLOOKUP(C10,'[9]②7月-汇总'!$D:$D,'[9]②7月-汇总'!$AE:$AE,0)</f>
        <v>0</v>
      </c>
      <c r="BC10" s="55">
        <f>_xlfn.XLOOKUP(C10,'[9]②7月-汇总'!$D:$D,'[9]②7月-汇总'!$AF:$AF,0)</f>
        <v>0</v>
      </c>
      <c r="BD10" s="58">
        <f>_xlfn.XLOOKUP(C10,'[9]②7月-汇总'!$D:$D,'[9]②7月-汇总'!$AG:$AG,0)</f>
        <v>0</v>
      </c>
      <c r="BE10" s="60" t="e">
        <f t="shared" si="13"/>
        <v>#REF!</v>
      </c>
      <c r="BF10" s="52">
        <f>_xlfn.XLOOKUP(C10,'[9]①7月-花名册'!$E:$E,'[9]①7月-花名册'!$U:$U,0)</f>
        <v>0</v>
      </c>
      <c r="BG10" s="61" t="e">
        <f t="shared" si="11"/>
        <v>#REF!</v>
      </c>
      <c r="BH10" s="61" t="e">
        <f t="shared" si="12"/>
        <v>#REF!</v>
      </c>
      <c r="BI10" s="52">
        <f>_xlfn.XLOOKUP(C10,[9]上月未发人员明细!$A:$A,[9]上月未发人员明细!$I:$I,0)</f>
        <v>0</v>
      </c>
      <c r="BJ10" s="52">
        <f>SUMIFS([7]手动调整!$F:$F,[7]手动调整!$B:$B,C10)</f>
        <v>0</v>
      </c>
      <c r="BK10" s="64" t="e">
        <f t="shared" si="14"/>
        <v>#REF!</v>
      </c>
    </row>
    <row r="11" spans="1:63">
      <c r="A11" s="22" t="s">
        <v>78</v>
      </c>
      <c r="B11" s="23" t="s">
        <v>12</v>
      </c>
      <c r="C11" s="23" t="s">
        <v>84</v>
      </c>
      <c r="D11" s="23" t="str">
        <f>_xlfn.XLOOKUP(C11,[1]期初设置!$E:$E,[1]期初设置!$AM:$AM,0)</f>
        <v>华润+飞跃队</v>
      </c>
      <c r="E11" s="27">
        <f>IFERROR(_xlfn.XLOOKUP(C11,[1]期初设置!$E:$E,[1]期初设置!$R:$R),"")</f>
        <v>69858.9</v>
      </c>
      <c r="F11" s="27">
        <f>IFERROR(_xlfn.XLOOKUP(C11,[1]期初设置!$E:$E,[1]期初设置!S:S),"")</f>
        <v>66358.9</v>
      </c>
      <c r="G11" s="27">
        <f>IFERROR(_xlfn.XLOOKUP(C11,[1]期初设置!$E:$E,[1]期初设置!T:T),"")</f>
        <v>3500</v>
      </c>
      <c r="H11" s="27">
        <f>IFERROR(_xlfn.XLOOKUP(C11,[1]期初设置!$E:$E,[1]期初设置!U:U),"")</f>
        <v>0</v>
      </c>
      <c r="I11" s="31">
        <f>_xlfn.XLOOKUP(A11,[2]门店排名!$C:$C,[2]门店排名!$E:$E,0)</f>
        <v>201952.3</v>
      </c>
      <c r="J11" s="31">
        <f>IFERROR(_xlfn.XLOOKUP(D11,'[1]⑥战队统计表-B-a-②呈现-业绩明细表④'!$A:$A,'[1]⑥战队统计表-B-a-②呈现-业绩明细表④'!$C:$C,0),"")</f>
        <v>104385.9</v>
      </c>
      <c r="K11" s="32">
        <f>IFERROR(_xlfn.XLOOKUP(C11,[1]期初设置!$E:$E,[1]期初设置!$AI:$AI,0),"")</f>
        <v>3260.11025</v>
      </c>
      <c r="L11" s="33">
        <f>_xlfn.XLOOKUP(C11,[1]期初设置!$E:$E,[1]期初设置!$J:$J,0)</f>
        <v>0</v>
      </c>
      <c r="M11" s="35">
        <f>_xlfn.XLOOKUP(C11,[1]期初设置!$E:$E,[1]期初设置!$I:$I,0)</f>
        <v>0</v>
      </c>
      <c r="N11" s="35">
        <f>_xlfn.XLOOKUP(C11,[1]期初设置!$E:$E,[1]期初设置!$K:$K,0)</f>
        <v>0</v>
      </c>
      <c r="O11" s="33">
        <f>_xlfn.XLOOKUP(C11,[1]期初设置!$E:$E,[1]期初设置!$O:$O,0)</f>
        <v>0</v>
      </c>
      <c r="P11" s="35">
        <f>IF(_xlfn.XLOOKUP(C11,[1]期初设置!$E:$E,[1]期初设置!$N:$N,0)="同老店",0,_xlfn.XLOOKUP(C11,[1]期初设置!$E:$E,[1]期初设置!$N:$N,0))</f>
        <v>0</v>
      </c>
      <c r="Q11" s="38">
        <f>_xlfn.XLOOKUP(C11,'[3]7月'!$C:$C,'[3]7月'!$E:$E,0)</f>
        <v>56864.8</v>
      </c>
      <c r="R11" s="38">
        <f>_xlfn.XLOOKUP(C11,'[3]7月'!$C:$C,'[3]7月'!$D:$D,0)</f>
        <v>124</v>
      </c>
      <c r="S11" s="38">
        <f>_xlfn.XLOOKUP(A11,[2]人头人次表!$A:$A,[2]人头人次表!$C:$C,0)</f>
        <v>195</v>
      </c>
      <c r="T11" s="38">
        <f>_xlfn.XLOOKUP(C11,'[4]②7月-汇总'!$D:$D,'[4]②7月-汇总'!$AP:$AP,0)</f>
        <v>31</v>
      </c>
      <c r="U11" s="38">
        <f>_xlfn.XLOOKUP(C11,'[4]②7月-汇总'!$D:$D,'[4]②7月-汇总'!$U:$U,0)</f>
        <v>0</v>
      </c>
      <c r="V11" s="41">
        <f>_xlfn.XLOOKUP(C11,[5]期初设置!$E:$E,[5]期初设置!$AG:$AG,0)</f>
        <v>0.05</v>
      </c>
      <c r="W11" s="42">
        <f>_xlfn.XLOOKUP(C11,[5]期初设置!$E:$E,[5]期初设置!$AH:$AH,0)</f>
        <v>3152.04775</v>
      </c>
      <c r="X11" s="42">
        <f>_xlfn.XLOOKUP(C11,[5]期初设置!$E:$E,[5]期初设置!$AI:$AI,0)</f>
        <v>108.0625</v>
      </c>
      <c r="Y11" s="42">
        <f>_xlfn.XLOOKUP(C11,[5]期初设置!$E:$E,[5]期初设置!$AM:$AM,0)</f>
        <v>0</v>
      </c>
      <c r="Z11" s="42">
        <f t="shared" si="2"/>
        <v>0</v>
      </c>
      <c r="AA11" s="42">
        <f t="shared" si="3"/>
        <v>3260.11025</v>
      </c>
      <c r="AB11" s="42">
        <f>_xlfn.XLOOKUP(C11,'[6]健康师-人工底薪'!$A:$A,'[6]健康师-人工底薪'!$AF:$AF,0)</f>
        <v>2000</v>
      </c>
      <c r="AC11" s="47">
        <f t="shared" si="4"/>
        <v>2000</v>
      </c>
      <c r="AD11" s="38">
        <f>_xlfn.XLOOKUP(C11,'[3]7月'!$C:$C,'[3]7月'!$F:$F,0)</f>
        <v>1782.5</v>
      </c>
      <c r="AE11" s="38">
        <f>_xlfn.XLOOKUP(C11,'[8]7月'!$C:$C,'[8]7月'!$G:$G,0)</f>
        <v>220</v>
      </c>
      <c r="AF11" s="38">
        <f>_xlfn.XLOOKUP(C11,'[9]②7月-汇总'!$D:$D,'[9]②7月-汇总'!$W:$W,0)</f>
        <v>0</v>
      </c>
      <c r="AG11" s="38">
        <f>_xlfn.XLOOKUP(C11,'[9]②7月-汇总'!$D:$D,'[9]②7月-汇总'!$Z:$Z,0)</f>
        <v>50</v>
      </c>
      <c r="AH11" s="50" t="e">
        <f>AA11+AC11+#REF!+#REF!+#REF!+AF11+AG11+AD11+AE11</f>
        <v>#REF!</v>
      </c>
      <c r="AI11" s="38">
        <f>_xlfn.XLOOKUP(C11,'[9]①7月-花名册'!$E:$E,'[9]①7月-花名册'!$T:$T,0)</f>
        <v>0</v>
      </c>
      <c r="AJ11" s="38">
        <f t="shared" si="5"/>
        <v>0</v>
      </c>
      <c r="AK11" s="38">
        <f t="shared" si="6"/>
        <v>0</v>
      </c>
      <c r="AL11" s="38">
        <f t="shared" si="7"/>
        <v>0</v>
      </c>
      <c r="AM11" s="38" t="e">
        <f t="shared" si="8"/>
        <v>#REF!</v>
      </c>
      <c r="AN11" s="52">
        <f>_xlfn.XLOOKUP(C11,'[9]②7月-汇总'!$D:$D,'[9]②7月-汇总'!AI:AI,0)</f>
        <v>0</v>
      </c>
      <c r="AO11" s="52">
        <f>_xlfn.XLOOKUP(C11,'[9]②7月-汇总'!$D:$D,'[9]②7月-汇总'!AJ:AJ,0)</f>
        <v>0</v>
      </c>
      <c r="AP11" s="52">
        <f>_xlfn.XLOOKUP(C11,'[9]②7月-汇总'!$D:$D,'[9]②7月-汇总'!AL:AL,0)</f>
        <v>0</v>
      </c>
      <c r="AQ11" s="54">
        <f t="shared" si="9"/>
        <v>0</v>
      </c>
      <c r="AR11" s="55">
        <f>_xlfn.XLOOKUP(C11,'[9]②7月-汇总'!$D:$D,'[9]②7月-汇总'!X:X,0)</f>
        <v>0</v>
      </c>
      <c r="AS11" s="55">
        <f>_xlfn.XLOOKUP(C11,'[9]②7月-汇总'!$D:$D,'[9]②7月-汇总'!Y:Y,0)</f>
        <v>0</v>
      </c>
      <c r="AT11" s="55"/>
      <c r="AU11" s="52">
        <f>_xlfn.XLOOKUP(C11,'[10]7月社保'!$B:$B,'[10]7月社保'!$L:$L,0)</f>
        <v>0</v>
      </c>
      <c r="AV11" s="52">
        <f>IFERROR(IF(AL11&gt;0,_xlfn.XLOOKUP(C11,[11]健康师明细!$C:$C,[11]健康师明细!$N:$N,0),0),0)</f>
        <v>0</v>
      </c>
      <c r="AW11" s="52">
        <f>_xlfn.XLOOKUP(C11,'[9]②7月-汇总'!$D:$D,'[9]②7月-汇总'!$AC:$AC,0)</f>
        <v>0</v>
      </c>
      <c r="AX11" s="52">
        <f>_xlfn.XLOOKUP(C11,'[9]②7月-汇总'!$D:$D,'[9]②7月-汇总'!$AB:$AB,0)</f>
        <v>0</v>
      </c>
      <c r="AY11" s="52">
        <f>_xlfn.XLOOKUP(C11,'[9]②7月-汇总'!$D:$D,'[9]②7月-汇总'!$AD:$AD,0)</f>
        <v>0</v>
      </c>
      <c r="AZ11" s="54">
        <f t="shared" si="10"/>
        <v>0</v>
      </c>
      <c r="BA11" s="52">
        <f>_xlfn.XLOOKUP(C11,[11]健康师明细!$C:$C,[11]健康师明细!$K:$K,0)</f>
        <v>0</v>
      </c>
      <c r="BB11" s="55">
        <f>_xlfn.XLOOKUP(C11,'[9]②7月-汇总'!$D:$D,'[9]②7月-汇总'!$AE:$AE,0)</f>
        <v>0</v>
      </c>
      <c r="BC11" s="55">
        <f>_xlfn.XLOOKUP(C11,'[9]②7月-汇总'!$D:$D,'[9]②7月-汇总'!$AF:$AF,0)</f>
        <v>0</v>
      </c>
      <c r="BD11" s="58">
        <f>_xlfn.XLOOKUP(C11,'[9]②7月-汇总'!$D:$D,'[9]②7月-汇总'!$AG:$AG,0)</f>
        <v>0</v>
      </c>
      <c r="BE11" s="60" t="e">
        <f t="shared" si="13"/>
        <v>#REF!</v>
      </c>
      <c r="BF11" s="52">
        <f>_xlfn.XLOOKUP(C11,'[9]①7月-花名册'!$E:$E,'[9]①7月-花名册'!$U:$U,0)</f>
        <v>0</v>
      </c>
      <c r="BG11" s="61" t="e">
        <f t="shared" si="11"/>
        <v>#REF!</v>
      </c>
      <c r="BH11" s="61" t="e">
        <f t="shared" si="12"/>
        <v>#REF!</v>
      </c>
      <c r="BI11" s="52">
        <f>_xlfn.XLOOKUP(C11,[9]上月未发人员明细!$A:$A,[9]上月未发人员明细!$I:$I,0)</f>
        <v>0</v>
      </c>
      <c r="BJ11" s="52">
        <f>SUMIFS([7]手动调整!$F:$F,[7]手动调整!$B:$B,C11)</f>
        <v>0</v>
      </c>
      <c r="BK11" s="64" t="e">
        <f t="shared" si="14"/>
        <v>#REF!</v>
      </c>
    </row>
    <row r="12" spans="1:63">
      <c r="A12" s="22" t="s">
        <v>78</v>
      </c>
      <c r="B12" s="23" t="s">
        <v>12</v>
      </c>
      <c r="C12" s="23" t="s">
        <v>85</v>
      </c>
      <c r="D12" s="23" t="str">
        <f>_xlfn.XLOOKUP(C12,[1]期初设置!$E:$E,[1]期初设置!$AM:$AM,0)</f>
        <v>华润+战狼队</v>
      </c>
      <c r="E12" s="27">
        <f>IFERROR(_xlfn.XLOOKUP(C12,[1]期初设置!$E:$E,[1]期初设置!$R:$R),"")</f>
        <v>35893.7</v>
      </c>
      <c r="F12" s="27">
        <f>IFERROR(_xlfn.XLOOKUP(C12,[1]期初设置!$E:$E,[1]期初设置!S:S),"")</f>
        <v>34393.7</v>
      </c>
      <c r="G12" s="27">
        <f>IFERROR(_xlfn.XLOOKUP(C12,[1]期初设置!$E:$E,[1]期初设置!T:T),"")</f>
        <v>1500</v>
      </c>
      <c r="H12" s="27">
        <f>IFERROR(_xlfn.XLOOKUP(C12,[1]期初设置!$E:$E,[1]期初设置!U:U),"")</f>
        <v>0</v>
      </c>
      <c r="I12" s="31">
        <f>_xlfn.XLOOKUP(A12,[2]门店排名!$C:$C,[2]门店排名!$E:$E,0)</f>
        <v>201952.3</v>
      </c>
      <c r="J12" s="31">
        <f>IFERROR(_xlfn.XLOOKUP(D12,'[1]⑥战队统计表-B-a-②呈现-业绩明细表④'!$A:$A,'[1]⑥战队统计表-B-a-②呈现-业绩明细表④'!$C:$C,0),"")</f>
        <v>97597.2</v>
      </c>
      <c r="K12" s="32">
        <f>IFERROR(_xlfn.XLOOKUP(C12,[1]期初设置!$E:$E,[1]期初设置!$AI:$AI,0),"")</f>
        <v>1680.01325</v>
      </c>
      <c r="L12" s="33">
        <f>_xlfn.XLOOKUP(C12,[1]期初设置!$E:$E,[1]期初设置!$J:$J,0)</f>
        <v>0</v>
      </c>
      <c r="M12" s="35">
        <f>_xlfn.XLOOKUP(C12,[1]期初设置!$E:$E,[1]期初设置!$I:$I,0)</f>
        <v>0</v>
      </c>
      <c r="N12" s="35">
        <f>_xlfn.XLOOKUP(C12,[1]期初设置!$E:$E,[1]期初设置!$K:$K,0)</f>
        <v>0</v>
      </c>
      <c r="O12" s="33">
        <f>_xlfn.XLOOKUP(C12,[1]期初设置!$E:$E,[1]期初设置!$O:$O,0)</f>
        <v>0</v>
      </c>
      <c r="P12" s="35">
        <f>IF(_xlfn.XLOOKUP(C12,[1]期初设置!$E:$E,[1]期初设置!$N:$N,0)="同老店",0,_xlfn.XLOOKUP(C12,[1]期初设置!$E:$E,[1]期初设置!$N:$N,0))</f>
        <v>0</v>
      </c>
      <c r="Q12" s="38">
        <f>_xlfn.XLOOKUP(C12,'[3]7月'!$C:$C,'[3]7月'!$E:$E,0)</f>
        <v>14652.31</v>
      </c>
      <c r="R12" s="38">
        <f>_xlfn.XLOOKUP(C12,'[3]7月'!$C:$C,'[3]7月'!$D:$D,0)</f>
        <v>82</v>
      </c>
      <c r="S12" s="38">
        <f>_xlfn.XLOOKUP(A12,[2]人头人次表!$A:$A,[2]人头人次表!$C:$C,0)</f>
        <v>195</v>
      </c>
      <c r="T12" s="38">
        <f>_xlfn.XLOOKUP(C12,'[4]②7月-汇总'!$D:$D,'[4]②7月-汇总'!$AP:$AP,0)</f>
        <v>31</v>
      </c>
      <c r="U12" s="38">
        <f>_xlfn.XLOOKUP(C12,'[4]②7月-汇总'!$D:$D,'[4]②7月-汇总'!$U:$U,0)</f>
        <v>0</v>
      </c>
      <c r="V12" s="41">
        <f>_xlfn.XLOOKUP(C12,[5]期初设置!$E:$E,[5]期初设置!$AG:$AG,0)</f>
        <v>0.05</v>
      </c>
      <c r="W12" s="42">
        <f>_xlfn.XLOOKUP(C12,[5]期初设置!$E:$E,[5]期初设置!$AH:$AH,0)</f>
        <v>1633.70075</v>
      </c>
      <c r="X12" s="42">
        <f>_xlfn.XLOOKUP(C12,[5]期初设置!$E:$E,[5]期初设置!$AI:$AI,0)</f>
        <v>46.3125</v>
      </c>
      <c r="Y12" s="42" t="str">
        <f>_xlfn.XLOOKUP(C12,[5]期初设置!$E:$E,[5]期初设置!$AM:$AM,0)</f>
        <v/>
      </c>
      <c r="Z12" s="42">
        <f t="shared" si="2"/>
        <v>0</v>
      </c>
      <c r="AA12" s="42">
        <f t="shared" si="3"/>
        <v>1680.01325</v>
      </c>
      <c r="AB12" s="42">
        <f>_xlfn.XLOOKUP(C12,'[6]健康师-人工底薪'!$A:$A,'[6]健康师-人工底薪'!$AF:$AF,0)</f>
        <v>2000</v>
      </c>
      <c r="AC12" s="47">
        <f t="shared" si="4"/>
        <v>2000</v>
      </c>
      <c r="AD12" s="38">
        <f>_xlfn.XLOOKUP(C12,'[3]7月'!$C:$C,'[3]7月'!$F:$F,0)</f>
        <v>1006</v>
      </c>
      <c r="AE12" s="38">
        <f>_xlfn.XLOOKUP(C12,'[8]7月'!$C:$C,'[8]7月'!$G:$G,0)</f>
        <v>20</v>
      </c>
      <c r="AF12" s="38">
        <f>_xlfn.XLOOKUP(C12,'[9]②7月-汇总'!$D:$D,'[9]②7月-汇总'!$W:$W,0)</f>
        <v>0</v>
      </c>
      <c r="AG12" s="38">
        <f>_xlfn.XLOOKUP(C12,'[9]②7月-汇总'!$D:$D,'[9]②7月-汇总'!$Z:$Z,0)</f>
        <v>0</v>
      </c>
      <c r="AH12" s="50" t="e">
        <f>AA12+AC12+#REF!+#REF!+#REF!+AF12+AG12+AD12+AE12</f>
        <v>#REF!</v>
      </c>
      <c r="AI12" s="38">
        <f>_xlfn.XLOOKUP(C12,'[9]①7月-花名册'!$E:$E,'[9]①7月-花名册'!$T:$T,0)</f>
        <v>0</v>
      </c>
      <c r="AJ12" s="38">
        <f t="shared" si="5"/>
        <v>0</v>
      </c>
      <c r="AK12" s="38">
        <f t="shared" si="6"/>
        <v>0</v>
      </c>
      <c r="AL12" s="38">
        <f t="shared" si="7"/>
        <v>0</v>
      </c>
      <c r="AM12" s="38" t="e">
        <f t="shared" si="8"/>
        <v>#REF!</v>
      </c>
      <c r="AN12" s="52">
        <f>_xlfn.XLOOKUP(C12,'[9]②7月-汇总'!$D:$D,'[9]②7月-汇总'!AI:AI,0)</f>
        <v>0</v>
      </c>
      <c r="AO12" s="52">
        <f>_xlfn.XLOOKUP(C12,'[9]②7月-汇总'!$D:$D,'[9]②7月-汇总'!AJ:AJ,0)</f>
        <v>0</v>
      </c>
      <c r="AP12" s="52">
        <f>_xlfn.XLOOKUP(C12,'[9]②7月-汇总'!$D:$D,'[9]②7月-汇总'!AL:AL,0)</f>
        <v>0</v>
      </c>
      <c r="AQ12" s="54">
        <f t="shared" si="9"/>
        <v>0</v>
      </c>
      <c r="AR12" s="55">
        <f>_xlfn.XLOOKUP(C12,'[9]②7月-汇总'!$D:$D,'[9]②7月-汇总'!X:X,0)</f>
        <v>0</v>
      </c>
      <c r="AS12" s="55">
        <f>_xlfn.XLOOKUP(C12,'[9]②7月-汇总'!$D:$D,'[9]②7月-汇总'!Y:Y,0)</f>
        <v>0</v>
      </c>
      <c r="AT12" s="55"/>
      <c r="AU12" s="52">
        <f>_xlfn.XLOOKUP(C12,'[10]7月社保'!$B:$B,'[10]7月社保'!$L:$L,0)</f>
        <v>0</v>
      </c>
      <c r="AV12" s="52">
        <f>IFERROR(IF(AL12&gt;0,_xlfn.XLOOKUP(C12,[11]健康师明细!$C:$C,[11]健康师明细!$N:$N,0),0),0)</f>
        <v>0</v>
      </c>
      <c r="AW12" s="52">
        <f>_xlfn.XLOOKUP(C12,'[9]②7月-汇总'!$D:$D,'[9]②7月-汇总'!$AC:$AC,0)</f>
        <v>0</v>
      </c>
      <c r="AX12" s="52">
        <f>_xlfn.XLOOKUP(C12,'[9]②7月-汇总'!$D:$D,'[9]②7月-汇总'!$AB:$AB,0)</f>
        <v>0</v>
      </c>
      <c r="AY12" s="52">
        <f>_xlfn.XLOOKUP(C12,'[9]②7月-汇总'!$D:$D,'[9]②7月-汇总'!$AD:$AD,0)</f>
        <v>0</v>
      </c>
      <c r="AZ12" s="54">
        <f t="shared" si="10"/>
        <v>0</v>
      </c>
      <c r="BA12" s="52">
        <f>_xlfn.XLOOKUP(C12,[11]健康师明细!$C:$C,[11]健康师明细!$K:$K,0)</f>
        <v>500</v>
      </c>
      <c r="BB12" s="55">
        <f>_xlfn.XLOOKUP(C12,'[9]②7月-汇总'!$D:$D,'[9]②7月-汇总'!$AE:$AE,0)</f>
        <v>0</v>
      </c>
      <c r="BC12" s="55">
        <f>_xlfn.XLOOKUP(C12,'[9]②7月-汇总'!$D:$D,'[9]②7月-汇总'!$AF:$AF,0)</f>
        <v>0</v>
      </c>
      <c r="BD12" s="58">
        <f>_xlfn.XLOOKUP(C12,'[9]②7月-汇总'!$D:$D,'[9]②7月-汇总'!$AG:$AG,0)</f>
        <v>0</v>
      </c>
      <c r="BE12" s="60" t="e">
        <f t="shared" si="13"/>
        <v>#REF!</v>
      </c>
      <c r="BF12" s="52">
        <f>_xlfn.XLOOKUP(C12,'[9]①7月-花名册'!$E:$E,'[9]①7月-花名册'!$U:$U,0)</f>
        <v>0</v>
      </c>
      <c r="BG12" s="61" t="e">
        <f t="shared" si="11"/>
        <v>#REF!</v>
      </c>
      <c r="BH12" s="61" t="e">
        <f t="shared" si="12"/>
        <v>#REF!</v>
      </c>
      <c r="BI12" s="52">
        <f>_xlfn.XLOOKUP(C12,[9]上月未发人员明细!$A:$A,[9]上月未发人员明细!$I:$I,0)</f>
        <v>0</v>
      </c>
      <c r="BJ12" s="52">
        <f>SUMIFS([7]手动调整!$F:$F,[7]手动调整!$B:$B,C12)</f>
        <v>0</v>
      </c>
      <c r="BK12" s="64" t="e">
        <f t="shared" si="14"/>
        <v>#REF!</v>
      </c>
    </row>
    <row r="13" spans="1:63">
      <c r="A13" s="22" t="s">
        <v>78</v>
      </c>
      <c r="B13" s="23" t="s">
        <v>12</v>
      </c>
      <c r="C13" s="23" t="s">
        <v>86</v>
      </c>
      <c r="D13" s="23" t="str">
        <f>_xlfn.XLOOKUP(C13,[1]期初设置!$E:$E,[1]期初设置!$AM:$AM,0)</f>
        <v>华润+战狼队</v>
      </c>
      <c r="E13" s="27">
        <f>IFERROR(_xlfn.XLOOKUP(C13,[1]期初设置!$E:$E,[1]期初设置!$R:$R),"")</f>
        <v>11021</v>
      </c>
      <c r="F13" s="27">
        <f>IFERROR(_xlfn.XLOOKUP(C13,[1]期初设置!$E:$E,[1]期初设置!S:S),"")</f>
        <v>11021</v>
      </c>
      <c r="G13" s="27">
        <f>IFERROR(_xlfn.XLOOKUP(C13,[1]期初设置!$E:$E,[1]期初设置!T:T),"")</f>
        <v>0</v>
      </c>
      <c r="H13" s="27">
        <f>IFERROR(_xlfn.XLOOKUP(C13,[1]期初设置!$E:$E,[1]期初设置!U:U),"")</f>
        <v>0</v>
      </c>
      <c r="I13" s="31">
        <f>_xlfn.XLOOKUP(A13,[2]门店排名!$C:$C,[2]门店排名!$E:$E,0)</f>
        <v>201952.3</v>
      </c>
      <c r="J13" s="31">
        <f>IFERROR(_xlfn.XLOOKUP(D13,'[1]⑥战队统计表-B-a-②呈现-业绩明细表④'!$A:$A,'[1]⑥战队统计表-B-a-②呈现-业绩明细表④'!$C:$C,0),"")</f>
        <v>97597.2</v>
      </c>
      <c r="K13" s="32">
        <f>IFERROR(_xlfn.XLOOKUP(C13,[1]期初设置!$E:$E,[1]期初设置!$AI:$AI,0),"")</f>
        <v>523.4975</v>
      </c>
      <c r="L13" s="33">
        <f>_xlfn.XLOOKUP(C13,[1]期初设置!$E:$E,[1]期初设置!$J:$J,0)</f>
        <v>0</v>
      </c>
      <c r="M13" s="35">
        <f>_xlfn.XLOOKUP(C13,[1]期初设置!$E:$E,[1]期初设置!$I:$I,0)</f>
        <v>0</v>
      </c>
      <c r="N13" s="35">
        <f>_xlfn.XLOOKUP(C13,[1]期初设置!$E:$E,[1]期初设置!$K:$K,0)</f>
        <v>0</v>
      </c>
      <c r="O13" s="33">
        <f>_xlfn.XLOOKUP(C13,[1]期初设置!$E:$E,[1]期初设置!$O:$O,0)</f>
        <v>0</v>
      </c>
      <c r="P13" s="35">
        <f>IF(_xlfn.XLOOKUP(C13,[1]期初设置!$E:$E,[1]期初设置!$N:$N,0)="同老店",0,_xlfn.XLOOKUP(C13,[1]期初设置!$E:$E,[1]期初设置!$N:$N,0))</f>
        <v>0</v>
      </c>
      <c r="Q13" s="38">
        <f>_xlfn.XLOOKUP(C13,'[3]7月'!$C:$C,'[3]7月'!$E:$E,0)</f>
        <v>10407.49</v>
      </c>
      <c r="R13" s="38">
        <f>_xlfn.XLOOKUP(C13,'[3]7月'!$C:$C,'[3]7月'!$D:$D,0)</f>
        <v>77</v>
      </c>
      <c r="S13" s="38">
        <f>_xlfn.XLOOKUP(A13,[2]人头人次表!$A:$A,[2]人头人次表!$C:$C,0)</f>
        <v>195</v>
      </c>
      <c r="T13" s="38">
        <f>_xlfn.XLOOKUP(C13,'[4]②7月-汇总'!$D:$D,'[4]②7月-汇总'!$AP:$AP,0)</f>
        <v>31</v>
      </c>
      <c r="U13" s="38">
        <f>_xlfn.XLOOKUP(C13,'[4]②7月-汇总'!$D:$D,'[4]②7月-汇总'!$U:$U,0)</f>
        <v>0</v>
      </c>
      <c r="V13" s="41">
        <f>_xlfn.XLOOKUP(C13,[5]期初设置!$E:$E,[5]期初设置!$AG:$AG,0)</f>
        <v>0.05</v>
      </c>
      <c r="W13" s="42">
        <f>_xlfn.XLOOKUP(C13,[5]期初设置!$E:$E,[5]期初设置!$AH:$AH,0)</f>
        <v>523.4975</v>
      </c>
      <c r="X13" s="42">
        <f>_xlfn.XLOOKUP(C13,[5]期初设置!$E:$E,[5]期初设置!$AI:$AI,0)</f>
        <v>0</v>
      </c>
      <c r="Y13" s="42" t="str">
        <f>_xlfn.XLOOKUP(C13,[5]期初设置!$E:$E,[5]期初设置!$AM:$AM,0)</f>
        <v/>
      </c>
      <c r="Z13" s="42">
        <f t="shared" si="2"/>
        <v>0</v>
      </c>
      <c r="AA13" s="42">
        <f t="shared" si="3"/>
        <v>523.4975</v>
      </c>
      <c r="AB13" s="42">
        <f>_xlfn.XLOOKUP(C13,'[6]健康师-人工底薪'!$A:$A,'[6]健康师-人工底薪'!$AF:$AF,0)</f>
        <v>2000</v>
      </c>
      <c r="AC13" s="47">
        <f t="shared" si="4"/>
        <v>2000</v>
      </c>
      <c r="AD13" s="38">
        <f>_xlfn.XLOOKUP(C13,'[3]7月'!$C:$C,'[3]7月'!$F:$F,0)</f>
        <v>1094</v>
      </c>
      <c r="AE13" s="38">
        <f>_xlfn.XLOOKUP(C13,'[8]7月'!$C:$C,'[8]7月'!$G:$G,0)</f>
        <v>40</v>
      </c>
      <c r="AF13" s="38">
        <f>_xlfn.XLOOKUP(C13,'[9]②7月-汇总'!$D:$D,'[9]②7月-汇总'!$W:$W,0)</f>
        <v>0</v>
      </c>
      <c r="AG13" s="38">
        <f>_xlfn.XLOOKUP(C13,'[9]②7月-汇总'!$D:$D,'[9]②7月-汇总'!$Z:$Z,0)</f>
        <v>0</v>
      </c>
      <c r="AH13" s="50" t="e">
        <f>AA13+AC13+#REF!+#REF!+#REF!+AF13+AG13+AD13+AE13</f>
        <v>#REF!</v>
      </c>
      <c r="AI13" s="38">
        <f>_xlfn.XLOOKUP(C13,'[9]①7月-花名册'!$E:$E,'[9]①7月-花名册'!$T:$T,0)</f>
        <v>4000</v>
      </c>
      <c r="AJ13" s="38">
        <f t="shared" si="5"/>
        <v>0</v>
      </c>
      <c r="AK13" s="38">
        <f t="shared" si="6"/>
        <v>4000</v>
      </c>
      <c r="AL13" s="38" t="e">
        <f t="shared" si="7"/>
        <v>#REF!</v>
      </c>
      <c r="AM13" s="38" t="e">
        <f t="shared" si="8"/>
        <v>#REF!</v>
      </c>
      <c r="AN13" s="52">
        <f>_xlfn.XLOOKUP(C13,'[9]②7月-汇总'!$D:$D,'[9]②7月-汇总'!AI:AI,0)</f>
        <v>0</v>
      </c>
      <c r="AO13" s="52">
        <f>_xlfn.XLOOKUP(C13,'[9]②7月-汇总'!$D:$D,'[9]②7月-汇总'!AJ:AJ,0)</f>
        <v>0</v>
      </c>
      <c r="AP13" s="52">
        <f>_xlfn.XLOOKUP(C13,'[9]②7月-汇总'!$D:$D,'[9]②7月-汇总'!AL:AL,0)</f>
        <v>0</v>
      </c>
      <c r="AQ13" s="54">
        <f t="shared" si="9"/>
        <v>0</v>
      </c>
      <c r="AR13" s="55">
        <f>_xlfn.XLOOKUP(C13,'[9]②7月-汇总'!$D:$D,'[9]②7月-汇总'!X:X,0)</f>
        <v>0</v>
      </c>
      <c r="AS13" s="55">
        <f>_xlfn.XLOOKUP(C13,'[9]②7月-汇总'!$D:$D,'[9]②7月-汇总'!Y:Y,0)</f>
        <v>0</v>
      </c>
      <c r="AT13" s="55"/>
      <c r="AU13" s="52">
        <f>_xlfn.XLOOKUP(C13,'[10]7月社保'!$B:$B,'[10]7月社保'!$L:$L,0)</f>
        <v>0</v>
      </c>
      <c r="AV13" s="52">
        <f>IFERROR(IF(AL13&gt;0,_xlfn.XLOOKUP(C13,[11]健康师明细!$C:$C,[11]健康师明细!$N:$N,0),0),0)</f>
        <v>0</v>
      </c>
      <c r="AW13" s="52">
        <f>_xlfn.XLOOKUP(C13,'[9]②7月-汇总'!$D:$D,'[9]②7月-汇总'!$AC:$AC,0)</f>
        <v>100</v>
      </c>
      <c r="AX13" s="52">
        <f>_xlfn.XLOOKUP(C13,'[9]②7月-汇总'!$D:$D,'[9]②7月-汇总'!$AB:$AB,0)</f>
        <v>0</v>
      </c>
      <c r="AY13" s="52">
        <f>_xlfn.XLOOKUP(C13,'[9]②7月-汇总'!$D:$D,'[9]②7月-汇总'!$AD:$AD,0)</f>
        <v>0</v>
      </c>
      <c r="AZ13" s="54">
        <f t="shared" si="10"/>
        <v>100</v>
      </c>
      <c r="BA13" s="52">
        <f>_xlfn.XLOOKUP(C13,[11]健康师明细!$C:$C,[11]健康师明细!$K:$K,0)</f>
        <v>0</v>
      </c>
      <c r="BB13" s="55">
        <f>_xlfn.XLOOKUP(C13,'[9]②7月-汇总'!$D:$D,'[9]②7月-汇总'!$AE:$AE,0)</f>
        <v>0</v>
      </c>
      <c r="BC13" s="55">
        <f>_xlfn.XLOOKUP(C13,'[9]②7月-汇总'!$D:$D,'[9]②7月-汇总'!$AF:$AF,0)</f>
        <v>0</v>
      </c>
      <c r="BD13" s="58">
        <f>_xlfn.XLOOKUP(C13,'[9]②7月-汇总'!$D:$D,'[9]②7月-汇总'!$AG:$AG,0)</f>
        <v>0</v>
      </c>
      <c r="BE13" s="60" t="e">
        <f t="shared" si="13"/>
        <v>#REF!</v>
      </c>
      <c r="BF13" s="52">
        <f>_xlfn.XLOOKUP(C13,'[9]①7月-花名册'!$E:$E,'[9]①7月-花名册'!$U:$U,0)</f>
        <v>0</v>
      </c>
      <c r="BG13" s="61" t="e">
        <f t="shared" si="11"/>
        <v>#REF!</v>
      </c>
      <c r="BH13" s="61" t="e">
        <f t="shared" si="12"/>
        <v>#REF!</v>
      </c>
      <c r="BI13" s="52">
        <f>_xlfn.XLOOKUP(C13,[9]上月未发人员明细!$A:$A,[9]上月未发人员明细!$I:$I,0)</f>
        <v>0</v>
      </c>
      <c r="BJ13" s="52">
        <f>SUMIFS([7]手动调整!$F:$F,[7]手动调整!$B:$B,C13)</f>
        <v>0</v>
      </c>
      <c r="BK13" s="64" t="e">
        <f t="shared" si="14"/>
        <v>#REF!</v>
      </c>
    </row>
    <row r="14" spans="1:63">
      <c r="A14" s="22" t="s">
        <v>78</v>
      </c>
      <c r="B14" s="23" t="s">
        <v>12</v>
      </c>
      <c r="C14" s="23" t="s">
        <v>87</v>
      </c>
      <c r="D14" s="23" t="str">
        <f>_xlfn.XLOOKUP(C14,[1]期初设置!$E:$E,[1]期初设置!$AM:$AM,0)</f>
        <v>华润+飞跃队</v>
      </c>
      <c r="E14" s="27">
        <f>IFERROR(_xlfn.XLOOKUP(C14,[1]期初设置!$E:$E,[1]期初设置!$R:$R),"")</f>
        <v>22150.7</v>
      </c>
      <c r="F14" s="27">
        <f>IFERROR(_xlfn.XLOOKUP(C14,[1]期初设置!$E:$E,[1]期初设置!S:S),"")</f>
        <v>21400.7</v>
      </c>
      <c r="G14" s="27">
        <f>IFERROR(_xlfn.XLOOKUP(C14,[1]期初设置!$E:$E,[1]期初设置!T:T),"")</f>
        <v>750</v>
      </c>
      <c r="H14" s="27">
        <f>IFERROR(_xlfn.XLOOKUP(C14,[1]期初设置!$E:$E,[1]期初设置!U:U),"")</f>
        <v>0</v>
      </c>
      <c r="I14" s="31">
        <f>_xlfn.XLOOKUP(A14,[2]门店排名!$C:$C,[2]门店排名!$E:$E,0)</f>
        <v>201952.3</v>
      </c>
      <c r="J14" s="31">
        <f>IFERROR(_xlfn.XLOOKUP(D14,'[1]⑥战队统计表-B-a-②呈现-业绩明细表④'!$A:$A,'[1]⑥战队统计表-B-a-②呈现-业绩明细表④'!$C:$C,0),"")</f>
        <v>104385.9</v>
      </c>
      <c r="K14" s="32">
        <f>IFERROR(_xlfn.XLOOKUP(C14,[1]期初设置!$E:$E,[1]期初设置!$AI:$AI,0),"")</f>
        <v>1039.6895</v>
      </c>
      <c r="L14" s="33">
        <f>_xlfn.XLOOKUP(C14,[1]期初设置!$E:$E,[1]期初设置!$J:$J,0)</f>
        <v>0</v>
      </c>
      <c r="M14" s="35">
        <f>_xlfn.XLOOKUP(C14,[1]期初设置!$E:$E,[1]期初设置!$I:$I,0)</f>
        <v>0</v>
      </c>
      <c r="N14" s="35">
        <f>_xlfn.XLOOKUP(C14,[1]期初设置!$E:$E,[1]期初设置!$K:$K,0)</f>
        <v>0</v>
      </c>
      <c r="O14" s="33">
        <f>_xlfn.XLOOKUP(C14,[1]期初设置!$E:$E,[1]期初设置!$O:$O,0)</f>
        <v>0</v>
      </c>
      <c r="P14" s="35">
        <f>IF(_xlfn.XLOOKUP(C14,[1]期初设置!$E:$E,[1]期初设置!$N:$N,0)="同老店",0,_xlfn.XLOOKUP(C14,[1]期初设置!$E:$E,[1]期初设置!$N:$N,0))</f>
        <v>0</v>
      </c>
      <c r="Q14" s="38">
        <f>_xlfn.XLOOKUP(C14,'[3]7月'!$C:$C,'[3]7月'!$E:$E,0)</f>
        <v>20974.32</v>
      </c>
      <c r="R14" s="38">
        <f>_xlfn.XLOOKUP(C14,'[3]7月'!$C:$C,'[3]7月'!$D:$D,0)</f>
        <v>102</v>
      </c>
      <c r="S14" s="38">
        <f>_xlfn.XLOOKUP(A14,[2]人头人次表!$A:$A,[2]人头人次表!$C:$C,0)</f>
        <v>195</v>
      </c>
      <c r="T14" s="38">
        <f>_xlfn.XLOOKUP(C14,'[4]②7月-汇总'!$D:$D,'[4]②7月-汇总'!$AP:$AP,0)</f>
        <v>31</v>
      </c>
      <c r="U14" s="38">
        <f>_xlfn.XLOOKUP(C14,'[4]②7月-汇总'!$D:$D,'[4]②7月-汇总'!$U:$U,0)</f>
        <v>0</v>
      </c>
      <c r="V14" s="41">
        <f>_xlfn.XLOOKUP(C14,[5]期初设置!$E:$E,[5]期初设置!$AG:$AG,0)</f>
        <v>0.05</v>
      </c>
      <c r="W14" s="42">
        <f>_xlfn.XLOOKUP(C14,[5]期初设置!$E:$E,[5]期初设置!$AH:$AH,0)</f>
        <v>1016.53325</v>
      </c>
      <c r="X14" s="42">
        <f>_xlfn.XLOOKUP(C14,[5]期初设置!$E:$E,[5]期初设置!$AI:$AI,0)</f>
        <v>23.15625</v>
      </c>
      <c r="Y14" s="42" t="str">
        <f>_xlfn.XLOOKUP(C14,[5]期初设置!$E:$E,[5]期初设置!$AM:$AM,0)</f>
        <v/>
      </c>
      <c r="Z14" s="42">
        <f t="shared" si="2"/>
        <v>0</v>
      </c>
      <c r="AA14" s="42">
        <f t="shared" si="3"/>
        <v>1039.6895</v>
      </c>
      <c r="AB14" s="42">
        <f>_xlfn.XLOOKUP(C14,'[6]健康师-人工底薪'!$A:$A,'[6]健康师-人工底薪'!$AF:$AF,0)</f>
        <v>2000</v>
      </c>
      <c r="AC14" s="47">
        <f t="shared" si="4"/>
        <v>2000</v>
      </c>
      <c r="AD14" s="38">
        <f>_xlfn.XLOOKUP(C14,'[3]7月'!$C:$C,'[3]7月'!$F:$F,0)</f>
        <v>1223.5</v>
      </c>
      <c r="AE14" s="38">
        <f>_xlfn.XLOOKUP(C14,'[8]7月'!$C:$C,'[8]7月'!$G:$G,0)</f>
        <v>15</v>
      </c>
      <c r="AF14" s="38">
        <f>_xlfn.XLOOKUP(C14,'[9]②7月-汇总'!$D:$D,'[9]②7月-汇总'!$W:$W,0)</f>
        <v>0</v>
      </c>
      <c r="AG14" s="38">
        <f>_xlfn.XLOOKUP(C14,'[9]②7月-汇总'!$D:$D,'[9]②7月-汇总'!$Z:$Z,0)</f>
        <v>0</v>
      </c>
      <c r="AH14" s="50" t="e">
        <f>AA14+AC14+#REF!+#REF!+#REF!+AF14+AG14+AD14+AE14</f>
        <v>#REF!</v>
      </c>
      <c r="AI14" s="38">
        <f>_xlfn.XLOOKUP(C14,'[9]①7月-花名册'!$E:$E,'[9]①7月-花名册'!$T:$T,0)</f>
        <v>5000</v>
      </c>
      <c r="AJ14" s="38">
        <f t="shared" si="5"/>
        <v>0</v>
      </c>
      <c r="AK14" s="38">
        <f t="shared" si="6"/>
        <v>5000</v>
      </c>
      <c r="AL14" s="38" t="e">
        <f t="shared" si="7"/>
        <v>#REF!</v>
      </c>
      <c r="AM14" s="38" t="e">
        <f t="shared" si="8"/>
        <v>#REF!</v>
      </c>
      <c r="AN14" s="52">
        <f>_xlfn.XLOOKUP(C14,'[9]②7月-汇总'!$D:$D,'[9]②7月-汇总'!AI:AI,0)</f>
        <v>0</v>
      </c>
      <c r="AO14" s="52">
        <f>_xlfn.XLOOKUP(C14,'[9]②7月-汇总'!$D:$D,'[9]②7月-汇总'!AJ:AJ,0)</f>
        <v>0</v>
      </c>
      <c r="AP14" s="52">
        <f>_xlfn.XLOOKUP(C14,'[9]②7月-汇总'!$D:$D,'[9]②7月-汇总'!AL:AL,0)</f>
        <v>0</v>
      </c>
      <c r="AQ14" s="54">
        <f t="shared" si="9"/>
        <v>0</v>
      </c>
      <c r="AR14" s="55">
        <f>_xlfn.XLOOKUP(C14,'[9]②7月-汇总'!$D:$D,'[9]②7月-汇总'!X:X,0)</f>
        <v>0</v>
      </c>
      <c r="AS14" s="55">
        <f>_xlfn.XLOOKUP(C14,'[9]②7月-汇总'!$D:$D,'[9]②7月-汇总'!Y:Y,0)</f>
        <v>0</v>
      </c>
      <c r="AT14" s="55"/>
      <c r="AU14" s="52">
        <f>_xlfn.XLOOKUP(C14,'[10]7月社保'!$B:$B,'[10]7月社保'!$L:$L,0)</f>
        <v>0</v>
      </c>
      <c r="AV14" s="52">
        <f>IFERROR(IF(AL14&gt;0,_xlfn.XLOOKUP(C14,[11]健康师明细!$C:$C,[11]健康师明细!$N:$N,0),0),0)</f>
        <v>0</v>
      </c>
      <c r="AW14" s="52">
        <f>_xlfn.XLOOKUP(C14,'[9]②7月-汇总'!$D:$D,'[9]②7月-汇总'!$AC:$AC,0)</f>
        <v>0</v>
      </c>
      <c r="AX14" s="52">
        <f>_xlfn.XLOOKUP(C14,'[9]②7月-汇总'!$D:$D,'[9]②7月-汇总'!$AB:$AB,0)</f>
        <v>0</v>
      </c>
      <c r="AY14" s="52">
        <f>_xlfn.XLOOKUP(C14,'[9]②7月-汇总'!$D:$D,'[9]②7月-汇总'!$AD:$AD,0)</f>
        <v>130</v>
      </c>
      <c r="AZ14" s="54">
        <f t="shared" si="10"/>
        <v>130</v>
      </c>
      <c r="BA14" s="52">
        <f>_xlfn.XLOOKUP(C14,[11]健康师明细!$C:$C,[11]健康师明细!$K:$K,0)</f>
        <v>0</v>
      </c>
      <c r="BB14" s="55">
        <f>_xlfn.XLOOKUP(C14,'[9]②7月-汇总'!$D:$D,'[9]②7月-汇总'!$AE:$AE,0)</f>
        <v>0</v>
      </c>
      <c r="BC14" s="55">
        <f>_xlfn.XLOOKUP(C14,'[9]②7月-汇总'!$D:$D,'[9]②7月-汇总'!$AF:$AF,0)</f>
        <v>0</v>
      </c>
      <c r="BD14" s="58">
        <f>_xlfn.XLOOKUP(C14,'[9]②7月-汇总'!$D:$D,'[9]②7月-汇总'!$AG:$AG,0)</f>
        <v>0</v>
      </c>
      <c r="BE14" s="60" t="e">
        <f t="shared" si="13"/>
        <v>#REF!</v>
      </c>
      <c r="BF14" s="52">
        <f>_xlfn.XLOOKUP(C14,'[9]①7月-花名册'!$E:$E,'[9]①7月-花名册'!$U:$U,0)</f>
        <v>0</v>
      </c>
      <c r="BG14" s="61" t="e">
        <f t="shared" si="11"/>
        <v>#REF!</v>
      </c>
      <c r="BH14" s="61" t="e">
        <f t="shared" si="12"/>
        <v>#REF!</v>
      </c>
      <c r="BI14" s="52">
        <f>_xlfn.XLOOKUP(C14,[9]上月未发人员明细!$A:$A,[9]上月未发人员明细!$I:$I,0)</f>
        <v>778</v>
      </c>
      <c r="BJ14" s="52">
        <f>SUMIFS([7]手动调整!$F:$F,[7]手动调整!$B:$B,C14)</f>
        <v>0</v>
      </c>
      <c r="BK14" s="64" t="e">
        <f t="shared" si="14"/>
        <v>#REF!</v>
      </c>
    </row>
    <row r="15" spans="1:63">
      <c r="A15" s="22" t="s">
        <v>88</v>
      </c>
      <c r="B15" s="23" t="s">
        <v>89</v>
      </c>
      <c r="C15" s="23" t="s">
        <v>90</v>
      </c>
      <c r="D15" s="23">
        <f>_xlfn.XLOOKUP(C15,[1]期初设置!$E:$E,[1]期初设置!$AM:$AM,0)</f>
        <v>0</v>
      </c>
      <c r="E15" s="27" t="str">
        <f>IFERROR(_xlfn.XLOOKUP(C15,[1]期初设置!$E:$E,[1]期初设置!$R:$R),"")</f>
        <v/>
      </c>
      <c r="F15" s="27" t="str">
        <f>IFERROR(_xlfn.XLOOKUP(C15,[1]期初设置!$E:$E,[1]期初设置!S:S),"")</f>
        <v/>
      </c>
      <c r="G15" s="27" t="str">
        <f>IFERROR(_xlfn.XLOOKUP(C15,[1]期初设置!$E:$E,[1]期初设置!T:T),"")</f>
        <v/>
      </c>
      <c r="H15" s="27" t="str">
        <f>IFERROR(_xlfn.XLOOKUP(C15,[1]期初设置!$E:$E,[1]期初设置!U:U),"")</f>
        <v/>
      </c>
      <c r="I15" s="31">
        <f>_xlfn.XLOOKUP(A15,[2]门店排名!$C:$C,[2]门店排名!$E:$E,0)</f>
        <v>0</v>
      </c>
      <c r="J15" s="31" t="str">
        <f>IFERROR(_xlfn.XLOOKUP(D15,'[1]⑥战队统计表-B-a-②呈现-业绩明细表④'!$A:$A,'[1]⑥战队统计表-B-a-②呈现-业绩明细表④'!$C:$C,0),"")</f>
        <v/>
      </c>
      <c r="K15" s="32">
        <f>IFERROR(_xlfn.XLOOKUP(C15,[1]期初设置!$E:$E,[1]期初设置!$AI:$AI,0),"")</f>
        <v>0</v>
      </c>
      <c r="L15" s="33">
        <f>_xlfn.XLOOKUP(C15,[1]期初设置!$E:$E,[1]期初设置!$J:$J,0)</f>
        <v>0</v>
      </c>
      <c r="M15" s="35">
        <f>_xlfn.XLOOKUP(C15,[1]期初设置!$E:$E,[1]期初设置!$I:$I,0)</f>
        <v>0</v>
      </c>
      <c r="N15" s="35">
        <f>_xlfn.XLOOKUP(C15,[1]期初设置!$E:$E,[1]期初设置!$K:$K,0)</f>
        <v>0</v>
      </c>
      <c r="O15" s="33">
        <f>_xlfn.XLOOKUP(C15,[1]期初设置!$E:$E,[1]期初设置!$O:$O,0)</f>
        <v>0</v>
      </c>
      <c r="P15" s="35">
        <f>IF(_xlfn.XLOOKUP(C15,[1]期初设置!$E:$E,[1]期初设置!$N:$N,0)="同老店",0,_xlfn.XLOOKUP(C15,[1]期初设置!$E:$E,[1]期初设置!$N:$N,0))</f>
        <v>0</v>
      </c>
      <c r="Q15" s="38">
        <f>_xlfn.XLOOKUP(C15,'[3]7月'!$C:$C,'[3]7月'!$E:$E,0)</f>
        <v>0</v>
      </c>
      <c r="R15" s="38">
        <f>_xlfn.XLOOKUP(C15,'[3]7月'!$C:$C,'[3]7月'!$D:$D,0)</f>
        <v>0</v>
      </c>
      <c r="S15" s="38">
        <f>_xlfn.XLOOKUP(A15,[2]人头人次表!$A:$A,[2]人头人次表!$C:$C,0)</f>
        <v>0</v>
      </c>
      <c r="T15" s="38">
        <f>_xlfn.XLOOKUP(C15,'[4]②7月-汇总'!$D:$D,'[4]②7月-汇总'!$AP:$AP,0)</f>
        <v>31</v>
      </c>
      <c r="U15" s="38">
        <f>_xlfn.XLOOKUP(C15,'[4]②7月-汇总'!$D:$D,'[4]②7月-汇总'!$U:$U,0)</f>
        <v>0</v>
      </c>
      <c r="V15" s="41">
        <f>_xlfn.XLOOKUP(C15,[5]期初设置!$E:$E,[5]期初设置!$AG:$AG,0)</f>
        <v>0</v>
      </c>
      <c r="W15" s="42">
        <f>_xlfn.XLOOKUP(C15,[5]期初设置!$E:$E,[5]期初设置!$AH:$AH,0)</f>
        <v>0</v>
      </c>
      <c r="X15" s="42">
        <f>_xlfn.XLOOKUP(C15,[5]期初设置!$E:$E,[5]期初设置!$AI:$AI,0)</f>
        <v>0</v>
      </c>
      <c r="Y15" s="42">
        <f>_xlfn.XLOOKUP(C15,[5]期初设置!$E:$E,[5]期初设置!$AM:$AM,0)</f>
        <v>0</v>
      </c>
      <c r="Z15" s="42">
        <f t="shared" si="2"/>
        <v>0</v>
      </c>
      <c r="AA15" s="42">
        <f t="shared" si="3"/>
        <v>0</v>
      </c>
      <c r="AB15" s="42">
        <f>_xlfn.XLOOKUP(C15,'[6]健康师-人工底薪'!$A:$A,'[6]健康师-人工底薪'!$AF:$AF,0)</f>
        <v>0</v>
      </c>
      <c r="AC15" s="47">
        <f t="shared" si="4"/>
        <v>0</v>
      </c>
      <c r="AD15" s="38">
        <f>_xlfn.XLOOKUP(C15,'[3]7月'!$C:$C,'[3]7月'!$F:$F,0)</f>
        <v>0</v>
      </c>
      <c r="AE15" s="38">
        <f>_xlfn.XLOOKUP(C15,'[8]7月'!$C:$C,'[8]7月'!$G:$G,0)</f>
        <v>0</v>
      </c>
      <c r="AF15" s="38">
        <f>_xlfn.XLOOKUP(C15,'[9]②7月-汇总'!$D:$D,'[9]②7月-汇总'!$W:$W,0)</f>
        <v>0</v>
      </c>
      <c r="AG15" s="38">
        <f>_xlfn.XLOOKUP(C15,'[9]②7月-汇总'!$D:$D,'[9]②7月-汇总'!$Z:$Z,0)</f>
        <v>0</v>
      </c>
      <c r="AH15" s="50" t="e">
        <f>AA15+AC15+#REF!+#REF!+#REF!+AF15+AG15+AD15+AE15</f>
        <v>#REF!</v>
      </c>
      <c r="AI15" s="38">
        <f>_xlfn.XLOOKUP(C15,'[9]①7月-花名册'!$E:$E,'[9]①7月-花名册'!$T:$T,0)</f>
        <v>0</v>
      </c>
      <c r="AJ15" s="38">
        <f t="shared" si="5"/>
        <v>0</v>
      </c>
      <c r="AK15" s="38">
        <f t="shared" si="6"/>
        <v>0</v>
      </c>
      <c r="AL15" s="38">
        <f t="shared" si="7"/>
        <v>0</v>
      </c>
      <c r="AM15" s="38" t="e">
        <f t="shared" si="8"/>
        <v>#REF!</v>
      </c>
      <c r="AN15" s="52">
        <f>_xlfn.XLOOKUP(C15,'[9]②7月-汇总'!$D:$D,'[9]②7月-汇总'!AI:AI,0)</f>
        <v>0</v>
      </c>
      <c r="AO15" s="52">
        <f>_xlfn.XLOOKUP(C15,'[9]②7月-汇总'!$D:$D,'[9]②7月-汇总'!AJ:AJ,0)</f>
        <v>0</v>
      </c>
      <c r="AP15" s="52">
        <f>_xlfn.XLOOKUP(C15,'[9]②7月-汇总'!$D:$D,'[9]②7月-汇总'!AL:AL,0)</f>
        <v>0</v>
      </c>
      <c r="AQ15" s="54">
        <f t="shared" si="9"/>
        <v>0</v>
      </c>
      <c r="AR15" s="55">
        <f>_xlfn.XLOOKUP(C15,'[9]②7月-汇总'!$D:$D,'[9]②7月-汇总'!X:X,0)</f>
        <v>10</v>
      </c>
      <c r="AS15" s="55">
        <f>_xlfn.XLOOKUP(C15,'[9]②7月-汇总'!$D:$D,'[9]②7月-汇总'!Y:Y,0)</f>
        <v>0</v>
      </c>
      <c r="AT15" s="55"/>
      <c r="AU15" s="52">
        <f>_xlfn.XLOOKUP(C15,'[10]7月社保'!$B:$B,'[10]7月社保'!$L:$L,0)</f>
        <v>640.56</v>
      </c>
      <c r="AV15" s="52">
        <f>IFERROR(IF(AL15&gt;0,_xlfn.XLOOKUP(C15,[11]健康师明细!$C:$C,[11]健康师明细!$N:$N,0),0),0)</f>
        <v>0</v>
      </c>
      <c r="AW15" s="52">
        <f>_xlfn.XLOOKUP(C15,'[9]②7月-汇总'!$D:$D,'[9]②7月-汇总'!$AC:$AC,0)</f>
        <v>0</v>
      </c>
      <c r="AX15" s="52">
        <f>_xlfn.XLOOKUP(C15,'[9]②7月-汇总'!$D:$D,'[9]②7月-汇总'!$AB:$AB,0)</f>
        <v>0</v>
      </c>
      <c r="AY15" s="52">
        <f>_xlfn.XLOOKUP(C15,'[9]②7月-汇总'!$D:$D,'[9]②7月-汇总'!$AD:$AD,0)</f>
        <v>0</v>
      </c>
      <c r="AZ15" s="54">
        <f t="shared" si="10"/>
        <v>650.56</v>
      </c>
      <c r="BA15" s="52">
        <f>_xlfn.XLOOKUP(C15,[11]健康师明细!$C:$C,[11]健康师明细!$K:$K,0)</f>
        <v>0</v>
      </c>
      <c r="BB15" s="55">
        <f>_xlfn.XLOOKUP(C15,'[9]②7月-汇总'!$D:$D,'[9]②7月-汇总'!$AE:$AE,0)</f>
        <v>0</v>
      </c>
      <c r="BC15" s="55">
        <f>_xlfn.XLOOKUP(C15,'[9]②7月-汇总'!$D:$D,'[9]②7月-汇总'!$AF:$AF,0)</f>
        <v>0</v>
      </c>
      <c r="BD15" s="58">
        <f>_xlfn.XLOOKUP(C15,'[9]②7月-汇总'!$D:$D,'[9]②7月-汇总'!$AG:$AG,0)</f>
        <v>0</v>
      </c>
      <c r="BE15" s="60" t="e">
        <f t="shared" si="13"/>
        <v>#REF!</v>
      </c>
      <c r="BF15" s="52">
        <f>_xlfn.XLOOKUP(C15,'[9]①7月-花名册'!$E:$E,'[9]①7月-花名册'!$U:$U,0)</f>
        <v>0</v>
      </c>
      <c r="BG15" s="61" t="e">
        <f t="shared" si="11"/>
        <v>#REF!</v>
      </c>
      <c r="BH15" s="61" t="e">
        <f t="shared" si="12"/>
        <v>#REF!</v>
      </c>
      <c r="BI15" s="52">
        <f>_xlfn.XLOOKUP(C15,[9]上月未发人员明细!$A:$A,[9]上月未发人员明细!$I:$I,0)</f>
        <v>0</v>
      </c>
      <c r="BJ15" s="52">
        <f>SUMIFS([7]手动调整!$F:$F,[7]手动调整!$B:$B,C15)</f>
        <v>0</v>
      </c>
      <c r="BK15" s="64" t="e">
        <f t="shared" si="14"/>
        <v>#REF!</v>
      </c>
    </row>
    <row r="16" spans="1:63">
      <c r="A16" s="22" t="s">
        <v>91</v>
      </c>
      <c r="B16" s="23" t="s">
        <v>79</v>
      </c>
      <c r="C16" s="23" t="s">
        <v>92</v>
      </c>
      <c r="D16" s="23">
        <f>_xlfn.XLOOKUP(C16,[1]期初设置!$E:$E,[1]期初设置!$AM:$AM,0)</f>
        <v>0</v>
      </c>
      <c r="E16" s="27" t="str">
        <f>IFERROR(_xlfn.XLOOKUP(C16,[1]期初设置!$E:$E,[1]期初设置!$R:$R),"")</f>
        <v/>
      </c>
      <c r="F16" s="27" t="str">
        <f>IFERROR(_xlfn.XLOOKUP(C16,[1]期初设置!$E:$E,[1]期初设置!S:S),"")</f>
        <v/>
      </c>
      <c r="G16" s="27" t="str">
        <f>IFERROR(_xlfn.XLOOKUP(C16,[1]期初设置!$E:$E,[1]期初设置!T:T),"")</f>
        <v/>
      </c>
      <c r="H16" s="27" t="str">
        <f>IFERROR(_xlfn.XLOOKUP(C16,[1]期初设置!$E:$E,[1]期初设置!U:U),"")</f>
        <v/>
      </c>
      <c r="I16" s="31">
        <f>_xlfn.XLOOKUP(A16,[2]门店排名!$C:$C,[2]门店排名!$E:$E,0)</f>
        <v>522756</v>
      </c>
      <c r="J16" s="31" t="str">
        <f>IFERROR(_xlfn.XLOOKUP(D16,'[1]⑥战队统计表-B-a-②呈现-业绩明细表④'!$A:$A,'[1]⑥战队统计表-B-a-②呈现-业绩明细表④'!$C:$C,0),"")</f>
        <v/>
      </c>
      <c r="K16" s="32">
        <f>IFERROR(_xlfn.XLOOKUP(C16,[1]期初设置!$E:$E,[1]期初设置!$AI:$AI,0),"")</f>
        <v>0</v>
      </c>
      <c r="L16" s="33">
        <f>_xlfn.XLOOKUP(C16,[1]期初设置!$E:$E,[1]期初设置!$J:$J,0)</f>
        <v>0</v>
      </c>
      <c r="M16" s="35">
        <f>_xlfn.XLOOKUP(C16,[1]期初设置!$E:$E,[1]期初设置!$I:$I,0)</f>
        <v>0</v>
      </c>
      <c r="N16" s="35">
        <f>_xlfn.XLOOKUP(C16,[1]期初设置!$E:$E,[1]期初设置!$K:$K,0)</f>
        <v>0</v>
      </c>
      <c r="O16" s="33">
        <f>_xlfn.XLOOKUP(C16,[1]期初设置!$E:$E,[1]期初设置!$O:$O,0)</f>
        <v>0</v>
      </c>
      <c r="P16" s="35">
        <f>IF(_xlfn.XLOOKUP(C16,[1]期初设置!$E:$E,[1]期初设置!$N:$N,0)="同老店",0,_xlfn.XLOOKUP(C16,[1]期初设置!$E:$E,[1]期初设置!$N:$N,0))</f>
        <v>0</v>
      </c>
      <c r="Q16" s="38">
        <f>_xlfn.XLOOKUP(C16,'[3]7月'!$C:$C,'[3]7月'!$E:$E,0)</f>
        <v>0</v>
      </c>
      <c r="R16" s="38">
        <f>_xlfn.XLOOKUP(C16,'[3]7月'!$C:$C,'[3]7月'!$D:$D,0)</f>
        <v>0</v>
      </c>
      <c r="S16" s="38">
        <f>_xlfn.XLOOKUP(A16,[2]人头人次表!$A:$A,[2]人头人次表!$C:$C,0)</f>
        <v>210</v>
      </c>
      <c r="T16" s="38">
        <f>_xlfn.XLOOKUP(C16,'[4]②7月-汇总'!$D:$D,'[4]②7月-汇总'!$AP:$AP,0)</f>
        <v>31</v>
      </c>
      <c r="U16" s="38">
        <f>_xlfn.XLOOKUP(C16,'[4]②7月-汇总'!$D:$D,'[4]②7月-汇总'!$U:$U,0)</f>
        <v>0</v>
      </c>
      <c r="V16" s="41">
        <f>_xlfn.XLOOKUP(C16,[5]期初设置!$E:$E,[5]期初设置!$AG:$AG,0)</f>
        <v>0</v>
      </c>
      <c r="W16" s="42">
        <f>_xlfn.XLOOKUP(C16,[5]期初设置!$E:$E,[5]期初设置!$AH:$AH,0)</f>
        <v>0</v>
      </c>
      <c r="X16" s="42">
        <f>_xlfn.XLOOKUP(C16,[5]期初设置!$E:$E,[5]期初设置!$AI:$AI,0)</f>
        <v>0</v>
      </c>
      <c r="Y16" s="42">
        <f>_xlfn.XLOOKUP(C16,[5]期初设置!$E:$E,[5]期初设置!$AM:$AM,0)</f>
        <v>0</v>
      </c>
      <c r="Z16" s="42">
        <f t="shared" si="2"/>
        <v>0</v>
      </c>
      <c r="AA16" s="42">
        <f t="shared" si="3"/>
        <v>0</v>
      </c>
      <c r="AB16" s="42">
        <f>_xlfn.XLOOKUP(C16,'[6]健康师-人工底薪'!$A:$A,'[6]健康师-人工底薪'!$AF:$AF,0)</f>
        <v>0</v>
      </c>
      <c r="AC16" s="47">
        <f t="shared" si="4"/>
        <v>0</v>
      </c>
      <c r="AD16" s="38">
        <f>_xlfn.XLOOKUP(C16,'[3]7月'!$C:$C,'[3]7月'!$F:$F,0)</f>
        <v>0</v>
      </c>
      <c r="AE16" s="38">
        <f>_xlfn.XLOOKUP(C16,'[8]7月'!$C:$C,'[8]7月'!$G:$G,0)</f>
        <v>0</v>
      </c>
      <c r="AF16" s="38">
        <f>_xlfn.XLOOKUP(C16,'[9]②7月-汇总'!$D:$D,'[9]②7月-汇总'!$W:$W,0)</f>
        <v>0</v>
      </c>
      <c r="AG16" s="38">
        <f>_xlfn.XLOOKUP(C16,'[9]②7月-汇总'!$D:$D,'[9]②7月-汇总'!$Z:$Z,0)</f>
        <v>0</v>
      </c>
      <c r="AH16" s="50" t="e">
        <f>AA16+AC16+#REF!+#REF!+#REF!+AF16+AG16+AD16+AE16</f>
        <v>#REF!</v>
      </c>
      <c r="AI16" s="38">
        <f>_xlfn.XLOOKUP(C16,'[9]①7月-花名册'!$E:$E,'[9]①7月-花名册'!$T:$T,0)</f>
        <v>0</v>
      </c>
      <c r="AJ16" s="38">
        <f t="shared" si="5"/>
        <v>0</v>
      </c>
      <c r="AK16" s="38">
        <f t="shared" si="6"/>
        <v>0</v>
      </c>
      <c r="AL16" s="38">
        <f t="shared" si="7"/>
        <v>0</v>
      </c>
      <c r="AM16" s="38" t="e">
        <f t="shared" si="8"/>
        <v>#REF!</v>
      </c>
      <c r="AN16" s="52">
        <f>_xlfn.XLOOKUP(C16,'[9]②7月-汇总'!$D:$D,'[9]②7月-汇总'!AI:AI,0)</f>
        <v>0</v>
      </c>
      <c r="AO16" s="52">
        <f>_xlfn.XLOOKUP(C16,'[9]②7月-汇总'!$D:$D,'[9]②7月-汇总'!AJ:AJ,0)</f>
        <v>0</v>
      </c>
      <c r="AP16" s="52">
        <f>_xlfn.XLOOKUP(C16,'[9]②7月-汇总'!$D:$D,'[9]②7月-汇总'!AL:AL,0)</f>
        <v>0</v>
      </c>
      <c r="AQ16" s="54">
        <f t="shared" si="9"/>
        <v>0</v>
      </c>
      <c r="AR16" s="55">
        <f>_xlfn.XLOOKUP(C16,'[9]②7月-汇总'!$D:$D,'[9]②7月-汇总'!X:X,0)</f>
        <v>0</v>
      </c>
      <c r="AS16" s="55">
        <f>_xlfn.XLOOKUP(C16,'[9]②7月-汇总'!$D:$D,'[9]②7月-汇总'!Y:Y,0)</f>
        <v>0</v>
      </c>
      <c r="AT16" s="55"/>
      <c r="AU16" s="52">
        <f>_xlfn.XLOOKUP(C16,'[10]7月社保'!$B:$B,'[10]7月社保'!$L:$L,0)</f>
        <v>644.168</v>
      </c>
      <c r="AV16" s="52">
        <f>IFERROR(IF(AL16&gt;0,_xlfn.XLOOKUP(C16,[11]健康师明细!$C:$C,[11]健康师明细!$N:$N,0),0),0)</f>
        <v>0</v>
      </c>
      <c r="AW16" s="52">
        <f>_xlfn.XLOOKUP(C16,'[9]②7月-汇总'!$D:$D,'[9]②7月-汇总'!$AC:$AC,0)</f>
        <v>0</v>
      </c>
      <c r="AX16" s="52">
        <f>_xlfn.XLOOKUP(C16,'[9]②7月-汇总'!$D:$D,'[9]②7月-汇总'!$AB:$AB,0)</f>
        <v>0</v>
      </c>
      <c r="AY16" s="52">
        <f>_xlfn.XLOOKUP(C16,'[9]②7月-汇总'!$D:$D,'[9]②7月-汇总'!$AD:$AD,0)</f>
        <v>0</v>
      </c>
      <c r="AZ16" s="54">
        <f t="shared" si="10"/>
        <v>644.168</v>
      </c>
      <c r="BA16" s="52">
        <f>_xlfn.XLOOKUP(C16,[11]健康师明细!$C:$C,[11]健康师明细!$K:$K,0)</f>
        <v>0</v>
      </c>
      <c r="BB16" s="55">
        <f>_xlfn.XLOOKUP(C16,'[9]②7月-汇总'!$D:$D,'[9]②7月-汇总'!$AE:$AE,0)</f>
        <v>0</v>
      </c>
      <c r="BC16" s="55">
        <f>_xlfn.XLOOKUP(C16,'[9]②7月-汇总'!$D:$D,'[9]②7月-汇总'!$AF:$AF,0)</f>
        <v>0</v>
      </c>
      <c r="BD16" s="58">
        <f>_xlfn.XLOOKUP(C16,'[9]②7月-汇总'!$D:$D,'[9]②7月-汇总'!$AG:$AG,0)</f>
        <v>0</v>
      </c>
      <c r="BE16" s="60" t="e">
        <f t="shared" si="13"/>
        <v>#REF!</v>
      </c>
      <c r="BF16" s="52">
        <f>_xlfn.XLOOKUP(C16,'[9]①7月-花名册'!$E:$E,'[9]①7月-花名册'!$U:$U,0)</f>
        <v>0</v>
      </c>
      <c r="BG16" s="61" t="e">
        <f t="shared" si="11"/>
        <v>#REF!</v>
      </c>
      <c r="BH16" s="61" t="e">
        <f t="shared" si="12"/>
        <v>#REF!</v>
      </c>
      <c r="BI16" s="52">
        <f>_xlfn.XLOOKUP(C16,[9]上月未发人员明细!$A:$A,[9]上月未发人员明细!$I:$I,0)</f>
        <v>0</v>
      </c>
      <c r="BJ16" s="52">
        <f>SUMIFS([7]手动调整!$F:$F,[7]手动调整!$B:$B,C16)</f>
        <v>0</v>
      </c>
      <c r="BK16" s="64" t="e">
        <f t="shared" si="14"/>
        <v>#REF!</v>
      </c>
    </row>
    <row r="17" spans="1:63">
      <c r="A17" s="22" t="s">
        <v>91</v>
      </c>
      <c r="B17" s="23" t="s">
        <v>12</v>
      </c>
      <c r="C17" s="23" t="s">
        <v>93</v>
      </c>
      <c r="D17" s="23" t="str">
        <f>_xlfn.XLOOKUP(C17,[1]期初设置!$E:$E,[1]期初设置!$AM:$AM,0)</f>
        <v>紫荆+团结队</v>
      </c>
      <c r="E17" s="27">
        <f>IFERROR(_xlfn.XLOOKUP(C17,[1]期初设置!$E:$E,[1]期初设置!$R:$R),"")</f>
        <v>107961.05</v>
      </c>
      <c r="F17" s="27">
        <f>IFERROR(_xlfn.XLOOKUP(C17,[1]期初设置!$E:$E,[1]期初设置!S:S),"")</f>
        <v>107961.05</v>
      </c>
      <c r="G17" s="27">
        <f>IFERROR(_xlfn.XLOOKUP(C17,[1]期初设置!$E:$E,[1]期初设置!T:T),"")</f>
        <v>0</v>
      </c>
      <c r="H17" s="27">
        <f>IFERROR(_xlfn.XLOOKUP(C17,[1]期初设置!$E:$E,[1]期初设置!U:U),"")</f>
        <v>0</v>
      </c>
      <c r="I17" s="31">
        <f>_xlfn.XLOOKUP(A17,[2]门店排名!$C:$C,[2]门店排名!$E:$E,0)</f>
        <v>522756</v>
      </c>
      <c r="J17" s="31">
        <f>IFERROR(_xlfn.XLOOKUP(D17,'[1]⑥战队统计表-B-a-②呈现-业绩明细表④'!$A:$A,'[1]⑥战队统计表-B-a-②呈现-业绩明细表④'!$C:$C,0),"")</f>
        <v>176966.9</v>
      </c>
      <c r="K17" s="32">
        <f>IFERROR(_xlfn.XLOOKUP(C17,[1]期初设置!$E:$E,[1]期初设置!$AI:$AI,0),"")</f>
        <v>6153.77985</v>
      </c>
      <c r="L17" s="33">
        <f>_xlfn.XLOOKUP(C17,[1]期初设置!$E:$E,[1]期初设置!$J:$J,0)</f>
        <v>0</v>
      </c>
      <c r="M17" s="35">
        <f>_xlfn.XLOOKUP(C17,[1]期初设置!$E:$E,[1]期初设置!$I:$I,0)</f>
        <v>0</v>
      </c>
      <c r="N17" s="35">
        <f>_xlfn.XLOOKUP(C17,[1]期初设置!$E:$E,[1]期初设置!$K:$K,0)</f>
        <v>0</v>
      </c>
      <c r="O17" s="33">
        <f>_xlfn.XLOOKUP(C17,[1]期初设置!$E:$E,[1]期初设置!$O:$O,0)</f>
        <v>0</v>
      </c>
      <c r="P17" s="35">
        <f>IF(_xlfn.XLOOKUP(C17,[1]期初设置!$E:$E,[1]期初设置!$N:$N,0)="同老店",0,_xlfn.XLOOKUP(C17,[1]期初设置!$E:$E,[1]期初设置!$N:$N,0))</f>
        <v>0</v>
      </c>
      <c r="Q17" s="38">
        <f>_xlfn.XLOOKUP(C17,'[3]7月'!$C:$C,'[3]7月'!$E:$E,0)</f>
        <v>69681.67</v>
      </c>
      <c r="R17" s="38">
        <f>_xlfn.XLOOKUP(C17,'[3]7月'!$C:$C,'[3]7月'!$D:$D,0)</f>
        <v>88</v>
      </c>
      <c r="S17" s="38">
        <f>_xlfn.XLOOKUP(A17,[2]人头人次表!$A:$A,[2]人头人次表!$C:$C,0)</f>
        <v>210</v>
      </c>
      <c r="T17" s="38">
        <f>_xlfn.XLOOKUP(C17,'[4]②7月-汇总'!$D:$D,'[4]②7月-汇总'!$AP:$AP,0)</f>
        <v>31</v>
      </c>
      <c r="U17" s="38">
        <f>_xlfn.XLOOKUP(C17,'[4]②7月-汇总'!$D:$D,'[4]②7月-汇总'!$U:$U,0)</f>
        <v>0</v>
      </c>
      <c r="V17" s="41">
        <f>_xlfn.XLOOKUP(C17,[5]期初设置!$E:$E,[5]期初设置!$AG:$AG,0)</f>
        <v>0.06</v>
      </c>
      <c r="W17" s="42">
        <f>_xlfn.XLOOKUP(C17,[5]期初设置!$E:$E,[5]期初设置!$AH:$AH,0)</f>
        <v>6153.77985</v>
      </c>
      <c r="X17" s="42">
        <f>_xlfn.XLOOKUP(C17,[5]期初设置!$E:$E,[5]期初设置!$AI:$AI,0)</f>
        <v>0</v>
      </c>
      <c r="Y17" s="42">
        <f>_xlfn.XLOOKUP(C17,[5]期初设置!$E:$E,[5]期初设置!$AM:$AM,0)</f>
        <v>530.91</v>
      </c>
      <c r="Z17" s="42">
        <f t="shared" si="2"/>
        <v>0</v>
      </c>
      <c r="AA17" s="42">
        <f t="shared" si="3"/>
        <v>6684.68985</v>
      </c>
      <c r="AB17" s="42">
        <f>_xlfn.XLOOKUP(C17,'[6]健康师-人工底薪'!$A:$A,'[6]健康师-人工底薪'!$AF:$AF,0)</f>
        <v>2000</v>
      </c>
      <c r="AC17" s="47">
        <f t="shared" si="4"/>
        <v>2000</v>
      </c>
      <c r="AD17" s="38">
        <f>_xlfn.XLOOKUP(C17,'[3]7月'!$C:$C,'[3]7月'!$F:$F,0)</f>
        <v>1160</v>
      </c>
      <c r="AE17" s="38">
        <f>_xlfn.XLOOKUP(C17,'[8]7月'!$C:$C,'[8]7月'!$G:$G,0)</f>
        <v>130</v>
      </c>
      <c r="AF17" s="38">
        <f>_xlfn.XLOOKUP(C17,'[9]②7月-汇总'!$D:$D,'[9]②7月-汇总'!$W:$W,0)</f>
        <v>0</v>
      </c>
      <c r="AG17" s="38">
        <f>_xlfn.XLOOKUP(C17,'[9]②7月-汇总'!$D:$D,'[9]②7月-汇总'!$Z:$Z,0)</f>
        <v>0</v>
      </c>
      <c r="AH17" s="50" t="e">
        <f>AA17+AC17+#REF!+#REF!+#REF!+AF17+AG17+AD17+AE17</f>
        <v>#REF!</v>
      </c>
      <c r="AI17" s="38">
        <f>_xlfn.XLOOKUP(C17,'[9]①7月-花名册'!$E:$E,'[9]①7月-花名册'!$T:$T,0)</f>
        <v>0</v>
      </c>
      <c r="AJ17" s="38">
        <f t="shared" si="5"/>
        <v>0</v>
      </c>
      <c r="AK17" s="38">
        <f t="shared" si="6"/>
        <v>0</v>
      </c>
      <c r="AL17" s="38">
        <f t="shared" si="7"/>
        <v>0</v>
      </c>
      <c r="AM17" s="38" t="e">
        <f t="shared" si="8"/>
        <v>#REF!</v>
      </c>
      <c r="AN17" s="52">
        <f>_xlfn.XLOOKUP(C17,'[9]②7月-汇总'!$D:$D,'[9]②7月-汇总'!AI:AI,0)</f>
        <v>0</v>
      </c>
      <c r="AO17" s="52">
        <f>_xlfn.XLOOKUP(C17,'[9]②7月-汇总'!$D:$D,'[9]②7月-汇总'!AJ:AJ,0)</f>
        <v>0</v>
      </c>
      <c r="AP17" s="52">
        <f>_xlfn.XLOOKUP(C17,'[9]②7月-汇总'!$D:$D,'[9]②7月-汇总'!AL:AL,0)</f>
        <v>0</v>
      </c>
      <c r="AQ17" s="54">
        <f t="shared" si="9"/>
        <v>0</v>
      </c>
      <c r="AR17" s="55">
        <f>_xlfn.XLOOKUP(C17,'[9]②7月-汇总'!$D:$D,'[9]②7月-汇总'!X:X,0)</f>
        <v>0</v>
      </c>
      <c r="AS17" s="55">
        <f>_xlfn.XLOOKUP(C17,'[9]②7月-汇总'!$D:$D,'[9]②7月-汇总'!Y:Y,0)</f>
        <v>0</v>
      </c>
      <c r="AT17" s="55"/>
      <c r="AU17" s="52">
        <f>_xlfn.XLOOKUP(C17,'[10]7月社保'!$B:$B,'[10]7月社保'!$L:$L,0)</f>
        <v>644.168</v>
      </c>
      <c r="AV17" s="52">
        <f>IFERROR(IF(AL17&gt;0,_xlfn.XLOOKUP(C17,[11]健康师明细!$C:$C,[11]健康师明细!$N:$N,0),0),0)</f>
        <v>0</v>
      </c>
      <c r="AW17" s="52">
        <f>_xlfn.XLOOKUP(C17,'[9]②7月-汇总'!$D:$D,'[9]②7月-汇总'!$AC:$AC,0)</f>
        <v>0</v>
      </c>
      <c r="AX17" s="52">
        <f>_xlfn.XLOOKUP(C17,'[9]②7月-汇总'!$D:$D,'[9]②7月-汇总'!$AB:$AB,0)</f>
        <v>0</v>
      </c>
      <c r="AY17" s="52">
        <f>_xlfn.XLOOKUP(C17,'[9]②7月-汇总'!$D:$D,'[9]②7月-汇总'!$AD:$AD,0)</f>
        <v>0</v>
      </c>
      <c r="AZ17" s="54">
        <f t="shared" si="10"/>
        <v>644.168</v>
      </c>
      <c r="BA17" s="52">
        <f>_xlfn.XLOOKUP(C17,[11]健康师明细!$C:$C,[11]健康师明细!$K:$K,0)</f>
        <v>0</v>
      </c>
      <c r="BB17" s="55">
        <f>_xlfn.XLOOKUP(C17,'[9]②7月-汇总'!$D:$D,'[9]②7月-汇总'!$AE:$AE,0)</f>
        <v>0</v>
      </c>
      <c r="BC17" s="55">
        <f>_xlfn.XLOOKUP(C17,'[9]②7月-汇总'!$D:$D,'[9]②7月-汇总'!$AF:$AF,0)</f>
        <v>0</v>
      </c>
      <c r="BD17" s="58">
        <f>_xlfn.XLOOKUP(C17,'[9]②7月-汇总'!$D:$D,'[9]②7月-汇总'!$AG:$AG,0)</f>
        <v>0</v>
      </c>
      <c r="BE17" s="60" t="e">
        <f t="shared" si="13"/>
        <v>#REF!</v>
      </c>
      <c r="BF17" s="52">
        <f>_xlfn.XLOOKUP(C17,'[9]①7月-花名册'!$E:$E,'[9]①7月-花名册'!$U:$U,0)</f>
        <v>0</v>
      </c>
      <c r="BG17" s="61" t="e">
        <f t="shared" si="11"/>
        <v>#REF!</v>
      </c>
      <c r="BH17" s="61" t="e">
        <f t="shared" si="12"/>
        <v>#REF!</v>
      </c>
      <c r="BI17" s="52">
        <f>_xlfn.XLOOKUP(C17,[9]上月未发人员明细!$A:$A,[9]上月未发人员明细!$I:$I,0)</f>
        <v>0</v>
      </c>
      <c r="BJ17" s="52">
        <f>SUMIFS([7]手动调整!$F:$F,[7]手动调整!$B:$B,C17)</f>
        <v>0</v>
      </c>
      <c r="BK17" s="64" t="e">
        <f t="shared" si="14"/>
        <v>#REF!</v>
      </c>
    </row>
    <row r="18" spans="1:63">
      <c r="A18" s="22" t="s">
        <v>91</v>
      </c>
      <c r="B18" s="23" t="s">
        <v>12</v>
      </c>
      <c r="C18" s="23" t="s">
        <v>94</v>
      </c>
      <c r="D18" s="23" t="str">
        <f>_xlfn.XLOOKUP(C18,[1]期初设置!$E:$E,[1]期初设置!$AM:$AM,0)</f>
        <v>紫荆+雄鹰队</v>
      </c>
      <c r="E18" s="27">
        <f>IFERROR(_xlfn.XLOOKUP(C18,[1]期初设置!$E:$E,[1]期初设置!$R:$R),"")</f>
        <v>106558.9</v>
      </c>
      <c r="F18" s="27">
        <f>IFERROR(_xlfn.XLOOKUP(C18,[1]期初设置!$E:$E,[1]期初设置!S:S),"")</f>
        <v>96576.9</v>
      </c>
      <c r="G18" s="27">
        <f>IFERROR(_xlfn.XLOOKUP(C18,[1]期初设置!$E:$E,[1]期初设置!T:T),"")</f>
        <v>9982</v>
      </c>
      <c r="H18" s="27">
        <f>IFERROR(_xlfn.XLOOKUP(C18,[1]期初设置!$E:$E,[1]期初设置!U:U),"")</f>
        <v>0</v>
      </c>
      <c r="I18" s="31">
        <f>_xlfn.XLOOKUP(A18,[2]门店排名!$C:$C,[2]门店排名!$E:$E,0)</f>
        <v>522756</v>
      </c>
      <c r="J18" s="31">
        <f>IFERROR(_xlfn.XLOOKUP(D18,'[1]⑥战队统计表-B-a-②呈现-业绩明细表④'!$A:$A,'[1]⑥战队统计表-B-a-②呈现-业绩明细表④'!$C:$C,0),"")</f>
        <v>256268.4</v>
      </c>
      <c r="K18" s="32">
        <f>IFERROR(_xlfn.XLOOKUP(C18,[1]期初设置!$E:$E,[1]期初设置!$AI:$AI,0),"")</f>
        <v>6853.8358</v>
      </c>
      <c r="L18" s="33">
        <f>_xlfn.XLOOKUP(C18,[1]期初设置!$E:$E,[1]期初设置!$J:$J,0)</f>
        <v>0</v>
      </c>
      <c r="M18" s="35">
        <f>_xlfn.XLOOKUP(C18,[1]期初设置!$E:$E,[1]期初设置!$I:$I,0)</f>
        <v>0</v>
      </c>
      <c r="N18" s="35">
        <f>_xlfn.XLOOKUP(C18,[1]期初设置!$E:$E,[1]期初设置!$K:$K,0)</f>
        <v>0</v>
      </c>
      <c r="O18" s="33">
        <f>_xlfn.XLOOKUP(C18,[1]期初设置!$E:$E,[1]期初设置!$O:$O,0)</f>
        <v>0</v>
      </c>
      <c r="P18" s="35">
        <f>IF(_xlfn.XLOOKUP(C18,[1]期初设置!$E:$E,[1]期初设置!$N:$N,0)="同老店",0,_xlfn.XLOOKUP(C18,[1]期初设置!$E:$E,[1]期初设置!$N:$N,0))</f>
        <v>0</v>
      </c>
      <c r="Q18" s="38">
        <f>_xlfn.XLOOKUP(C18,'[3]7月'!$C:$C,'[3]7月'!$E:$E,0)</f>
        <v>53433.05</v>
      </c>
      <c r="R18" s="38">
        <f>_xlfn.XLOOKUP(C18,'[3]7月'!$C:$C,'[3]7月'!$D:$D,0)</f>
        <v>120.5</v>
      </c>
      <c r="S18" s="38">
        <f>_xlfn.XLOOKUP(A18,[2]人头人次表!$A:$A,[2]人头人次表!$C:$C,0)</f>
        <v>210</v>
      </c>
      <c r="T18" s="38">
        <f>_xlfn.XLOOKUP(C18,'[4]②7月-汇总'!$D:$D,'[4]②7月-汇总'!$AP:$AP,0)</f>
        <v>31</v>
      </c>
      <c r="U18" s="38">
        <f>_xlfn.XLOOKUP(C18,'[4]②7月-汇总'!$D:$D,'[4]②7月-汇总'!$U:$U,0)</f>
        <v>0</v>
      </c>
      <c r="V18" s="41">
        <f>_xlfn.XLOOKUP(C18,[5]期初设置!$E:$E,[5]期初设置!$AG:$AG,0)</f>
        <v>0.07</v>
      </c>
      <c r="W18" s="42">
        <f>_xlfn.XLOOKUP(C18,[5]期初设置!$E:$E,[5]期初设置!$AH:$AH,0)</f>
        <v>6422.36385</v>
      </c>
      <c r="X18" s="42">
        <f>_xlfn.XLOOKUP(C18,[5]期初设置!$E:$E,[5]期初设置!$AI:$AI,0)</f>
        <v>431.47195</v>
      </c>
      <c r="Y18" s="42">
        <f>_xlfn.XLOOKUP(C18,[5]期初设置!$E:$E,[5]期初设置!$AM:$AM,0)</f>
        <v>2050.15</v>
      </c>
      <c r="Z18" s="42">
        <f t="shared" si="2"/>
        <v>0</v>
      </c>
      <c r="AA18" s="42">
        <f t="shared" si="3"/>
        <v>8903.9858</v>
      </c>
      <c r="AB18" s="42">
        <f>_xlfn.XLOOKUP(C18,'[6]健康师-人工底薪'!$A:$A,'[6]健康师-人工底薪'!$AF:$AF,0)</f>
        <v>2000</v>
      </c>
      <c r="AC18" s="47">
        <f t="shared" si="4"/>
        <v>2000</v>
      </c>
      <c r="AD18" s="38">
        <f>_xlfn.XLOOKUP(C18,'[3]7月'!$C:$C,'[3]7月'!$F:$F,0)</f>
        <v>1692</v>
      </c>
      <c r="AE18" s="38">
        <f>_xlfn.XLOOKUP(C18,'[8]7月'!$C:$C,'[8]7月'!$G:$G,0)</f>
        <v>235</v>
      </c>
      <c r="AF18" s="38">
        <f>_xlfn.XLOOKUP(C18,'[9]②7月-汇总'!$D:$D,'[9]②7月-汇总'!$W:$W,0)</f>
        <v>0</v>
      </c>
      <c r="AG18" s="38">
        <f>_xlfn.XLOOKUP(C18,'[9]②7月-汇总'!$D:$D,'[9]②7月-汇总'!$Z:$Z,0)</f>
        <v>0</v>
      </c>
      <c r="AH18" s="50" t="e">
        <f>AA18+AC18+#REF!+#REF!+#REF!+AF18+AG18+AD18+AE18</f>
        <v>#REF!</v>
      </c>
      <c r="AI18" s="38">
        <f>_xlfn.XLOOKUP(C18,'[9]①7月-花名册'!$E:$E,'[9]①7月-花名册'!$T:$T,0)</f>
        <v>0</v>
      </c>
      <c r="AJ18" s="38">
        <f t="shared" si="5"/>
        <v>0</v>
      </c>
      <c r="AK18" s="38">
        <f t="shared" si="6"/>
        <v>0</v>
      </c>
      <c r="AL18" s="38">
        <f t="shared" si="7"/>
        <v>0</v>
      </c>
      <c r="AM18" s="38" t="e">
        <f t="shared" si="8"/>
        <v>#REF!</v>
      </c>
      <c r="AN18" s="52">
        <f>_xlfn.XLOOKUP(C18,'[9]②7月-汇总'!$D:$D,'[9]②7月-汇总'!AI:AI,0)</f>
        <v>0</v>
      </c>
      <c r="AO18" s="52">
        <f>_xlfn.XLOOKUP(C18,'[9]②7月-汇总'!$D:$D,'[9]②7月-汇总'!AJ:AJ,0)</f>
        <v>0</v>
      </c>
      <c r="AP18" s="52">
        <f>_xlfn.XLOOKUP(C18,'[9]②7月-汇总'!$D:$D,'[9]②7月-汇总'!AL:AL,0)</f>
        <v>0</v>
      </c>
      <c r="AQ18" s="54">
        <f t="shared" si="9"/>
        <v>0</v>
      </c>
      <c r="AR18" s="55">
        <f>_xlfn.XLOOKUP(C18,'[9]②7月-汇总'!$D:$D,'[9]②7月-汇总'!X:X,0)</f>
        <v>0</v>
      </c>
      <c r="AS18" s="55">
        <f>_xlfn.XLOOKUP(C18,'[9]②7月-汇总'!$D:$D,'[9]②7月-汇总'!Y:Y,0)</f>
        <v>10</v>
      </c>
      <c r="AT18" s="55"/>
      <c r="AU18" s="52">
        <f>_xlfn.XLOOKUP(C18,'[10]7月社保'!$B:$B,'[10]7月社保'!$L:$L,0)</f>
        <v>644.168</v>
      </c>
      <c r="AV18" s="52">
        <f>IFERROR(IF(AL18&gt;0,_xlfn.XLOOKUP(C18,[11]健康师明细!$C:$C,[11]健康师明细!$N:$N,0),0),0)</f>
        <v>0</v>
      </c>
      <c r="AW18" s="52">
        <f>_xlfn.XLOOKUP(C18,'[9]②7月-汇总'!$D:$D,'[9]②7月-汇总'!$AC:$AC,0)</f>
        <v>0</v>
      </c>
      <c r="AX18" s="52">
        <f>_xlfn.XLOOKUP(C18,'[9]②7月-汇总'!$D:$D,'[9]②7月-汇总'!$AB:$AB,0)</f>
        <v>0</v>
      </c>
      <c r="AY18" s="52">
        <f>_xlfn.XLOOKUP(C18,'[9]②7月-汇总'!$D:$D,'[9]②7月-汇总'!$AD:$AD,0)</f>
        <v>0</v>
      </c>
      <c r="AZ18" s="54">
        <f t="shared" si="10"/>
        <v>654.168</v>
      </c>
      <c r="BA18" s="52">
        <f>_xlfn.XLOOKUP(C18,[11]健康师明细!$C:$C,[11]健康师明细!$K:$K,0)</f>
        <v>0</v>
      </c>
      <c r="BB18" s="55">
        <f>_xlfn.XLOOKUP(C18,'[9]②7月-汇总'!$D:$D,'[9]②7月-汇总'!$AE:$AE,0)</f>
        <v>0</v>
      </c>
      <c r="BC18" s="55">
        <f>_xlfn.XLOOKUP(C18,'[9]②7月-汇总'!$D:$D,'[9]②7月-汇总'!$AF:$AF,0)</f>
        <v>0</v>
      </c>
      <c r="BD18" s="58">
        <f>_xlfn.XLOOKUP(C18,'[9]②7月-汇总'!$D:$D,'[9]②7月-汇总'!$AG:$AG,0)</f>
        <v>0</v>
      </c>
      <c r="BE18" s="60" t="e">
        <f t="shared" si="13"/>
        <v>#REF!</v>
      </c>
      <c r="BF18" s="52">
        <f>_xlfn.XLOOKUP(C18,'[9]①7月-花名册'!$E:$E,'[9]①7月-花名册'!$U:$U,0)</f>
        <v>0</v>
      </c>
      <c r="BG18" s="61" t="e">
        <f t="shared" si="11"/>
        <v>#REF!</v>
      </c>
      <c r="BH18" s="61" t="e">
        <f t="shared" si="12"/>
        <v>#REF!</v>
      </c>
      <c r="BI18" s="52">
        <f>_xlfn.XLOOKUP(C18,[9]上月未发人员明细!$A:$A,[9]上月未发人员明细!$I:$I,0)</f>
        <v>0</v>
      </c>
      <c r="BJ18" s="52">
        <f>SUMIFS([7]手动调整!$F:$F,[7]手动调整!$B:$B,C18)</f>
        <v>0</v>
      </c>
      <c r="BK18" s="64" t="e">
        <f t="shared" si="14"/>
        <v>#REF!</v>
      </c>
    </row>
    <row r="19" ht="18" customHeight="1" spans="1:63">
      <c r="A19" s="22" t="s">
        <v>91</v>
      </c>
      <c r="B19" s="23" t="s">
        <v>12</v>
      </c>
      <c r="C19" s="23" t="s">
        <v>95</v>
      </c>
      <c r="D19" s="23" t="str">
        <f>_xlfn.XLOOKUP(C19,[1]期初设置!$E:$E,[1]期初设置!$AM:$AM,0)</f>
        <v>紫荆+雄鹰队</v>
      </c>
      <c r="E19" s="27">
        <f>IFERROR(_xlfn.XLOOKUP(C19,[1]期初设置!$E:$E,[1]期初设置!$R:$R),"")</f>
        <v>112622.5</v>
      </c>
      <c r="F19" s="27">
        <f>IFERROR(_xlfn.XLOOKUP(C19,[1]期初设置!$E:$E,[1]期初设置!S:S),"")</f>
        <v>105738.5</v>
      </c>
      <c r="G19" s="27">
        <f>IFERROR(_xlfn.XLOOKUP(C19,[1]期初设置!$E:$E,[1]期初设置!T:T),"")</f>
        <v>6884</v>
      </c>
      <c r="H19" s="27">
        <f>IFERROR(_xlfn.XLOOKUP(C19,[1]期初设置!$E:$E,[1]期初设置!U:U),"")</f>
        <v>0</v>
      </c>
      <c r="I19" s="31">
        <f>_xlfn.XLOOKUP(A19,[2]门店排名!$C:$C,[2]门店排名!$E:$E,0)</f>
        <v>522756</v>
      </c>
      <c r="J19" s="31">
        <f>IFERROR(_xlfn.XLOOKUP(D19,'[1]⑥战队统计表-B-a-②呈现-业绩明细表④'!$A:$A,'[1]⑥战队统计表-B-a-②呈现-业绩明细表④'!$C:$C,0),"")</f>
        <v>256268.4</v>
      </c>
      <c r="K19" s="32">
        <f>IFERROR(_xlfn.XLOOKUP(C19,[1]期初设置!$E:$E,[1]期初设置!$AI:$AI,0),"")</f>
        <v>7329.17115</v>
      </c>
      <c r="L19" s="33">
        <f>_xlfn.XLOOKUP(C19,[1]期初设置!$E:$E,[1]期初设置!$J:$J,0)</f>
        <v>0</v>
      </c>
      <c r="M19" s="35">
        <f>_xlfn.XLOOKUP(C19,[1]期初设置!$E:$E,[1]期初设置!$I:$I,0)</f>
        <v>0</v>
      </c>
      <c r="N19" s="35">
        <f>_xlfn.XLOOKUP(C19,[1]期初设置!$E:$E,[1]期初设置!$K:$K,0)</f>
        <v>0</v>
      </c>
      <c r="O19" s="33">
        <f>_xlfn.XLOOKUP(C19,[1]期初设置!$E:$E,[1]期初设置!$O:$O,0)</f>
        <v>0</v>
      </c>
      <c r="P19" s="35">
        <f>IF(_xlfn.XLOOKUP(C19,[1]期初设置!$E:$E,[1]期初设置!$N:$N,0)="同老店",0,_xlfn.XLOOKUP(C19,[1]期初设置!$E:$E,[1]期初设置!$N:$N,0))</f>
        <v>0</v>
      </c>
      <c r="Q19" s="38">
        <f>_xlfn.XLOOKUP(C19,'[3]7月'!$C:$C,'[3]7月'!$E:$E,0)</f>
        <v>33731.67</v>
      </c>
      <c r="R19" s="38">
        <f>_xlfn.XLOOKUP(C19,'[3]7月'!$C:$C,'[3]7月'!$D:$D,0)</f>
        <v>128</v>
      </c>
      <c r="S19" s="38">
        <f>_xlfn.XLOOKUP(A19,[2]人头人次表!$A:$A,[2]人头人次表!$C:$C,0)</f>
        <v>210</v>
      </c>
      <c r="T19" s="38">
        <f>_xlfn.XLOOKUP(C19,'[4]②7月-汇总'!$D:$D,'[4]②7月-汇总'!$AP:$AP,0)</f>
        <v>31</v>
      </c>
      <c r="U19" s="38">
        <f>_xlfn.XLOOKUP(C19,'[4]②7月-汇总'!$D:$D,'[4]②7月-汇总'!$U:$U,0)</f>
        <v>0</v>
      </c>
      <c r="V19" s="41">
        <f>_xlfn.XLOOKUP(C19,[5]期初设置!$E:$E,[5]期初设置!$AG:$AG,0)</f>
        <v>0.07</v>
      </c>
      <c r="W19" s="42">
        <f>_xlfn.XLOOKUP(C19,[5]期初设置!$E:$E,[5]期初设置!$AH:$AH,0)</f>
        <v>7031.61025</v>
      </c>
      <c r="X19" s="42">
        <f>_xlfn.XLOOKUP(C19,[5]期初设置!$E:$E,[5]期初设置!$AI:$AI,0)</f>
        <v>297.5609</v>
      </c>
      <c r="Y19" s="42" t="str">
        <f>_xlfn.XLOOKUP(C19,[5]期初设置!$E:$E,[5]期初设置!$AM:$AM,0)</f>
        <v/>
      </c>
      <c r="Z19" s="42">
        <f t="shared" si="2"/>
        <v>0</v>
      </c>
      <c r="AA19" s="42">
        <f t="shared" si="3"/>
        <v>7329.17115</v>
      </c>
      <c r="AB19" s="42">
        <f>_xlfn.XLOOKUP(C19,'[6]健康师-人工底薪'!$A:$A,'[6]健康师-人工底薪'!$AF:$AF,0)</f>
        <v>2200</v>
      </c>
      <c r="AC19" s="47">
        <f t="shared" si="4"/>
        <v>2200</v>
      </c>
      <c r="AD19" s="38">
        <f>_xlfn.XLOOKUP(C19,'[3]7月'!$C:$C,'[3]7月'!$F:$F,0)</f>
        <v>1541</v>
      </c>
      <c r="AE19" s="38">
        <f>_xlfn.XLOOKUP(C19,'[8]7月'!$C:$C,'[8]7月'!$G:$G,0)</f>
        <v>95</v>
      </c>
      <c r="AF19" s="38">
        <f>_xlfn.XLOOKUP(C19,'[9]②7月-汇总'!$D:$D,'[9]②7月-汇总'!$W:$W,0)</f>
        <v>0</v>
      </c>
      <c r="AG19" s="38">
        <f>_xlfn.XLOOKUP(C19,'[9]②7月-汇总'!$D:$D,'[9]②7月-汇总'!$Z:$Z,0)</f>
        <v>0</v>
      </c>
      <c r="AH19" s="50" t="e">
        <f>AA19+AC19+#REF!+#REF!+#REF!+AF19+AG19+AD19+AE19</f>
        <v>#REF!</v>
      </c>
      <c r="AI19" s="38">
        <f>_xlfn.XLOOKUP(C19,'[9]①7月-花名册'!$E:$E,'[9]①7月-花名册'!$T:$T,0)</f>
        <v>0</v>
      </c>
      <c r="AJ19" s="38">
        <f t="shared" si="5"/>
        <v>0</v>
      </c>
      <c r="AK19" s="38">
        <f t="shared" si="6"/>
        <v>0</v>
      </c>
      <c r="AL19" s="38">
        <f t="shared" si="7"/>
        <v>0</v>
      </c>
      <c r="AM19" s="38" t="e">
        <f t="shared" si="8"/>
        <v>#REF!</v>
      </c>
      <c r="AN19" s="52">
        <f>_xlfn.XLOOKUP(C19,'[9]②7月-汇总'!$D:$D,'[9]②7月-汇总'!AI:AI,0)</f>
        <v>0</v>
      </c>
      <c r="AO19" s="52">
        <f>_xlfn.XLOOKUP(C19,'[9]②7月-汇总'!$D:$D,'[9]②7月-汇总'!AJ:AJ,0)</f>
        <v>0</v>
      </c>
      <c r="AP19" s="52">
        <f>_xlfn.XLOOKUP(C19,'[9]②7月-汇总'!$D:$D,'[9]②7月-汇总'!AL:AL,0)</f>
        <v>0</v>
      </c>
      <c r="AQ19" s="54">
        <f t="shared" si="9"/>
        <v>0</v>
      </c>
      <c r="AR19" s="55">
        <f>_xlfn.XLOOKUP(C19,'[9]②7月-汇总'!$D:$D,'[9]②7月-汇总'!X:X,0)</f>
        <v>0</v>
      </c>
      <c r="AS19" s="55">
        <f>_xlfn.XLOOKUP(C19,'[9]②7月-汇总'!$D:$D,'[9]②7月-汇总'!Y:Y,0)</f>
        <v>10</v>
      </c>
      <c r="AT19" s="55"/>
      <c r="AU19" s="52">
        <f>_xlfn.XLOOKUP(C19,'[10]7月社保'!$B:$B,'[10]7月社保'!$L:$L,0)</f>
        <v>644.168</v>
      </c>
      <c r="AV19" s="52">
        <f>IFERROR(IF(AL19&gt;0,_xlfn.XLOOKUP(C19,[11]健康师明细!$C:$C,[11]健康师明细!$N:$N,0),0),0)</f>
        <v>0</v>
      </c>
      <c r="AW19" s="52">
        <f>_xlfn.XLOOKUP(C19,'[9]②7月-汇总'!$D:$D,'[9]②7月-汇总'!$AC:$AC,0)</f>
        <v>0</v>
      </c>
      <c r="AX19" s="52">
        <f>_xlfn.XLOOKUP(C19,'[9]②7月-汇总'!$D:$D,'[9]②7月-汇总'!$AB:$AB,0)</f>
        <v>0</v>
      </c>
      <c r="AY19" s="52">
        <f>_xlfn.XLOOKUP(C19,'[9]②7月-汇总'!$D:$D,'[9]②7月-汇总'!$AD:$AD,0)</f>
        <v>0</v>
      </c>
      <c r="AZ19" s="54">
        <f t="shared" si="10"/>
        <v>654.168</v>
      </c>
      <c r="BA19" s="52">
        <f>_xlfn.XLOOKUP(C19,[11]健康师明细!$C:$C,[11]健康师明细!$K:$K,0)</f>
        <v>0</v>
      </c>
      <c r="BB19" s="55">
        <f>_xlfn.XLOOKUP(C19,'[9]②7月-汇总'!$D:$D,'[9]②7月-汇总'!$AE:$AE,0)</f>
        <v>0</v>
      </c>
      <c r="BC19" s="55">
        <f>_xlfn.XLOOKUP(C19,'[9]②7月-汇总'!$D:$D,'[9]②7月-汇总'!$AF:$AF,0)</f>
        <v>0</v>
      </c>
      <c r="BD19" s="58">
        <f>_xlfn.XLOOKUP(C19,'[9]②7月-汇总'!$D:$D,'[9]②7月-汇总'!$AG:$AG,0)</f>
        <v>0</v>
      </c>
      <c r="BE19" s="60" t="e">
        <f t="shared" si="13"/>
        <v>#REF!</v>
      </c>
      <c r="BF19" s="52">
        <f>_xlfn.XLOOKUP(C19,'[9]①7月-花名册'!$E:$E,'[9]①7月-花名册'!$U:$U,0)</f>
        <v>0</v>
      </c>
      <c r="BG19" s="61" t="e">
        <f t="shared" si="11"/>
        <v>#REF!</v>
      </c>
      <c r="BH19" s="61" t="e">
        <f t="shared" si="12"/>
        <v>#REF!</v>
      </c>
      <c r="BI19" s="52">
        <f>_xlfn.XLOOKUP(C19,[9]上月未发人员明细!$A:$A,[9]上月未发人员明细!$I:$I,0)</f>
        <v>0</v>
      </c>
      <c r="BJ19" s="52">
        <f>SUMIFS([7]手动调整!$F:$F,[7]手动调整!$B:$B,C19)</f>
        <v>0</v>
      </c>
      <c r="BK19" s="64" t="e">
        <f t="shared" si="14"/>
        <v>#REF!</v>
      </c>
    </row>
    <row r="20" spans="1:63">
      <c r="A20" s="22" t="s">
        <v>91</v>
      </c>
      <c r="B20" s="23" t="s">
        <v>12</v>
      </c>
      <c r="C20" s="23" t="s">
        <v>96</v>
      </c>
      <c r="D20" s="23" t="str">
        <f>_xlfn.XLOOKUP(C20,[1]期初设置!$E:$E,[1]期初设置!$AM:$AM,0)</f>
        <v>紫荆+团结队</v>
      </c>
      <c r="E20" s="27">
        <f>IFERROR(_xlfn.XLOOKUP(C20,[1]期初设置!$E:$E,[1]期初设置!$R:$R),"")</f>
        <v>69005.85</v>
      </c>
      <c r="F20" s="27">
        <f>IFERROR(_xlfn.XLOOKUP(C20,[1]期初设置!$E:$E,[1]期初设置!S:S),"")</f>
        <v>40027.85</v>
      </c>
      <c r="G20" s="27">
        <f>IFERROR(_xlfn.XLOOKUP(C20,[1]期初设置!$E:$E,[1]期初设置!T:T),"")</f>
        <v>28978</v>
      </c>
      <c r="H20" s="27">
        <f>IFERROR(_xlfn.XLOOKUP(C20,[1]期初设置!$E:$E,[1]期初设置!U:U),"")</f>
        <v>0</v>
      </c>
      <c r="I20" s="31">
        <f>_xlfn.XLOOKUP(A20,[2]门店排名!$C:$C,[2]门店排名!$E:$E,0)</f>
        <v>522756</v>
      </c>
      <c r="J20" s="31">
        <f>IFERROR(_xlfn.XLOOKUP(D20,'[1]⑥战队统计表-B-a-②呈现-业绩明细表④'!$A:$A,'[1]⑥战队统计表-B-a-②呈现-业绩明细表④'!$C:$C,0),"")</f>
        <v>176966.9</v>
      </c>
      <c r="K20" s="32">
        <f>IFERROR(_xlfn.XLOOKUP(C20,[1]期初设置!$E:$E,[1]期初设置!$AI:$AI,0),"")</f>
        <v>3355.22235</v>
      </c>
      <c r="L20" s="33">
        <f>_xlfn.XLOOKUP(C20,[1]期初设置!$E:$E,[1]期初设置!$J:$J,0)</f>
        <v>0</v>
      </c>
      <c r="M20" s="35">
        <f>_xlfn.XLOOKUP(C20,[1]期初设置!$E:$E,[1]期初设置!$I:$I,0)</f>
        <v>0</v>
      </c>
      <c r="N20" s="35">
        <f>_xlfn.XLOOKUP(C20,[1]期初设置!$E:$E,[1]期初设置!$K:$K,0)</f>
        <v>0</v>
      </c>
      <c r="O20" s="33">
        <f>_xlfn.XLOOKUP(C20,[1]期初设置!$E:$E,[1]期初设置!$O:$O,0)</f>
        <v>0</v>
      </c>
      <c r="P20" s="35">
        <f>IF(_xlfn.XLOOKUP(C20,[1]期初设置!$E:$E,[1]期初设置!$N:$N,0)="同老店",0,_xlfn.XLOOKUP(C20,[1]期初设置!$E:$E,[1]期初设置!$N:$N,0))</f>
        <v>0</v>
      </c>
      <c r="Q20" s="38">
        <f>_xlfn.XLOOKUP(C20,'[3]7月'!$C:$C,'[3]7月'!$E:$E,0)</f>
        <v>24707.94</v>
      </c>
      <c r="R20" s="38">
        <f>_xlfn.XLOOKUP(C20,'[3]7月'!$C:$C,'[3]7月'!$D:$D,0)</f>
        <v>114</v>
      </c>
      <c r="S20" s="38">
        <f>_xlfn.XLOOKUP(A20,[2]人头人次表!$A:$A,[2]人头人次表!$C:$C,0)</f>
        <v>210</v>
      </c>
      <c r="T20" s="38">
        <f>_xlfn.XLOOKUP(C20,'[4]②7月-汇总'!$D:$D,'[4]②7月-汇总'!$AP:$AP,0)</f>
        <v>31</v>
      </c>
      <c r="U20" s="38">
        <f>_xlfn.XLOOKUP(C20,'[4]②7月-汇总'!$D:$D,'[4]②7月-汇总'!$U:$U,0)</f>
        <v>0</v>
      </c>
      <c r="V20" s="41">
        <f>_xlfn.XLOOKUP(C20,[5]期初设置!$E:$E,[5]期初设置!$AG:$AG,0)</f>
        <v>0.06</v>
      </c>
      <c r="W20" s="42">
        <f>_xlfn.XLOOKUP(C20,[5]期初设置!$E:$E,[5]期初设置!$AH:$AH,0)</f>
        <v>2281.58745</v>
      </c>
      <c r="X20" s="42">
        <f>_xlfn.XLOOKUP(C20,[5]期初设置!$E:$E,[5]期初设置!$AI:$AI,0)</f>
        <v>1073.6349</v>
      </c>
      <c r="Y20" s="42" t="str">
        <f>_xlfn.XLOOKUP(C20,[5]期初设置!$E:$E,[5]期初设置!$AM:$AM,0)</f>
        <v/>
      </c>
      <c r="Z20" s="42">
        <f t="shared" si="2"/>
        <v>0</v>
      </c>
      <c r="AA20" s="42">
        <f t="shared" si="3"/>
        <v>3355.22235</v>
      </c>
      <c r="AB20" s="42">
        <f>_xlfn.XLOOKUP(C20,'[6]健康师-人工底薪'!$A:$A,'[6]健康师-人工底薪'!$AF:$AF,0)</f>
        <v>2000</v>
      </c>
      <c r="AC20" s="47">
        <f t="shared" si="4"/>
        <v>2000</v>
      </c>
      <c r="AD20" s="38">
        <f>_xlfn.XLOOKUP(C20,'[3]7月'!$C:$C,'[3]7月'!$F:$F,0)</f>
        <v>1173.5</v>
      </c>
      <c r="AE20" s="38">
        <f>_xlfn.XLOOKUP(C20,'[8]7月'!$C:$C,'[8]7月'!$G:$G,0)</f>
        <v>70</v>
      </c>
      <c r="AF20" s="38">
        <f>_xlfn.XLOOKUP(C20,'[9]②7月-汇总'!$D:$D,'[9]②7月-汇总'!$W:$W,0)</f>
        <v>0</v>
      </c>
      <c r="AG20" s="38">
        <f>_xlfn.XLOOKUP(C20,'[9]②7月-汇总'!$D:$D,'[9]②7月-汇总'!$Z:$Z,0)</f>
        <v>0</v>
      </c>
      <c r="AH20" s="50" t="e">
        <f>AA20+AC20+#REF!+#REF!+#REF!+AF20+AG20+AD20+AE20</f>
        <v>#REF!</v>
      </c>
      <c r="AI20" s="38">
        <f>_xlfn.XLOOKUP(C20,'[9]①7月-花名册'!$E:$E,'[9]①7月-花名册'!$T:$T,0)</f>
        <v>0</v>
      </c>
      <c r="AJ20" s="38">
        <f t="shared" si="5"/>
        <v>0</v>
      </c>
      <c r="AK20" s="38">
        <f t="shared" si="6"/>
        <v>0</v>
      </c>
      <c r="AL20" s="38">
        <f t="shared" si="7"/>
        <v>0</v>
      </c>
      <c r="AM20" s="38" t="e">
        <f t="shared" si="8"/>
        <v>#REF!</v>
      </c>
      <c r="AN20" s="52">
        <f>_xlfn.XLOOKUP(C20,'[9]②7月-汇总'!$D:$D,'[9]②7月-汇总'!AI:AI,0)</f>
        <v>0</v>
      </c>
      <c r="AO20" s="52">
        <f>_xlfn.XLOOKUP(C20,'[9]②7月-汇总'!$D:$D,'[9]②7月-汇总'!AJ:AJ,0)</f>
        <v>0</v>
      </c>
      <c r="AP20" s="52">
        <f>_xlfn.XLOOKUP(C20,'[9]②7月-汇总'!$D:$D,'[9]②7月-汇总'!AL:AL,0)</f>
        <v>0</v>
      </c>
      <c r="AQ20" s="54">
        <f t="shared" si="9"/>
        <v>0</v>
      </c>
      <c r="AR20" s="55">
        <f>_xlfn.XLOOKUP(C20,'[9]②7月-汇总'!$D:$D,'[9]②7月-汇总'!X:X,0)</f>
        <v>10</v>
      </c>
      <c r="AS20" s="55">
        <f>_xlfn.XLOOKUP(C20,'[9]②7月-汇总'!$D:$D,'[9]②7月-汇总'!Y:Y,0)</f>
        <v>10</v>
      </c>
      <c r="AT20" s="55"/>
      <c r="AU20" s="52">
        <f>_xlfn.XLOOKUP(C20,'[10]7月社保'!$B:$B,'[10]7月社保'!$L:$L,0)</f>
        <v>644.168</v>
      </c>
      <c r="AV20" s="52">
        <f>IFERROR(IF(AL20&gt;0,_xlfn.XLOOKUP(C20,[11]健康师明细!$C:$C,[11]健康师明细!$N:$N,0),0),0)</f>
        <v>0</v>
      </c>
      <c r="AW20" s="52">
        <f>_xlfn.XLOOKUP(C20,'[9]②7月-汇总'!$D:$D,'[9]②7月-汇总'!$AC:$AC,0)</f>
        <v>0</v>
      </c>
      <c r="AX20" s="52">
        <f>_xlfn.XLOOKUP(C20,'[9]②7月-汇总'!$D:$D,'[9]②7月-汇总'!$AB:$AB,0)</f>
        <v>0</v>
      </c>
      <c r="AY20" s="52">
        <f>_xlfn.XLOOKUP(C20,'[9]②7月-汇总'!$D:$D,'[9]②7月-汇总'!$AD:$AD,0)</f>
        <v>0</v>
      </c>
      <c r="AZ20" s="54">
        <f t="shared" si="10"/>
        <v>664.168</v>
      </c>
      <c r="BA20" s="52">
        <f>_xlfn.XLOOKUP(C20,[11]健康师明细!$C:$C,[11]健康师明细!$K:$K,0)</f>
        <v>0</v>
      </c>
      <c r="BB20" s="55">
        <f>_xlfn.XLOOKUP(C20,'[9]②7月-汇总'!$D:$D,'[9]②7月-汇总'!$AE:$AE,0)</f>
        <v>0</v>
      </c>
      <c r="BC20" s="55">
        <f>_xlfn.XLOOKUP(C20,'[9]②7月-汇总'!$D:$D,'[9]②7月-汇总'!$AF:$AF,0)</f>
        <v>0</v>
      </c>
      <c r="BD20" s="58">
        <f>_xlfn.XLOOKUP(C20,'[9]②7月-汇总'!$D:$D,'[9]②7月-汇总'!$AG:$AG,0)</f>
        <v>0</v>
      </c>
      <c r="BE20" s="60" t="e">
        <f t="shared" si="13"/>
        <v>#REF!</v>
      </c>
      <c r="BF20" s="52">
        <f>_xlfn.XLOOKUP(C20,'[9]①7月-花名册'!$E:$E,'[9]①7月-花名册'!$U:$U,0)</f>
        <v>0</v>
      </c>
      <c r="BG20" s="61" t="e">
        <f t="shared" si="11"/>
        <v>#REF!</v>
      </c>
      <c r="BH20" s="61" t="e">
        <f t="shared" si="12"/>
        <v>#REF!</v>
      </c>
      <c r="BI20" s="52">
        <f>_xlfn.XLOOKUP(C20,[9]上月未发人员明细!$A:$A,[9]上月未发人员明细!$I:$I,0)</f>
        <v>0</v>
      </c>
      <c r="BJ20" s="52">
        <f>SUMIFS([7]手动调整!$F:$F,[7]手动调整!$B:$B,C20)</f>
        <v>0</v>
      </c>
      <c r="BK20" s="64" t="e">
        <f t="shared" si="14"/>
        <v>#REF!</v>
      </c>
    </row>
    <row r="21" spans="1:63">
      <c r="A21" s="22" t="s">
        <v>91</v>
      </c>
      <c r="B21" s="23" t="s">
        <v>12</v>
      </c>
      <c r="C21" s="23" t="s">
        <v>97</v>
      </c>
      <c r="D21" s="23" t="str">
        <f>_xlfn.XLOOKUP(C21,[1]期初设置!$E:$E,[1]期初设置!$AM:$AM,0)</f>
        <v>紫荆+冲刺队</v>
      </c>
      <c r="E21" s="27">
        <f>IFERROR(_xlfn.XLOOKUP(C21,[1]期初设置!$E:$E,[1]期初设置!$R:$R),"")</f>
        <v>45839.8</v>
      </c>
      <c r="F21" s="27">
        <f>IFERROR(_xlfn.XLOOKUP(C21,[1]期初设置!$E:$E,[1]期初设置!S:S),"")</f>
        <v>37511.8</v>
      </c>
      <c r="G21" s="27">
        <f>IFERROR(_xlfn.XLOOKUP(C21,[1]期初设置!$E:$E,[1]期初设置!T:T),"")</f>
        <v>6884</v>
      </c>
      <c r="H21" s="27">
        <f>IFERROR(_xlfn.XLOOKUP(C21,[1]期初设置!$E:$E,[1]期初设置!U:U),"")</f>
        <v>1444</v>
      </c>
      <c r="I21" s="31">
        <f>_xlfn.XLOOKUP(A21,[2]门店排名!$C:$C,[2]门店排名!$E:$E,0)</f>
        <v>522756</v>
      </c>
      <c r="J21" s="31">
        <f>IFERROR(_xlfn.XLOOKUP(D21,'[1]⑥战队统计表-B-a-②呈现-业绩明细表④'!$A:$A,'[1]⑥战队统计表-B-a-②呈现-业绩明细表④'!$C:$C,0),"")</f>
        <v>87520.7</v>
      </c>
      <c r="K21" s="32">
        <f>IFERROR(_xlfn.XLOOKUP(C21,[1]期初设置!$E:$E,[1]期初设置!$AI:$AI,0),"")</f>
        <v>1595.4832</v>
      </c>
      <c r="L21" s="33">
        <f>_xlfn.XLOOKUP(C21,[1]期初设置!$E:$E,[1]期初设置!$J:$J,0)</f>
        <v>0</v>
      </c>
      <c r="M21" s="35">
        <f>_xlfn.XLOOKUP(C21,[1]期初设置!$E:$E,[1]期初设置!$I:$I,0)</f>
        <v>0</v>
      </c>
      <c r="N21" s="35">
        <f>_xlfn.XLOOKUP(C21,[1]期初设置!$E:$E,[1]期初设置!$K:$K,0)</f>
        <v>0</v>
      </c>
      <c r="O21" s="33">
        <f>_xlfn.XLOOKUP(C21,[1]期初设置!$E:$E,[1]期初设置!$O:$O,0)</f>
        <v>0</v>
      </c>
      <c r="P21" s="35">
        <f>IF(_xlfn.XLOOKUP(C21,[1]期初设置!$E:$E,[1]期初设置!$N:$N,0)="同老店",0,_xlfn.XLOOKUP(C21,[1]期初设置!$E:$E,[1]期初设置!$N:$N,0))</f>
        <v>0</v>
      </c>
      <c r="Q21" s="38">
        <f>_xlfn.XLOOKUP(C21,'[3]7月'!$C:$C,'[3]7月'!$E:$E,0)</f>
        <v>29465.21</v>
      </c>
      <c r="R21" s="38">
        <f>_xlfn.XLOOKUP(C21,'[3]7月'!$C:$C,'[3]7月'!$D:$D,0)</f>
        <v>120.5</v>
      </c>
      <c r="S21" s="38">
        <f>_xlfn.XLOOKUP(A21,[2]人头人次表!$A:$A,[2]人头人次表!$C:$C,0)</f>
        <v>210</v>
      </c>
      <c r="T21" s="38">
        <f>_xlfn.XLOOKUP(C21,'[4]②7月-汇总'!$D:$D,'[4]②7月-汇总'!$AP:$AP,0)</f>
        <v>31</v>
      </c>
      <c r="U21" s="38">
        <f>_xlfn.XLOOKUP(C21,'[4]②7月-汇总'!$D:$D,'[4]②7月-汇总'!$U:$U,0)</f>
        <v>0</v>
      </c>
      <c r="V21" s="41">
        <f>_xlfn.XLOOKUP(C21,[5]期初设置!$E:$E,[5]期初设置!$AG:$AG,0)</f>
        <v>0.04</v>
      </c>
      <c r="W21" s="42">
        <f>_xlfn.XLOOKUP(C21,[5]期初设置!$E:$E,[5]期初设置!$AH:$AH,0)</f>
        <v>1425.4484</v>
      </c>
      <c r="X21" s="42">
        <f>_xlfn.XLOOKUP(C21,[5]期初设置!$E:$E,[5]期初设置!$AI:$AI,0)</f>
        <v>170.0348</v>
      </c>
      <c r="Y21" s="42">
        <f>_xlfn.XLOOKUP(C21,[5]期初设置!$E:$E,[5]期初设置!$AM:$AM,0)</f>
        <v>700.17</v>
      </c>
      <c r="Z21" s="42">
        <f t="shared" si="2"/>
        <v>0</v>
      </c>
      <c r="AA21" s="42">
        <f t="shared" si="3"/>
        <v>2295.6532</v>
      </c>
      <c r="AB21" s="42">
        <f>_xlfn.XLOOKUP(C21,'[6]健康师-人工底薪'!$A:$A,'[6]健康师-人工底薪'!$AF:$AF,0)</f>
        <v>2000</v>
      </c>
      <c r="AC21" s="47">
        <f t="shared" si="4"/>
        <v>2000</v>
      </c>
      <c r="AD21" s="38">
        <f>_xlfn.XLOOKUP(C21,'[3]7月'!$C:$C,'[3]7月'!$F:$F,0)</f>
        <v>1585</v>
      </c>
      <c r="AE21" s="38">
        <f>_xlfn.XLOOKUP(C21,'[8]7月'!$C:$C,'[8]7月'!$G:$G,0)</f>
        <v>150</v>
      </c>
      <c r="AF21" s="38">
        <f>_xlfn.XLOOKUP(C21,'[9]②7月-汇总'!$D:$D,'[9]②7月-汇总'!$W:$W,0)</f>
        <v>0</v>
      </c>
      <c r="AG21" s="38">
        <f>_xlfn.XLOOKUP(C21,'[9]②7月-汇总'!$D:$D,'[9]②7月-汇总'!$Z:$Z,0)</f>
        <v>50</v>
      </c>
      <c r="AH21" s="50" t="e">
        <f>AA21+AC21+#REF!+#REF!+#REF!+AF21+AG21+AD21+AE21</f>
        <v>#REF!</v>
      </c>
      <c r="AI21" s="38">
        <f>_xlfn.XLOOKUP(C21,'[9]①7月-花名册'!$E:$E,'[9]①7月-花名册'!$T:$T,0)</f>
        <v>0</v>
      </c>
      <c r="AJ21" s="38">
        <f t="shared" si="5"/>
        <v>0</v>
      </c>
      <c r="AK21" s="38">
        <f t="shared" si="6"/>
        <v>0</v>
      </c>
      <c r="AL21" s="38">
        <f t="shared" si="7"/>
        <v>0</v>
      </c>
      <c r="AM21" s="38" t="e">
        <f t="shared" si="8"/>
        <v>#REF!</v>
      </c>
      <c r="AN21" s="52">
        <f>_xlfn.XLOOKUP(C21,'[9]②7月-汇总'!$D:$D,'[9]②7月-汇总'!AI:AI,0)</f>
        <v>0</v>
      </c>
      <c r="AO21" s="52">
        <f>_xlfn.XLOOKUP(C21,'[9]②7月-汇总'!$D:$D,'[9]②7月-汇总'!AJ:AJ,0)</f>
        <v>0</v>
      </c>
      <c r="AP21" s="52">
        <f>_xlfn.XLOOKUP(C21,'[9]②7月-汇总'!$D:$D,'[9]②7月-汇总'!AL:AL,0)</f>
        <v>0</v>
      </c>
      <c r="AQ21" s="54">
        <f t="shared" si="9"/>
        <v>0</v>
      </c>
      <c r="AR21" s="55">
        <f>_xlfn.XLOOKUP(C21,'[9]②7月-汇总'!$D:$D,'[9]②7月-汇总'!X:X,0)</f>
        <v>0</v>
      </c>
      <c r="AS21" s="55">
        <f>_xlfn.XLOOKUP(C21,'[9]②7月-汇总'!$D:$D,'[9]②7月-汇总'!Y:Y,0)</f>
        <v>0</v>
      </c>
      <c r="AT21" s="55"/>
      <c r="AU21" s="52">
        <f>_xlfn.XLOOKUP(C21,'[10]7月社保'!$B:$B,'[10]7月社保'!$L:$L,0)</f>
        <v>0</v>
      </c>
      <c r="AV21" s="52">
        <f>IFERROR(IF(AL21&gt;0,_xlfn.XLOOKUP(C21,[11]健康师明细!$C:$C,[11]健康师明细!$N:$N,0),0),0)</f>
        <v>0</v>
      </c>
      <c r="AW21" s="52">
        <f>_xlfn.XLOOKUP(C21,'[9]②7月-汇总'!$D:$D,'[9]②7月-汇总'!$AC:$AC,0)</f>
        <v>0</v>
      </c>
      <c r="AX21" s="52">
        <f>_xlfn.XLOOKUP(C21,'[9]②7月-汇总'!$D:$D,'[9]②7月-汇总'!$AB:$AB,0)</f>
        <v>0</v>
      </c>
      <c r="AY21" s="52">
        <f>_xlfn.XLOOKUP(C21,'[9]②7月-汇总'!$D:$D,'[9]②7月-汇总'!$AD:$AD,0)</f>
        <v>0</v>
      </c>
      <c r="AZ21" s="54">
        <f t="shared" si="10"/>
        <v>0</v>
      </c>
      <c r="BA21" s="52">
        <f>_xlfn.XLOOKUP(C21,[11]健康师明细!$C:$C,[11]健康师明细!$K:$K,0)</f>
        <v>2000</v>
      </c>
      <c r="BB21" s="55">
        <f>_xlfn.XLOOKUP(C21,'[9]②7月-汇总'!$D:$D,'[9]②7月-汇总'!$AE:$AE,0)</f>
        <v>0</v>
      </c>
      <c r="BC21" s="55">
        <f>_xlfn.XLOOKUP(C21,'[9]②7月-汇总'!$D:$D,'[9]②7月-汇总'!$AF:$AF,0)</f>
        <v>0</v>
      </c>
      <c r="BD21" s="58">
        <f>_xlfn.XLOOKUP(C21,'[9]②7月-汇总'!$D:$D,'[9]②7月-汇总'!$AG:$AG,0)</f>
        <v>0</v>
      </c>
      <c r="BE21" s="60" t="e">
        <f t="shared" si="13"/>
        <v>#REF!</v>
      </c>
      <c r="BF21" s="52">
        <f>_xlfn.XLOOKUP(C21,'[9]①7月-花名册'!$E:$E,'[9]①7月-花名册'!$U:$U,0)</f>
        <v>0</v>
      </c>
      <c r="BG21" s="61" t="e">
        <f t="shared" si="11"/>
        <v>#REF!</v>
      </c>
      <c r="BH21" s="61" t="e">
        <f t="shared" si="12"/>
        <v>#REF!</v>
      </c>
      <c r="BI21" s="52">
        <f>_xlfn.XLOOKUP(C21,[9]上月未发人员明细!$A:$A,[9]上月未发人员明细!$I:$I,0)</f>
        <v>0</v>
      </c>
      <c r="BJ21" s="52">
        <f>SUMIFS([7]手动调整!$F:$F,[7]手动调整!$B:$B,C21)</f>
        <v>0</v>
      </c>
      <c r="BK21" s="64" t="e">
        <f t="shared" si="14"/>
        <v>#REF!</v>
      </c>
    </row>
    <row r="22" spans="1:63">
      <c r="A22" s="22" t="s">
        <v>91</v>
      </c>
      <c r="B22" s="23" t="s">
        <v>12</v>
      </c>
      <c r="C22" s="24" t="s">
        <v>98</v>
      </c>
      <c r="D22" s="23" t="str">
        <f>_xlfn.XLOOKUP(C22,[1]期初设置!$E:$E,[1]期初设置!$AM:$AM,0)</f>
        <v>紫荆+冲刺队</v>
      </c>
      <c r="E22" s="27">
        <f>IFERROR(_xlfn.XLOOKUP(C22,[1]期初设置!$E:$E,[1]期初设置!$R:$R),"")</f>
        <v>32030.5</v>
      </c>
      <c r="F22" s="27">
        <f>IFERROR(_xlfn.XLOOKUP(C22,[1]期初设置!$E:$E,[1]期初设置!S:S),"")</f>
        <v>22890.5</v>
      </c>
      <c r="G22" s="27">
        <f>IFERROR(_xlfn.XLOOKUP(C22,[1]期初设置!$E:$E,[1]期初设置!T:T),"")</f>
        <v>9140</v>
      </c>
      <c r="H22" s="27">
        <f>IFERROR(_xlfn.XLOOKUP(C22,[1]期初设置!$E:$E,[1]期初设置!U:U),"")</f>
        <v>0</v>
      </c>
      <c r="I22" s="31">
        <f>_xlfn.XLOOKUP(A22,[2]门店排名!$C:$C,[2]门店排名!$E:$E,0)</f>
        <v>522756</v>
      </c>
      <c r="J22" s="31">
        <f>IFERROR(_xlfn.XLOOKUP(D22,'[1]⑥战队统计表-B-a-②呈现-业绩明细表④'!$A:$A,'[1]⑥战队统计表-B-a-②呈现-业绩明细表④'!$C:$C,0),"")</f>
        <v>87520.7</v>
      </c>
      <c r="K22" s="32">
        <f>IFERROR(_xlfn.XLOOKUP(C22,[1]期初设置!$E:$E,[1]期初设置!$AI:$AI,0),"")</f>
        <v>1095.597</v>
      </c>
      <c r="L22" s="33">
        <f>_xlfn.XLOOKUP(C22,[1]期初设置!$E:$E,[1]期初设置!$J:$J,0)</f>
        <v>0</v>
      </c>
      <c r="M22" s="35">
        <f>_xlfn.XLOOKUP(C22,[1]期初设置!$E:$E,[1]期初设置!$I:$I,0)</f>
        <v>0</v>
      </c>
      <c r="N22" s="35">
        <f>_xlfn.XLOOKUP(C22,[1]期初设置!$E:$E,[1]期初设置!$K:$K,0)</f>
        <v>0</v>
      </c>
      <c r="O22" s="33">
        <f>_xlfn.XLOOKUP(C22,[1]期初设置!$E:$E,[1]期初设置!$O:$O,0)</f>
        <v>0</v>
      </c>
      <c r="P22" s="35">
        <f>IF(_xlfn.XLOOKUP(C22,[1]期初设置!$E:$E,[1]期初设置!$N:$N,0)="同老店",0,_xlfn.XLOOKUP(C22,[1]期初设置!$E:$E,[1]期初设置!$N:$N,0))</f>
        <v>0</v>
      </c>
      <c r="Q22" s="38">
        <f>_xlfn.XLOOKUP(C22,'[3]7月'!$C:$C,'[3]7月'!$E:$E,0)</f>
        <v>31398.68</v>
      </c>
      <c r="R22" s="38">
        <f>_xlfn.XLOOKUP(C22,'[3]7月'!$C:$C,'[3]7月'!$D:$D,0)</f>
        <v>100</v>
      </c>
      <c r="S22" s="38">
        <f>_xlfn.XLOOKUP(A22,[2]人头人次表!$A:$A,[2]人头人次表!$C:$C,0)</f>
        <v>210</v>
      </c>
      <c r="T22" s="38">
        <f>_xlfn.XLOOKUP(C22,'[4]②7月-汇总'!$D:$D,'[4]②7月-汇总'!$AP:$AP,0)</f>
        <v>31</v>
      </c>
      <c r="U22" s="38">
        <f>_xlfn.XLOOKUP(C22,'[4]②7月-汇总'!$D:$D,'[4]②7月-汇总'!$U:$U,0)</f>
        <v>0</v>
      </c>
      <c r="V22" s="41">
        <f>_xlfn.XLOOKUP(C22,[5]期初设置!$E:$E,[5]期初设置!$AG:$AG,0)</f>
        <v>0.04</v>
      </c>
      <c r="W22" s="42">
        <f>_xlfn.XLOOKUP(C22,[5]期初设置!$E:$E,[5]期初设置!$AH:$AH,0)</f>
        <v>869.839</v>
      </c>
      <c r="X22" s="42">
        <f>_xlfn.XLOOKUP(C22,[5]期初设置!$E:$E,[5]期初设置!$AI:$AI,0)</f>
        <v>225.758</v>
      </c>
      <c r="Y22" s="42" t="str">
        <f>_xlfn.XLOOKUP(C22,[5]期初设置!$E:$E,[5]期初设置!$AM:$AM,0)</f>
        <v/>
      </c>
      <c r="Z22" s="42">
        <f t="shared" si="2"/>
        <v>0</v>
      </c>
      <c r="AA22" s="42">
        <f t="shared" si="3"/>
        <v>1095.597</v>
      </c>
      <c r="AB22" s="42">
        <f>_xlfn.XLOOKUP(C22,'[6]健康师-人工底薪'!$A:$A,'[6]健康师-人工底薪'!$AF:$AF,0)</f>
        <v>2000</v>
      </c>
      <c r="AC22" s="47">
        <f t="shared" si="4"/>
        <v>2000</v>
      </c>
      <c r="AD22" s="38">
        <f>_xlfn.XLOOKUP(C22,'[3]7月'!$C:$C,'[3]7月'!$F:$F,0)</f>
        <v>1087.5</v>
      </c>
      <c r="AE22" s="38">
        <f>_xlfn.XLOOKUP(C22,'[8]7月'!$C:$C,'[8]7月'!$G:$G,0)</f>
        <v>0</v>
      </c>
      <c r="AF22" s="38">
        <f>_xlfn.XLOOKUP(C22,'[9]②7月-汇总'!$D:$D,'[9]②7月-汇总'!$W:$W,0)</f>
        <v>0</v>
      </c>
      <c r="AG22" s="38">
        <f>_xlfn.XLOOKUP(C22,'[9]②7月-汇总'!$D:$D,'[9]②7月-汇总'!$Z:$Z,0)</f>
        <v>0</v>
      </c>
      <c r="AH22" s="50" t="e">
        <f>AA22+AC22+#REF!+#REF!+#REF!+AF22+AG22+AD22+AE22</f>
        <v>#REF!</v>
      </c>
      <c r="AI22" s="38">
        <f>_xlfn.XLOOKUP(C22,'[9]①7月-花名册'!$E:$E,'[9]①7月-花名册'!$T:$T,0)</f>
        <v>0</v>
      </c>
      <c r="AJ22" s="38">
        <f t="shared" si="5"/>
        <v>0</v>
      </c>
      <c r="AK22" s="38">
        <f t="shared" si="6"/>
        <v>0</v>
      </c>
      <c r="AL22" s="38">
        <f t="shared" si="7"/>
        <v>0</v>
      </c>
      <c r="AM22" s="38" t="e">
        <f t="shared" si="8"/>
        <v>#REF!</v>
      </c>
      <c r="AN22" s="52">
        <f>_xlfn.XLOOKUP(C22,'[9]②7月-汇总'!$D:$D,'[9]②7月-汇总'!AI:AI,0)</f>
        <v>0</v>
      </c>
      <c r="AO22" s="52">
        <f>_xlfn.XLOOKUP(C22,'[9]②7月-汇总'!$D:$D,'[9]②7月-汇总'!AJ:AJ,0)</f>
        <v>0</v>
      </c>
      <c r="AP22" s="52">
        <f>_xlfn.XLOOKUP(C22,'[9]②7月-汇总'!$D:$D,'[9]②7月-汇总'!AL:AL,0)</f>
        <v>0</v>
      </c>
      <c r="AQ22" s="54">
        <f t="shared" si="9"/>
        <v>0</v>
      </c>
      <c r="AR22" s="55">
        <f>_xlfn.XLOOKUP(C22,'[9]②7月-汇总'!$D:$D,'[9]②7月-汇总'!X:X,0)</f>
        <v>0</v>
      </c>
      <c r="AS22" s="55">
        <f>_xlfn.XLOOKUP(C22,'[9]②7月-汇总'!$D:$D,'[9]②7月-汇总'!Y:Y,0)</f>
        <v>10</v>
      </c>
      <c r="AT22" s="55"/>
      <c r="AU22" s="52">
        <f>_xlfn.XLOOKUP(C22,'[10]7月社保'!$B:$B,'[10]7月社保'!$L:$L,0)</f>
        <v>0</v>
      </c>
      <c r="AV22" s="52">
        <f>IFERROR(IF(AL22&gt;0,_xlfn.XLOOKUP(C22,[11]健康师明细!$C:$C,[11]健康师明细!$N:$N,0),0),0)</f>
        <v>0</v>
      </c>
      <c r="AW22" s="52">
        <f>_xlfn.XLOOKUP(C22,'[9]②7月-汇总'!$D:$D,'[9]②7月-汇总'!$AC:$AC,0)</f>
        <v>100</v>
      </c>
      <c r="AX22" s="52">
        <f>_xlfn.XLOOKUP(C22,'[9]②7月-汇总'!$D:$D,'[9]②7月-汇总'!$AB:$AB,0)</f>
        <v>0</v>
      </c>
      <c r="AY22" s="52">
        <f>_xlfn.XLOOKUP(C22,'[9]②7月-汇总'!$D:$D,'[9]②7月-汇总'!$AD:$AD,0)</f>
        <v>0</v>
      </c>
      <c r="AZ22" s="54">
        <f t="shared" si="10"/>
        <v>110</v>
      </c>
      <c r="BA22" s="52">
        <f>_xlfn.XLOOKUP(C22,[11]健康师明细!$C:$C,[11]健康师明细!$K:$K,0)</f>
        <v>0</v>
      </c>
      <c r="BB22" s="55">
        <f>_xlfn.XLOOKUP(C22,'[9]②7月-汇总'!$D:$D,'[9]②7月-汇总'!$AE:$AE,0)</f>
        <v>0</v>
      </c>
      <c r="BC22" s="55">
        <f>_xlfn.XLOOKUP(C22,'[9]②7月-汇总'!$D:$D,'[9]②7月-汇总'!$AF:$AF,0)</f>
        <v>0</v>
      </c>
      <c r="BD22" s="58">
        <f>_xlfn.XLOOKUP(C22,'[9]②7月-汇总'!$D:$D,'[9]②7月-汇总'!$AG:$AG,0)</f>
        <v>0</v>
      </c>
      <c r="BE22" s="60" t="e">
        <f t="shared" si="13"/>
        <v>#REF!</v>
      </c>
      <c r="BF22" s="52">
        <f>_xlfn.XLOOKUP(C22,'[9]①7月-花名册'!$E:$E,'[9]①7月-花名册'!$U:$U,0)</f>
        <v>0</v>
      </c>
      <c r="BG22" s="61" t="e">
        <f t="shared" si="11"/>
        <v>#REF!</v>
      </c>
      <c r="BH22" s="61" t="e">
        <f t="shared" si="12"/>
        <v>#REF!</v>
      </c>
      <c r="BI22" s="52">
        <f>_xlfn.XLOOKUP(C22,[9]上月未发人员明细!$A:$A,[9]上月未发人员明细!$I:$I,0)</f>
        <v>0</v>
      </c>
      <c r="BJ22" s="52">
        <f>SUMIFS([7]手动调整!$F:$F,[7]手动调整!$B:$B,C22)</f>
        <v>0</v>
      </c>
      <c r="BK22" s="64" t="e">
        <f t="shared" si="14"/>
        <v>#REF!</v>
      </c>
    </row>
    <row r="23" spans="1:63">
      <c r="A23" s="22" t="s">
        <v>91</v>
      </c>
      <c r="B23" s="23" t="s">
        <v>81</v>
      </c>
      <c r="C23" s="24" t="s">
        <v>99</v>
      </c>
      <c r="D23" s="23">
        <f>_xlfn.XLOOKUP(C23,[1]期初设置!$E:$E,[1]期初设置!$AM:$AM,0)</f>
        <v>0</v>
      </c>
      <c r="E23" s="27" t="str">
        <f>IFERROR(_xlfn.XLOOKUP(C23,[1]期初设置!$E:$E,[1]期初设置!$R:$R),"")</f>
        <v/>
      </c>
      <c r="F23" s="27" t="str">
        <f>IFERROR(_xlfn.XLOOKUP(C23,[1]期初设置!$E:$E,[1]期初设置!S:S),"")</f>
        <v/>
      </c>
      <c r="G23" s="27" t="str">
        <f>IFERROR(_xlfn.XLOOKUP(C23,[1]期初设置!$E:$E,[1]期初设置!T:T),"")</f>
        <v/>
      </c>
      <c r="H23" s="27" t="str">
        <f>IFERROR(_xlfn.XLOOKUP(C23,[1]期初设置!$E:$E,[1]期初设置!U:U),"")</f>
        <v/>
      </c>
      <c r="I23" s="31">
        <f>_xlfn.XLOOKUP(A23,[2]门店排名!$C:$C,[2]门店排名!$E:$E,0)</f>
        <v>522756</v>
      </c>
      <c r="J23" s="31" t="str">
        <f>IFERROR(_xlfn.XLOOKUP(D23,'[1]⑥战队统计表-B-a-②呈现-业绩明细表④'!$A:$A,'[1]⑥战队统计表-B-a-②呈现-业绩明细表④'!$C:$C,0),"")</f>
        <v/>
      </c>
      <c r="K23" s="32">
        <f>IFERROR(_xlfn.XLOOKUP(C23,[1]期初设置!$E:$E,[1]期初设置!$AI:$AI,0),"")</f>
        <v>0</v>
      </c>
      <c r="L23" s="33">
        <f>_xlfn.XLOOKUP(C23,[1]期初设置!$E:$E,[1]期初设置!$J:$J,0)</f>
        <v>0</v>
      </c>
      <c r="M23" s="35">
        <f>_xlfn.XLOOKUP(C23,[1]期初设置!$E:$E,[1]期初设置!$I:$I,0)</f>
        <v>0</v>
      </c>
      <c r="N23" s="35">
        <f>_xlfn.XLOOKUP(C23,[1]期初设置!$E:$E,[1]期初设置!$K:$K,0)</f>
        <v>0</v>
      </c>
      <c r="O23" s="33">
        <f>_xlfn.XLOOKUP(C23,[1]期初设置!$E:$E,[1]期初设置!$O:$O,0)</f>
        <v>0</v>
      </c>
      <c r="P23" s="35">
        <f>IF(_xlfn.XLOOKUP(C23,[1]期初设置!$E:$E,[1]期初设置!$N:$N,0)="同老店",0,_xlfn.XLOOKUP(C23,[1]期初设置!$E:$E,[1]期初设置!$N:$N,0))</f>
        <v>0</v>
      </c>
      <c r="Q23" s="38">
        <f>_xlfn.XLOOKUP(C23,'[3]7月'!$C:$C,'[3]7月'!$E:$E,0)</f>
        <v>0</v>
      </c>
      <c r="R23" s="38">
        <f>_xlfn.XLOOKUP(C23,'[3]7月'!$C:$C,'[3]7月'!$D:$D,0)</f>
        <v>0</v>
      </c>
      <c r="S23" s="38">
        <f>_xlfn.XLOOKUP(A23,[2]人头人次表!$A:$A,[2]人头人次表!$C:$C,0)</f>
        <v>210</v>
      </c>
      <c r="T23" s="38">
        <f>_xlfn.XLOOKUP(C23,'[4]②7月-汇总'!$D:$D,'[4]②7月-汇总'!$AP:$AP,0)</f>
        <v>31</v>
      </c>
      <c r="U23" s="38">
        <f>_xlfn.XLOOKUP(C23,'[4]②7月-汇总'!$D:$D,'[4]②7月-汇总'!$U:$U,0)</f>
        <v>0</v>
      </c>
      <c r="V23" s="41">
        <f>_xlfn.XLOOKUP(C23,[5]期初设置!$E:$E,[5]期初设置!$AG:$AG,0)</f>
        <v>0</v>
      </c>
      <c r="W23" s="42">
        <f>_xlfn.XLOOKUP(C23,[5]期初设置!$E:$E,[5]期初设置!$AH:$AH,0)</f>
        <v>0</v>
      </c>
      <c r="X23" s="42">
        <f>_xlfn.XLOOKUP(C23,[5]期初设置!$E:$E,[5]期初设置!$AI:$AI,0)</f>
        <v>0</v>
      </c>
      <c r="Y23" s="42">
        <f>_xlfn.XLOOKUP(C23,[5]期初设置!$E:$E,[5]期初设置!$AM:$AM,0)</f>
        <v>0</v>
      </c>
      <c r="Z23" s="42">
        <f t="shared" si="2"/>
        <v>0</v>
      </c>
      <c r="AA23" s="42">
        <f t="shared" si="3"/>
        <v>0</v>
      </c>
      <c r="AB23" s="42">
        <f>_xlfn.XLOOKUP(C23,'[6]健康师-人工底薪'!$A:$A,'[6]健康师-人工底薪'!$AF:$AF,0)</f>
        <v>0</v>
      </c>
      <c r="AC23" s="47">
        <f t="shared" si="4"/>
        <v>0</v>
      </c>
      <c r="AD23" s="38">
        <f>_xlfn.XLOOKUP(C23,'[3]7月'!$C:$C,'[3]7月'!$F:$F,0)</f>
        <v>0</v>
      </c>
      <c r="AE23" s="38">
        <f>_xlfn.XLOOKUP(C23,'[8]7月'!$C:$C,'[8]7月'!$G:$G,0)</f>
        <v>0</v>
      </c>
      <c r="AF23" s="38">
        <f>_xlfn.XLOOKUP(C23,'[9]②7月-汇总'!$D:$D,'[9]②7月-汇总'!$W:$W,0)</f>
        <v>0</v>
      </c>
      <c r="AG23" s="38">
        <f>_xlfn.XLOOKUP(C23,'[9]②7月-汇总'!$D:$D,'[9]②7月-汇总'!$Z:$Z,0)</f>
        <v>0</v>
      </c>
      <c r="AH23" s="50" t="e">
        <f>AA23+AC23+#REF!+#REF!+#REF!+AF23+AG23+AD23+AE23</f>
        <v>#REF!</v>
      </c>
      <c r="AI23" s="38">
        <f>_xlfn.XLOOKUP(C23,'[9]①7月-花名册'!$E:$E,'[9]①7月-花名册'!$T:$T,0)</f>
        <v>0</v>
      </c>
      <c r="AJ23" s="38">
        <f t="shared" si="5"/>
        <v>0</v>
      </c>
      <c r="AK23" s="38">
        <f t="shared" si="6"/>
        <v>0</v>
      </c>
      <c r="AL23" s="38">
        <f t="shared" si="7"/>
        <v>0</v>
      </c>
      <c r="AM23" s="38" t="e">
        <f t="shared" si="8"/>
        <v>#REF!</v>
      </c>
      <c r="AN23" s="52">
        <f>_xlfn.XLOOKUP(C23,'[9]②7月-汇总'!$D:$D,'[9]②7月-汇总'!AI:AI,0)</f>
        <v>0</v>
      </c>
      <c r="AO23" s="52">
        <f>_xlfn.XLOOKUP(C23,'[9]②7月-汇总'!$D:$D,'[9]②7月-汇总'!AJ:AJ,0)</f>
        <v>0</v>
      </c>
      <c r="AP23" s="52">
        <f>_xlfn.XLOOKUP(C23,'[9]②7月-汇总'!$D:$D,'[9]②7月-汇总'!AL:AL,0)</f>
        <v>0</v>
      </c>
      <c r="AQ23" s="54">
        <f t="shared" si="9"/>
        <v>0</v>
      </c>
      <c r="AR23" s="55">
        <f>_xlfn.XLOOKUP(C23,'[9]②7月-汇总'!$D:$D,'[9]②7月-汇总'!X:X,0)</f>
        <v>0</v>
      </c>
      <c r="AS23" s="55">
        <f>_xlfn.XLOOKUP(C23,'[9]②7月-汇总'!$D:$D,'[9]②7月-汇总'!Y:Y,0)</f>
        <v>0</v>
      </c>
      <c r="AT23" s="55"/>
      <c r="AU23" s="52">
        <f>_xlfn.XLOOKUP(C23,'[10]7月社保'!$B:$B,'[10]7月社保'!$L:$L,0)</f>
        <v>0</v>
      </c>
      <c r="AV23" s="52">
        <f>IFERROR(IF(AL23&gt;0,_xlfn.XLOOKUP(C23,[11]健康师明细!$C:$C,[11]健康师明细!$N:$N,0),0),0)</f>
        <v>0</v>
      </c>
      <c r="AW23" s="52">
        <f>_xlfn.XLOOKUP(C23,'[9]②7月-汇总'!$D:$D,'[9]②7月-汇总'!$AC:$AC,0)</f>
        <v>0</v>
      </c>
      <c r="AX23" s="52">
        <f>_xlfn.XLOOKUP(C23,'[9]②7月-汇总'!$D:$D,'[9]②7月-汇总'!$AB:$AB,0)</f>
        <v>0</v>
      </c>
      <c r="AY23" s="52">
        <f>_xlfn.XLOOKUP(C23,'[9]②7月-汇总'!$D:$D,'[9]②7月-汇总'!$AD:$AD,0)</f>
        <v>0</v>
      </c>
      <c r="AZ23" s="54">
        <f t="shared" si="10"/>
        <v>0</v>
      </c>
      <c r="BA23" s="52">
        <f>_xlfn.XLOOKUP(C23,[11]健康师明细!$C:$C,[11]健康师明细!$K:$K,0)</f>
        <v>0</v>
      </c>
      <c r="BB23" s="55">
        <f>_xlfn.XLOOKUP(C23,'[9]②7月-汇总'!$D:$D,'[9]②7月-汇总'!$AE:$AE,0)</f>
        <v>0</v>
      </c>
      <c r="BC23" s="55">
        <f>_xlfn.XLOOKUP(C23,'[9]②7月-汇总'!$D:$D,'[9]②7月-汇总'!$AF:$AF,0)</f>
        <v>0</v>
      </c>
      <c r="BD23" s="58">
        <f>_xlfn.XLOOKUP(C23,'[9]②7月-汇总'!$D:$D,'[9]②7月-汇总'!$AG:$AG,0)</f>
        <v>0</v>
      </c>
      <c r="BE23" s="60" t="e">
        <f t="shared" si="13"/>
        <v>#REF!</v>
      </c>
      <c r="BF23" s="52">
        <f>_xlfn.XLOOKUP(C23,'[9]①7月-花名册'!$E:$E,'[9]①7月-花名册'!$U:$U,0)</f>
        <v>0</v>
      </c>
      <c r="BG23" s="61" t="e">
        <f t="shared" si="11"/>
        <v>#REF!</v>
      </c>
      <c r="BH23" s="61" t="e">
        <f t="shared" si="12"/>
        <v>#REF!</v>
      </c>
      <c r="BI23" s="52">
        <f>_xlfn.XLOOKUP(C23,[9]上月未发人员明细!$A:$A,[9]上月未发人员明细!$I:$I,0)</f>
        <v>0</v>
      </c>
      <c r="BJ23" s="52">
        <f>SUMIFS([7]手动调整!$F:$F,[7]手动调整!$B:$B,C23)</f>
        <v>0</v>
      </c>
      <c r="BK23" s="64" t="e">
        <f t="shared" si="14"/>
        <v>#REF!</v>
      </c>
    </row>
    <row r="24" spans="1:63">
      <c r="A24" s="22" t="s">
        <v>91</v>
      </c>
      <c r="B24" s="23" t="s">
        <v>12</v>
      </c>
      <c r="C24" s="23" t="s">
        <v>100</v>
      </c>
      <c r="D24" s="23" t="str">
        <f>_xlfn.XLOOKUP(C24,[1]期初设置!$E:$E,[1]期初设置!$AM:$AM,0)</f>
        <v>紫荆+雄鹰队</v>
      </c>
      <c r="E24" s="27">
        <f>IFERROR(_xlfn.XLOOKUP(C24,[1]期初设置!$E:$E,[1]期初设置!$R:$R),"")</f>
        <v>37087</v>
      </c>
      <c r="F24" s="27">
        <f>IFERROR(_xlfn.XLOOKUP(C24,[1]期初设置!$E:$E,[1]期初设置!S:S),"")</f>
        <v>12376</v>
      </c>
      <c r="G24" s="27">
        <f>IFERROR(_xlfn.XLOOKUP(C24,[1]期初设置!$E:$E,[1]期初设置!T:T),"")</f>
        <v>24091</v>
      </c>
      <c r="H24" s="27">
        <f>IFERROR(_xlfn.XLOOKUP(C24,[1]期初设置!$E:$E,[1]期初设置!U:U),"")</f>
        <v>620</v>
      </c>
      <c r="I24" s="31">
        <f>_xlfn.XLOOKUP(A24,[2]门店排名!$C:$C,[2]门店排名!$E:$E,0)</f>
        <v>522756</v>
      </c>
      <c r="J24" s="31">
        <f>IFERROR(_xlfn.XLOOKUP(D24,'[1]⑥战队统计表-B-a-②呈现-业绩明细表④'!$A:$A,'[1]⑥战队统计表-B-a-②呈现-业绩明细表④'!$C:$C,0),"")</f>
        <v>256268.4</v>
      </c>
      <c r="K24" s="32">
        <f>IFERROR(_xlfn.XLOOKUP(C24,[1]期初设置!$E:$E,[1]期初设置!$AI:$AI,0),"")</f>
        <v>1864.337475</v>
      </c>
      <c r="L24" s="33">
        <f>_xlfn.XLOOKUP(C24,[1]期初设置!$E:$E,[1]期初设置!$J:$J,0)</f>
        <v>0</v>
      </c>
      <c r="M24" s="35">
        <f>_xlfn.XLOOKUP(C24,[1]期初设置!$E:$E,[1]期初设置!$I:$I,0)</f>
        <v>0</v>
      </c>
      <c r="N24" s="35">
        <f>_xlfn.XLOOKUP(C24,[1]期初设置!$E:$E,[1]期初设置!$K:$K,0)</f>
        <v>0</v>
      </c>
      <c r="O24" s="33">
        <f>_xlfn.XLOOKUP(C24,[1]期初设置!$E:$E,[1]期初设置!$O:$O,0)</f>
        <v>0</v>
      </c>
      <c r="P24" s="35">
        <f>IF(_xlfn.XLOOKUP(C24,[1]期初设置!$E:$E,[1]期初设置!$N:$N,0)="同老店",0,_xlfn.XLOOKUP(C24,[1]期初设置!$E:$E,[1]期初设置!$N:$N,0))</f>
        <v>0</v>
      </c>
      <c r="Q24" s="38">
        <f>_xlfn.XLOOKUP(C24,'[3]7月'!$C:$C,'[3]7月'!$E:$E,0)</f>
        <v>7885.26</v>
      </c>
      <c r="R24" s="38">
        <f>_xlfn.XLOOKUP(C24,'[3]7月'!$C:$C,'[3]7月'!$D:$D,0)</f>
        <v>99</v>
      </c>
      <c r="S24" s="38">
        <f>_xlfn.XLOOKUP(A24,[2]人头人次表!$A:$A,[2]人头人次表!$C:$C,0)</f>
        <v>210</v>
      </c>
      <c r="T24" s="38">
        <f>_xlfn.XLOOKUP(C24,'[4]②7月-汇总'!$D:$D,'[4]②7月-汇总'!$AP:$AP,0)</f>
        <v>31</v>
      </c>
      <c r="U24" s="38">
        <f>_xlfn.XLOOKUP(C24,'[4]②7月-汇总'!$D:$D,'[4]②7月-汇总'!$U:$U,0)</f>
        <v>0</v>
      </c>
      <c r="V24" s="41">
        <f>_xlfn.XLOOKUP(C24,[5]期初设置!$E:$E,[5]期初设置!$AG:$AG,0)</f>
        <v>0.07</v>
      </c>
      <c r="W24" s="42">
        <f>_xlfn.XLOOKUP(C24,[5]期初设置!$E:$E,[5]期初设置!$AH:$AH,0)</f>
        <v>823.004</v>
      </c>
      <c r="X24" s="42">
        <f>_xlfn.XLOOKUP(C24,[5]期初设置!$E:$E,[5]期初设置!$AI:$AI,0)</f>
        <v>1041.333475</v>
      </c>
      <c r="Y24" s="42" t="str">
        <f>_xlfn.XLOOKUP(C24,[5]期初设置!$E:$E,[5]期初设置!$AM:$AM,0)</f>
        <v/>
      </c>
      <c r="Z24" s="42">
        <f t="shared" si="2"/>
        <v>0</v>
      </c>
      <c r="AA24" s="42">
        <f t="shared" si="3"/>
        <v>1864.337475</v>
      </c>
      <c r="AB24" s="42">
        <f>_xlfn.XLOOKUP(C24,'[6]健康师-人工底薪'!$A:$A,'[6]健康师-人工底薪'!$AF:$AF,0)</f>
        <v>2000</v>
      </c>
      <c r="AC24" s="47">
        <f t="shared" si="4"/>
        <v>2000</v>
      </c>
      <c r="AD24" s="38">
        <f>_xlfn.XLOOKUP(C24,'[3]7月'!$C:$C,'[3]7月'!$F:$F,0)</f>
        <v>1208</v>
      </c>
      <c r="AE24" s="38">
        <f>_xlfn.XLOOKUP(C24,'[8]7月'!$C:$C,'[8]7月'!$G:$G,0)</f>
        <v>37.5</v>
      </c>
      <c r="AF24" s="38">
        <f>_xlfn.XLOOKUP(C24,'[9]②7月-汇总'!$D:$D,'[9]②7月-汇总'!$W:$W,0)</f>
        <v>0</v>
      </c>
      <c r="AG24" s="38">
        <f>_xlfn.XLOOKUP(C24,'[9]②7月-汇总'!$D:$D,'[9]②7月-汇总'!$Z:$Z,0)</f>
        <v>0</v>
      </c>
      <c r="AH24" s="50" t="e">
        <f>AA24+AC24+#REF!+#REF!+#REF!+AF24+AG24+AD24+AE24</f>
        <v>#REF!</v>
      </c>
      <c r="AI24" s="38">
        <f>_xlfn.XLOOKUP(C24,'[9]①7月-花名册'!$E:$E,'[9]①7月-花名册'!$T:$T,0)</f>
        <v>0</v>
      </c>
      <c r="AJ24" s="38">
        <f t="shared" si="5"/>
        <v>0</v>
      </c>
      <c r="AK24" s="38">
        <f t="shared" si="6"/>
        <v>0</v>
      </c>
      <c r="AL24" s="38">
        <f t="shared" si="7"/>
        <v>0</v>
      </c>
      <c r="AM24" s="38" t="e">
        <f t="shared" si="8"/>
        <v>#REF!</v>
      </c>
      <c r="AN24" s="52">
        <f>_xlfn.XLOOKUP(C24,'[9]②7月-汇总'!$D:$D,'[9]②7月-汇总'!AI:AI,0)</f>
        <v>0</v>
      </c>
      <c r="AO24" s="52">
        <f>_xlfn.XLOOKUP(C24,'[9]②7月-汇总'!$D:$D,'[9]②7月-汇总'!AJ:AJ,0)</f>
        <v>0</v>
      </c>
      <c r="AP24" s="52">
        <f>_xlfn.XLOOKUP(C24,'[9]②7月-汇总'!$D:$D,'[9]②7月-汇总'!AL:AL,0)</f>
        <v>0</v>
      </c>
      <c r="AQ24" s="54">
        <f t="shared" si="9"/>
        <v>0</v>
      </c>
      <c r="AR24" s="55">
        <f>_xlfn.XLOOKUP(C24,'[9]②7月-汇总'!$D:$D,'[9]②7月-汇总'!X:X,0)</f>
        <v>0</v>
      </c>
      <c r="AS24" s="55">
        <f>_xlfn.XLOOKUP(C24,'[9]②7月-汇总'!$D:$D,'[9]②7月-汇总'!Y:Y,0)</f>
        <v>10</v>
      </c>
      <c r="AT24" s="55"/>
      <c r="AU24" s="52">
        <f>_xlfn.XLOOKUP(C24,'[10]7月社保'!$B:$B,'[10]7月社保'!$L:$L,0)</f>
        <v>0</v>
      </c>
      <c r="AV24" s="52">
        <f>IFERROR(IF(AL24&gt;0,_xlfn.XLOOKUP(C24,[11]健康师明细!$C:$C,[11]健康师明细!$N:$N,0),0),0)</f>
        <v>0</v>
      </c>
      <c r="AW24" s="52">
        <f>_xlfn.XLOOKUP(C24,'[9]②7月-汇总'!$D:$D,'[9]②7月-汇总'!$AC:$AC,0)</f>
        <v>0</v>
      </c>
      <c r="AX24" s="52">
        <f>_xlfn.XLOOKUP(C24,'[9]②7月-汇总'!$D:$D,'[9]②7月-汇总'!$AB:$AB,0)</f>
        <v>0</v>
      </c>
      <c r="AY24" s="52">
        <f>_xlfn.XLOOKUP(C24,'[9]②7月-汇总'!$D:$D,'[9]②7月-汇总'!$AD:$AD,0)</f>
        <v>0</v>
      </c>
      <c r="AZ24" s="54">
        <f t="shared" si="10"/>
        <v>10</v>
      </c>
      <c r="BA24" s="52">
        <f>_xlfn.XLOOKUP(C24,[11]健康师明细!$C:$C,[11]健康师明细!$K:$K,0)</f>
        <v>0</v>
      </c>
      <c r="BB24" s="55">
        <f>_xlfn.XLOOKUP(C24,'[9]②7月-汇总'!$D:$D,'[9]②7月-汇总'!$AE:$AE,0)</f>
        <v>0</v>
      </c>
      <c r="BC24" s="55">
        <f>_xlfn.XLOOKUP(C24,'[9]②7月-汇总'!$D:$D,'[9]②7月-汇总'!$AF:$AF,0)</f>
        <v>0</v>
      </c>
      <c r="BD24" s="58">
        <f>_xlfn.XLOOKUP(C24,'[9]②7月-汇总'!$D:$D,'[9]②7月-汇总'!$AG:$AG,0)</f>
        <v>0</v>
      </c>
      <c r="BE24" s="60" t="e">
        <f t="shared" si="13"/>
        <v>#REF!</v>
      </c>
      <c r="BF24" s="52">
        <f>_xlfn.XLOOKUP(C24,'[9]①7月-花名册'!$E:$E,'[9]①7月-花名册'!$U:$U,0)</f>
        <v>0</v>
      </c>
      <c r="BG24" s="61" t="e">
        <f t="shared" si="11"/>
        <v>#REF!</v>
      </c>
      <c r="BH24" s="61" t="e">
        <f t="shared" si="12"/>
        <v>#REF!</v>
      </c>
      <c r="BI24" s="52">
        <f>_xlfn.XLOOKUP(C24,[9]上月未发人员明细!$A:$A,[9]上月未发人员明细!$I:$I,0)</f>
        <v>0</v>
      </c>
      <c r="BJ24" s="52">
        <f>SUMIFS([7]手动调整!$F:$F,[7]手动调整!$B:$B,C24)</f>
        <v>0</v>
      </c>
      <c r="BK24" s="64" t="e">
        <f t="shared" si="14"/>
        <v>#REF!</v>
      </c>
    </row>
    <row r="25" spans="1:63">
      <c r="A25" s="22" t="s">
        <v>91</v>
      </c>
      <c r="B25" s="23" t="s">
        <v>12</v>
      </c>
      <c r="C25" s="23" t="s">
        <v>101</v>
      </c>
      <c r="D25" s="23" t="str">
        <f>_xlfn.XLOOKUP(C25,[1]期初设置!$E:$E,[1]期初设置!$AM:$AM,0)</f>
        <v>紫荆+冲刺队</v>
      </c>
      <c r="E25" s="27">
        <f>IFERROR(_xlfn.XLOOKUP(C25,[1]期初设置!$E:$E,[1]期初设置!$R:$R),"")</f>
        <v>9650.4</v>
      </c>
      <c r="F25" s="27">
        <f>IFERROR(_xlfn.XLOOKUP(C25,[1]期初设置!$E:$E,[1]期初设置!S:S),"")</f>
        <v>9650.4</v>
      </c>
      <c r="G25" s="27">
        <f>IFERROR(_xlfn.XLOOKUP(C25,[1]期初设置!$E:$E,[1]期初设置!T:T),"")</f>
        <v>0</v>
      </c>
      <c r="H25" s="27">
        <f>IFERROR(_xlfn.XLOOKUP(C25,[1]期初设置!$E:$E,[1]期初设置!U:U),"")</f>
        <v>0</v>
      </c>
      <c r="I25" s="31">
        <f>_xlfn.XLOOKUP(A25,[2]门店排名!$C:$C,[2]门店排名!$E:$E,0)</f>
        <v>522756</v>
      </c>
      <c r="J25" s="31">
        <f>IFERROR(_xlfn.XLOOKUP(D25,'[1]⑥战队统计表-B-a-②呈现-业绩明细表④'!$A:$A,'[1]⑥战队统计表-B-a-②呈现-业绩明细表④'!$C:$C,0),"")</f>
        <v>87520.7</v>
      </c>
      <c r="K25" s="32">
        <f>IFERROR(_xlfn.XLOOKUP(C25,[1]期初设置!$E:$E,[1]期初设置!$AI:$AI,0),"")</f>
        <v>366.7152</v>
      </c>
      <c r="L25" s="33">
        <f>_xlfn.XLOOKUP(C25,[1]期初设置!$E:$E,[1]期初设置!$J:$J,0)</f>
        <v>0</v>
      </c>
      <c r="M25" s="35">
        <f>_xlfn.XLOOKUP(C25,[1]期初设置!$E:$E,[1]期初设置!$I:$I,0)</f>
        <v>0</v>
      </c>
      <c r="N25" s="35">
        <f>_xlfn.XLOOKUP(C25,[1]期初设置!$E:$E,[1]期初设置!$K:$K,0)</f>
        <v>0</v>
      </c>
      <c r="O25" s="33">
        <f>_xlfn.XLOOKUP(C25,[1]期初设置!$E:$E,[1]期初设置!$O:$O,0)</f>
        <v>0</v>
      </c>
      <c r="P25" s="35">
        <f>IF(_xlfn.XLOOKUP(C25,[1]期初设置!$E:$E,[1]期初设置!$N:$N,0)="同老店",0,_xlfn.XLOOKUP(C25,[1]期初设置!$E:$E,[1]期初设置!$N:$N,0))</f>
        <v>0</v>
      </c>
      <c r="Q25" s="38">
        <f>_xlfn.XLOOKUP(C25,'[3]7月'!$C:$C,'[3]7月'!$E:$E,0)</f>
        <v>15849.5</v>
      </c>
      <c r="R25" s="38">
        <f>_xlfn.XLOOKUP(C25,'[3]7月'!$C:$C,'[3]7月'!$D:$D,0)</f>
        <v>83</v>
      </c>
      <c r="S25" s="38">
        <f>_xlfn.XLOOKUP(A25,[2]人头人次表!$A:$A,[2]人头人次表!$C:$C,0)</f>
        <v>210</v>
      </c>
      <c r="T25" s="38">
        <f>_xlfn.XLOOKUP(C25,'[4]②7月-汇总'!$D:$D,'[4]②7月-汇总'!$AP:$AP,0)</f>
        <v>26</v>
      </c>
      <c r="U25" s="38">
        <f>_xlfn.XLOOKUP(C25,'[4]②7月-汇总'!$D:$D,'[4]②7月-汇总'!$U:$U,0)</f>
        <v>0</v>
      </c>
      <c r="V25" s="41">
        <f>_xlfn.XLOOKUP(C25,[5]期初设置!$E:$E,[5]期初设置!$AG:$AG,0)</f>
        <v>0.04</v>
      </c>
      <c r="W25" s="42">
        <f>_xlfn.XLOOKUP(C25,[5]期初设置!$E:$E,[5]期初设置!$AH:$AH,0)</f>
        <v>366.7152</v>
      </c>
      <c r="X25" s="42">
        <f>_xlfn.XLOOKUP(C25,[5]期初设置!$E:$E,[5]期初设置!$AI:$AI,0)</f>
        <v>0</v>
      </c>
      <c r="Y25" s="42" t="str">
        <f>_xlfn.XLOOKUP(C25,[5]期初设置!$E:$E,[5]期初设置!$AM:$AM,0)</f>
        <v/>
      </c>
      <c r="Z25" s="42">
        <f t="shared" si="2"/>
        <v>0</v>
      </c>
      <c r="AA25" s="42">
        <f t="shared" si="3"/>
        <v>366.7152</v>
      </c>
      <c r="AB25" s="42">
        <f>_xlfn.XLOOKUP(C25,'[6]健康师-人工底薪'!$A:$A,'[6]健康师-人工底薪'!$AF:$AF,0)</f>
        <v>1677.41935483871</v>
      </c>
      <c r="AC25" s="47">
        <f t="shared" si="4"/>
        <v>1677.41935483871</v>
      </c>
      <c r="AD25" s="38">
        <f>_xlfn.XLOOKUP(C25,'[3]7月'!$C:$C,'[3]7月'!$F:$F,0)</f>
        <v>1037</v>
      </c>
      <c r="AE25" s="38">
        <f>_xlfn.XLOOKUP(C25,'[8]7月'!$C:$C,'[8]7月'!$G:$G,0)</f>
        <v>37.5</v>
      </c>
      <c r="AF25" s="38">
        <f>_xlfn.XLOOKUP(C25,'[9]②7月-汇总'!$D:$D,'[9]②7月-汇总'!$W:$W,0)</f>
        <v>0</v>
      </c>
      <c r="AG25" s="38">
        <f>_xlfn.XLOOKUP(C25,'[9]②7月-汇总'!$D:$D,'[9]②7月-汇总'!$Z:$Z,0)</f>
        <v>0</v>
      </c>
      <c r="AH25" s="50" t="e">
        <f>AA25+AC25+#REF!+#REF!+#REF!+AF25+AG25+AD25+AE25</f>
        <v>#REF!</v>
      </c>
      <c r="AI25" s="38">
        <f>_xlfn.XLOOKUP(C25,'[9]①7月-花名册'!$E:$E,'[9]①7月-花名册'!$T:$T,0)</f>
        <v>0</v>
      </c>
      <c r="AJ25" s="38">
        <f t="shared" si="5"/>
        <v>0</v>
      </c>
      <c r="AK25" s="38">
        <f t="shared" si="6"/>
        <v>0</v>
      </c>
      <c r="AL25" s="38">
        <f t="shared" si="7"/>
        <v>0</v>
      </c>
      <c r="AM25" s="38" t="e">
        <f t="shared" si="8"/>
        <v>#REF!</v>
      </c>
      <c r="AN25" s="52">
        <f>_xlfn.XLOOKUP(C25,'[9]②7月-汇总'!$D:$D,'[9]②7月-汇总'!AI:AI,0)</f>
        <v>0</v>
      </c>
      <c r="AO25" s="52">
        <f>_xlfn.XLOOKUP(C25,'[9]②7月-汇总'!$D:$D,'[9]②7月-汇总'!AJ:AJ,0)</f>
        <v>0</v>
      </c>
      <c r="AP25" s="52">
        <f>_xlfn.XLOOKUP(C25,'[9]②7月-汇总'!$D:$D,'[9]②7月-汇总'!AL:AL,0)</f>
        <v>0</v>
      </c>
      <c r="AQ25" s="54">
        <f t="shared" si="9"/>
        <v>0</v>
      </c>
      <c r="AR25" s="55">
        <f>_xlfn.XLOOKUP(C25,'[9]②7月-汇总'!$D:$D,'[9]②7月-汇总'!X:X,0)</f>
        <v>0</v>
      </c>
      <c r="AS25" s="55">
        <f>_xlfn.XLOOKUP(C25,'[9]②7月-汇总'!$D:$D,'[9]②7月-汇总'!Y:Y,0)</f>
        <v>0</v>
      </c>
      <c r="AT25" s="55"/>
      <c r="AU25" s="52">
        <f>_xlfn.XLOOKUP(C25,'[10]7月社保'!$B:$B,'[10]7月社保'!$L:$L,0)</f>
        <v>0</v>
      </c>
      <c r="AV25" s="52">
        <f>IFERROR(IF(AL25&gt;0,_xlfn.XLOOKUP(C25,[11]健康师明细!$C:$C,[11]健康师明细!$N:$N,0),0),0)</f>
        <v>0</v>
      </c>
      <c r="AW25" s="52">
        <f>_xlfn.XLOOKUP(C25,'[9]②7月-汇总'!$D:$D,'[9]②7月-汇总'!$AC:$AC,0)</f>
        <v>0</v>
      </c>
      <c r="AX25" s="52">
        <f>_xlfn.XLOOKUP(C25,'[9]②7月-汇总'!$D:$D,'[9]②7月-汇总'!$AB:$AB,0)</f>
        <v>1211</v>
      </c>
      <c r="AY25" s="52">
        <f>_xlfn.XLOOKUP(C25,'[9]②7月-汇总'!$D:$D,'[9]②7月-汇总'!$AD:$AD,0)</f>
        <v>0</v>
      </c>
      <c r="AZ25" s="54">
        <f t="shared" si="10"/>
        <v>1211</v>
      </c>
      <c r="BA25" s="52">
        <f>_xlfn.XLOOKUP(C25,[11]健康师明细!$C:$C,[11]健康师明细!$K:$K,0)</f>
        <v>0</v>
      </c>
      <c r="BB25" s="55">
        <f>_xlfn.XLOOKUP(C25,'[9]②7月-汇总'!$D:$D,'[9]②7月-汇总'!$AE:$AE,0)</f>
        <v>300</v>
      </c>
      <c r="BC25" s="55">
        <f>_xlfn.XLOOKUP(C25,'[9]②7月-汇总'!$D:$D,'[9]②7月-汇总'!$AF:$AF,0)</f>
        <v>0</v>
      </c>
      <c r="BD25" s="58">
        <f>_xlfn.XLOOKUP(C25,'[9]②7月-汇总'!$D:$D,'[9]②7月-汇总'!$AG:$AG,0)</f>
        <v>0</v>
      </c>
      <c r="BE25" s="60" t="e">
        <f t="shared" si="13"/>
        <v>#REF!</v>
      </c>
      <c r="BF25" s="52">
        <f>_xlfn.XLOOKUP(C25,'[9]①7月-花名册'!$E:$E,'[9]①7月-花名册'!$U:$U,0)</f>
        <v>0</v>
      </c>
      <c r="BG25" s="61" t="e">
        <f t="shared" si="11"/>
        <v>#REF!</v>
      </c>
      <c r="BH25" s="61" t="e">
        <f t="shared" si="12"/>
        <v>#REF!</v>
      </c>
      <c r="BI25" s="52">
        <f>_xlfn.XLOOKUP(C25,[9]上月未发人员明细!$A:$A,[9]上月未发人员明细!$I:$I,0)</f>
        <v>0</v>
      </c>
      <c r="BJ25" s="52">
        <f>SUMIFS([7]手动调整!$F:$F,[7]手动调整!$B:$B,C25)</f>
        <v>0</v>
      </c>
      <c r="BK25" s="64" t="e">
        <f t="shared" si="14"/>
        <v>#REF!</v>
      </c>
    </row>
    <row r="26" spans="1:63">
      <c r="A26" s="22" t="s">
        <v>91</v>
      </c>
      <c r="B26" s="23" t="s">
        <v>102</v>
      </c>
      <c r="C26" s="23" t="s">
        <v>103</v>
      </c>
      <c r="D26" s="23">
        <f>_xlfn.XLOOKUP(C26,[1]期初设置!$E:$E,[1]期初设置!$AM:$AM,0)</f>
        <v>0</v>
      </c>
      <c r="E26" s="27" t="str">
        <f>IFERROR(_xlfn.XLOOKUP(C26,[1]期初设置!$E:$E,[1]期初设置!$R:$R),"")</f>
        <v/>
      </c>
      <c r="F26" s="27" t="str">
        <f>IFERROR(_xlfn.XLOOKUP(C26,[1]期初设置!$E:$E,[1]期初设置!S:S),"")</f>
        <v/>
      </c>
      <c r="G26" s="27" t="str">
        <f>IFERROR(_xlfn.XLOOKUP(C26,[1]期初设置!$E:$E,[1]期初设置!T:T),"")</f>
        <v/>
      </c>
      <c r="H26" s="27" t="str">
        <f>IFERROR(_xlfn.XLOOKUP(C26,[1]期初设置!$E:$E,[1]期初设置!U:U),"")</f>
        <v/>
      </c>
      <c r="I26" s="31">
        <f>_xlfn.XLOOKUP(A26,[2]门店排名!$C:$C,[2]门店排名!$E:$E,0)</f>
        <v>522756</v>
      </c>
      <c r="J26" s="31" t="str">
        <f>IFERROR(_xlfn.XLOOKUP(D26,'[1]⑥战队统计表-B-a-②呈现-业绩明细表④'!$A:$A,'[1]⑥战队统计表-B-a-②呈现-业绩明细表④'!$C:$C,0),"")</f>
        <v/>
      </c>
      <c r="K26" s="32">
        <f>IFERROR(_xlfn.XLOOKUP(C26,[1]期初设置!$E:$E,[1]期初设置!$AI:$AI,0),"")</f>
        <v>0</v>
      </c>
      <c r="L26" s="33">
        <f>_xlfn.XLOOKUP(C26,[1]期初设置!$E:$E,[1]期初设置!$J:$J,0)</f>
        <v>0</v>
      </c>
      <c r="M26" s="35">
        <f>_xlfn.XLOOKUP(C26,[1]期初设置!$E:$E,[1]期初设置!$I:$I,0)</f>
        <v>0</v>
      </c>
      <c r="N26" s="35">
        <f>_xlfn.XLOOKUP(C26,[1]期初设置!$E:$E,[1]期初设置!$K:$K,0)</f>
        <v>0</v>
      </c>
      <c r="O26" s="33">
        <f>_xlfn.XLOOKUP(C26,[1]期初设置!$E:$E,[1]期初设置!$O:$O,0)</f>
        <v>0</v>
      </c>
      <c r="P26" s="35">
        <f>IF(_xlfn.XLOOKUP(C26,[1]期初设置!$E:$E,[1]期初设置!$N:$N,0)="同老店",0,_xlfn.XLOOKUP(C26,[1]期初设置!$E:$E,[1]期初设置!$N:$N,0))</f>
        <v>0</v>
      </c>
      <c r="Q26" s="38">
        <f>_xlfn.XLOOKUP(C26,'[3]7月'!$C:$C,'[3]7月'!$E:$E,0)</f>
        <v>0</v>
      </c>
      <c r="R26" s="38">
        <f>_xlfn.XLOOKUP(C26,'[3]7月'!$C:$C,'[3]7月'!$D:$D,0)</f>
        <v>0</v>
      </c>
      <c r="S26" s="38">
        <f>_xlfn.XLOOKUP(A26,[2]人头人次表!$A:$A,[2]人头人次表!$C:$C,0)</f>
        <v>210</v>
      </c>
      <c r="T26" s="38">
        <f>_xlfn.XLOOKUP(C26,'[4]②7月-汇总'!$D:$D,'[4]②7月-汇总'!$AP:$AP,0)</f>
        <v>31</v>
      </c>
      <c r="U26" s="38">
        <f>_xlfn.XLOOKUP(C26,'[4]②7月-汇总'!$D:$D,'[4]②7月-汇总'!$U:$U,0)</f>
        <v>0</v>
      </c>
      <c r="V26" s="41">
        <f>_xlfn.XLOOKUP(C26,[5]期初设置!$E:$E,[5]期初设置!$AG:$AG,0)</f>
        <v>0</v>
      </c>
      <c r="W26" s="42">
        <f>_xlfn.XLOOKUP(C26,[5]期初设置!$E:$E,[5]期初设置!$AH:$AH,0)</f>
        <v>0</v>
      </c>
      <c r="X26" s="42">
        <f>_xlfn.XLOOKUP(C26,[5]期初设置!$E:$E,[5]期初设置!$AI:$AI,0)</f>
        <v>0</v>
      </c>
      <c r="Y26" s="42">
        <f>_xlfn.XLOOKUP(C26,[5]期初设置!$E:$E,[5]期初设置!$AM:$AM,0)</f>
        <v>0</v>
      </c>
      <c r="Z26" s="42">
        <f t="shared" si="2"/>
        <v>0</v>
      </c>
      <c r="AA26" s="42">
        <f t="shared" si="3"/>
        <v>0</v>
      </c>
      <c r="AB26" s="42">
        <f>_xlfn.XLOOKUP(C26,'[6]健康师-人工底薪'!$A:$A,'[6]健康师-人工底薪'!$AF:$AF,0)</f>
        <v>0</v>
      </c>
      <c r="AC26" s="47">
        <f t="shared" si="4"/>
        <v>0</v>
      </c>
      <c r="AD26" s="38">
        <f>_xlfn.XLOOKUP(C26,'[3]7月'!$C:$C,'[3]7月'!$F:$F,0)</f>
        <v>0</v>
      </c>
      <c r="AE26" s="38">
        <f>_xlfn.XLOOKUP(C26,'[8]7月'!$C:$C,'[8]7月'!$G:$G,0)</f>
        <v>0</v>
      </c>
      <c r="AF26" s="38">
        <f>_xlfn.XLOOKUP(C26,'[9]②7月-汇总'!$D:$D,'[9]②7月-汇总'!$W:$W,0)</f>
        <v>0</v>
      </c>
      <c r="AG26" s="38">
        <f>_xlfn.XLOOKUP(C26,'[9]②7月-汇总'!$D:$D,'[9]②7月-汇总'!$Z:$Z,0)</f>
        <v>50</v>
      </c>
      <c r="AH26" s="50" t="e">
        <f>AA26+AC26+#REF!+#REF!+#REF!+AF26+AG26+AD26+AE26</f>
        <v>#REF!</v>
      </c>
      <c r="AI26" s="38">
        <f>_xlfn.XLOOKUP(C26,'[9]①7月-花名册'!$E:$E,'[9]①7月-花名册'!$T:$T,0)</f>
        <v>0</v>
      </c>
      <c r="AJ26" s="38">
        <f t="shared" si="5"/>
        <v>0</v>
      </c>
      <c r="AK26" s="38">
        <f t="shared" si="6"/>
        <v>0</v>
      </c>
      <c r="AL26" s="38">
        <f t="shared" si="7"/>
        <v>0</v>
      </c>
      <c r="AM26" s="38" t="e">
        <f t="shared" si="8"/>
        <v>#REF!</v>
      </c>
      <c r="AN26" s="52">
        <f>_xlfn.XLOOKUP(C26,'[9]②7月-汇总'!$D:$D,'[9]②7月-汇总'!AI:AI,0)</f>
        <v>0</v>
      </c>
      <c r="AO26" s="52">
        <f>_xlfn.XLOOKUP(C26,'[9]②7月-汇总'!$D:$D,'[9]②7月-汇总'!AJ:AJ,0)</f>
        <v>0</v>
      </c>
      <c r="AP26" s="52">
        <f>_xlfn.XLOOKUP(C26,'[9]②7月-汇总'!$D:$D,'[9]②7月-汇总'!AL:AL,0)</f>
        <v>0</v>
      </c>
      <c r="AQ26" s="54">
        <f t="shared" si="9"/>
        <v>0</v>
      </c>
      <c r="AR26" s="55">
        <f>_xlfn.XLOOKUP(C26,'[9]②7月-汇总'!$D:$D,'[9]②7月-汇总'!X:X,0)</f>
        <v>0</v>
      </c>
      <c r="AS26" s="55">
        <f>_xlfn.XLOOKUP(C26,'[9]②7月-汇总'!$D:$D,'[9]②7月-汇总'!Y:Y,0)</f>
        <v>0</v>
      </c>
      <c r="AT26" s="55"/>
      <c r="AU26" s="52">
        <f>_xlfn.XLOOKUP(C26,'[10]7月社保'!$B:$B,'[10]7月社保'!$L:$L,0)</f>
        <v>0</v>
      </c>
      <c r="AV26" s="52">
        <f>IFERROR(IF(AL26&gt;0,_xlfn.XLOOKUP(C26,[11]健康师明细!$C:$C,[11]健康师明细!$N:$N,0),0),0)</f>
        <v>0</v>
      </c>
      <c r="AW26" s="52">
        <f>_xlfn.XLOOKUP(C26,'[9]②7月-汇总'!$D:$D,'[9]②7月-汇总'!$AC:$AC,0)</f>
        <v>0</v>
      </c>
      <c r="AX26" s="52">
        <f>_xlfn.XLOOKUP(C26,'[9]②7月-汇总'!$D:$D,'[9]②7月-汇总'!$AB:$AB,0)</f>
        <v>0</v>
      </c>
      <c r="AY26" s="52">
        <f>_xlfn.XLOOKUP(C26,'[9]②7月-汇总'!$D:$D,'[9]②7月-汇总'!$AD:$AD,0)</f>
        <v>0</v>
      </c>
      <c r="AZ26" s="54">
        <f t="shared" si="10"/>
        <v>0</v>
      </c>
      <c r="BA26" s="52">
        <f>_xlfn.XLOOKUP(C26,[11]健康师明细!$C:$C,[11]健康师明细!$K:$K,0)</f>
        <v>0</v>
      </c>
      <c r="BB26" s="55">
        <f>_xlfn.XLOOKUP(C26,'[9]②7月-汇总'!$D:$D,'[9]②7月-汇总'!$AE:$AE,0)</f>
        <v>0</v>
      </c>
      <c r="BC26" s="55">
        <f>_xlfn.XLOOKUP(C26,'[9]②7月-汇总'!$D:$D,'[9]②7月-汇总'!$AF:$AF,0)</f>
        <v>0</v>
      </c>
      <c r="BD26" s="58">
        <f>_xlfn.XLOOKUP(C26,'[9]②7月-汇总'!$D:$D,'[9]②7月-汇总'!$AG:$AG,0)</f>
        <v>0</v>
      </c>
      <c r="BE26" s="60" t="e">
        <f t="shared" si="13"/>
        <v>#REF!</v>
      </c>
      <c r="BF26" s="52">
        <f>_xlfn.XLOOKUP(C26,'[9]①7月-花名册'!$E:$E,'[9]①7月-花名册'!$U:$U,0)</f>
        <v>0</v>
      </c>
      <c r="BG26" s="61" t="e">
        <f t="shared" si="11"/>
        <v>#REF!</v>
      </c>
      <c r="BH26" s="61" t="e">
        <f t="shared" si="12"/>
        <v>#REF!</v>
      </c>
      <c r="BI26" s="52">
        <f>_xlfn.XLOOKUP(C26,[9]上月未发人员明细!$A:$A,[9]上月未发人员明细!$I:$I,0)</f>
        <v>0</v>
      </c>
      <c r="BJ26" s="52">
        <f>SUMIFS([7]手动调整!$F:$F,[7]手动调整!$B:$B,C26)</f>
        <v>0</v>
      </c>
      <c r="BK26" s="64" t="e">
        <f t="shared" si="14"/>
        <v>#REF!</v>
      </c>
    </row>
    <row r="27" spans="1:63">
      <c r="A27" s="22" t="s">
        <v>104</v>
      </c>
      <c r="B27" s="23" t="s">
        <v>12</v>
      </c>
      <c r="C27" s="23" t="s">
        <v>105</v>
      </c>
      <c r="D27" s="23" t="str">
        <f>_xlfn.XLOOKUP(C27,[1]期初设置!$E:$E,[1]期初设置!$AM:$AM,0)</f>
        <v>龙湖+必胜队</v>
      </c>
      <c r="E27" s="27">
        <f>IFERROR(_xlfn.XLOOKUP(C27,[1]期初设置!$E:$E,[1]期初设置!$R:$R),"")</f>
        <v>68146</v>
      </c>
      <c r="F27" s="27">
        <f>IFERROR(_xlfn.XLOOKUP(C27,[1]期初设置!$E:$E,[1]期初设置!S:S),"")</f>
        <v>52166</v>
      </c>
      <c r="G27" s="27">
        <f>IFERROR(_xlfn.XLOOKUP(C27,[1]期初设置!$E:$E,[1]期初设置!T:T),"")</f>
        <v>15980</v>
      </c>
      <c r="H27" s="27">
        <f>IFERROR(_xlfn.XLOOKUP(C27,[1]期初设置!$E:$E,[1]期初设置!U:U),"")</f>
        <v>0</v>
      </c>
      <c r="I27" s="31">
        <f>_xlfn.XLOOKUP(A27,[2]门店排名!$C:$C,[2]门店排名!$E:$E,0)</f>
        <v>220223</v>
      </c>
      <c r="J27" s="31">
        <f>IFERROR(_xlfn.XLOOKUP(D27,'[1]⑥战队统计表-B-a-②呈现-业绩明细表④'!$A:$A,'[1]⑥战队统计表-B-a-②呈现-业绩明细表④'!$C:$C,0),"")</f>
        <v>100368</v>
      </c>
      <c r="K27" s="32">
        <f>IFERROR(_xlfn.XLOOKUP(C27,[1]期初设置!$E:$E,[1]期初设置!$AI:$AI,0),"")</f>
        <v>3565.521</v>
      </c>
      <c r="L27" s="33">
        <f>_xlfn.XLOOKUP(C27,[1]期初设置!$E:$E,[1]期初设置!$J:$J,0)</f>
        <v>0</v>
      </c>
      <c r="M27" s="35">
        <f>_xlfn.XLOOKUP(C27,[1]期初设置!$E:$E,[1]期初设置!$I:$I,0)</f>
        <v>0</v>
      </c>
      <c r="N27" s="35">
        <f>_xlfn.XLOOKUP(C27,[1]期初设置!$E:$E,[1]期初设置!$K:$K,0)</f>
        <v>0</v>
      </c>
      <c r="O27" s="33">
        <f>_xlfn.XLOOKUP(C27,[1]期初设置!$E:$E,[1]期初设置!$O:$O,0)</f>
        <v>0</v>
      </c>
      <c r="P27" s="35">
        <f>IF(_xlfn.XLOOKUP(C27,[1]期初设置!$E:$E,[1]期初设置!$N:$N,0)="同老店",0,_xlfn.XLOOKUP(C27,[1]期初设置!$E:$E,[1]期初设置!$N:$N,0))</f>
        <v>0</v>
      </c>
      <c r="Q27" s="38">
        <f>_xlfn.XLOOKUP(C27,'[3]7月'!$C:$C,'[3]7月'!$E:$E,0)</f>
        <v>58362.94</v>
      </c>
      <c r="R27" s="38">
        <f>_xlfn.XLOOKUP(C27,'[3]7月'!$C:$C,'[3]7月'!$D:$D,0)</f>
        <v>133</v>
      </c>
      <c r="S27" s="38">
        <f>_xlfn.XLOOKUP(A27,[2]人头人次表!$A:$A,[2]人头人次表!$C:$C,0)</f>
        <v>205</v>
      </c>
      <c r="T27" s="38">
        <f>_xlfn.XLOOKUP(C27,'[4]②7月-汇总'!$D:$D,'[4]②7月-汇总'!$AP:$AP,0)</f>
        <v>31</v>
      </c>
      <c r="U27" s="38">
        <f>_xlfn.XLOOKUP(C27,'[4]②7月-汇总'!$D:$D,'[4]②7月-汇总'!$U:$U,0)</f>
        <v>0</v>
      </c>
      <c r="V27" s="41">
        <f>_xlfn.XLOOKUP(C27,[5]期初设置!$E:$E,[5]期初设置!$AG:$AG,0)</f>
        <v>0.06</v>
      </c>
      <c r="W27" s="42">
        <f>_xlfn.XLOOKUP(C27,[5]期初设置!$E:$E,[5]期初设置!$AH:$AH,0)</f>
        <v>2973.462</v>
      </c>
      <c r="X27" s="42">
        <f>_xlfn.XLOOKUP(C27,[5]期初设置!$E:$E,[5]期初设置!$AI:$AI,0)</f>
        <v>592.059</v>
      </c>
      <c r="Y27" s="42">
        <f>_xlfn.XLOOKUP(C27,[5]期初设置!$E:$E,[5]期初设置!$AM:$AM,0)</f>
        <v>301.11</v>
      </c>
      <c r="Z27" s="42">
        <f t="shared" si="2"/>
        <v>0</v>
      </c>
      <c r="AA27" s="42">
        <f t="shared" si="3"/>
        <v>3866.631</v>
      </c>
      <c r="AB27" s="42">
        <f>_xlfn.XLOOKUP(C27,'[6]健康师-人工底薪'!$A:$A,'[6]健康师-人工底薪'!$AF:$AF,0)</f>
        <v>2200</v>
      </c>
      <c r="AC27" s="47">
        <f t="shared" si="4"/>
        <v>2200</v>
      </c>
      <c r="AD27" s="38">
        <f>_xlfn.XLOOKUP(C27,'[3]7月'!$C:$C,'[3]7月'!$F:$F,0)</f>
        <v>1687</v>
      </c>
      <c r="AE27" s="38">
        <f>_xlfn.XLOOKUP(C27,'[8]7月'!$C:$C,'[8]7月'!$G:$G,0)</f>
        <v>290</v>
      </c>
      <c r="AF27" s="38">
        <f>_xlfn.XLOOKUP(C27,'[9]②7月-汇总'!$D:$D,'[9]②7月-汇总'!$W:$W,0)</f>
        <v>0</v>
      </c>
      <c r="AG27" s="38">
        <f>_xlfn.XLOOKUP(C27,'[9]②7月-汇总'!$D:$D,'[9]②7月-汇总'!$Z:$Z,0)</f>
        <v>50</v>
      </c>
      <c r="AH27" s="50" t="e">
        <f>AA27+AC27+#REF!+#REF!+#REF!+AF27+AG27+AD27+AE27</f>
        <v>#REF!</v>
      </c>
      <c r="AI27" s="38">
        <f>_xlfn.XLOOKUP(C27,'[9]①7月-花名册'!$E:$E,'[9]①7月-花名册'!$T:$T,0)</f>
        <v>0</v>
      </c>
      <c r="AJ27" s="38">
        <f t="shared" si="5"/>
        <v>0</v>
      </c>
      <c r="AK27" s="38">
        <f t="shared" si="6"/>
        <v>0</v>
      </c>
      <c r="AL27" s="38">
        <f t="shared" si="7"/>
        <v>0</v>
      </c>
      <c r="AM27" s="38" t="e">
        <f t="shared" si="8"/>
        <v>#REF!</v>
      </c>
      <c r="AN27" s="52">
        <f>_xlfn.XLOOKUP(C27,'[9]②7月-汇总'!$D:$D,'[9]②7月-汇总'!AI:AI,0)</f>
        <v>0</v>
      </c>
      <c r="AO27" s="52">
        <f>_xlfn.XLOOKUP(C27,'[9]②7月-汇总'!$D:$D,'[9]②7月-汇总'!AJ:AJ,0)</f>
        <v>0</v>
      </c>
      <c r="AP27" s="52">
        <f>_xlfn.XLOOKUP(C27,'[9]②7月-汇总'!$D:$D,'[9]②7月-汇总'!AL:AL,0)</f>
        <v>0</v>
      </c>
      <c r="AQ27" s="54">
        <f t="shared" si="9"/>
        <v>0</v>
      </c>
      <c r="AR27" s="55">
        <f>_xlfn.XLOOKUP(C27,'[9]②7月-汇总'!$D:$D,'[9]②7月-汇总'!X:X,0)</f>
        <v>0</v>
      </c>
      <c r="AS27" s="55">
        <f>_xlfn.XLOOKUP(C27,'[9]②7月-汇总'!$D:$D,'[9]②7月-汇总'!Y:Y,0)</f>
        <v>0</v>
      </c>
      <c r="AT27" s="55"/>
      <c r="AU27" s="52">
        <f>_xlfn.XLOOKUP(C27,'[10]7月社保'!$B:$B,'[10]7月社保'!$L:$L,0)</f>
        <v>640.56</v>
      </c>
      <c r="AV27" s="52">
        <f>IFERROR(IF(AL27&gt;0,_xlfn.XLOOKUP(C27,[11]健康师明细!$C:$C,[11]健康师明细!$N:$N,0),0),0)</f>
        <v>0</v>
      </c>
      <c r="AW27" s="52">
        <f>_xlfn.XLOOKUP(C27,'[9]②7月-汇总'!$D:$D,'[9]②7月-汇总'!$AC:$AC,0)</f>
        <v>0</v>
      </c>
      <c r="AX27" s="52">
        <f>_xlfn.XLOOKUP(C27,'[9]②7月-汇总'!$D:$D,'[9]②7月-汇总'!$AB:$AB,0)</f>
        <v>0</v>
      </c>
      <c r="AY27" s="52">
        <f>_xlfn.XLOOKUP(C27,'[9]②7月-汇总'!$D:$D,'[9]②7月-汇总'!$AD:$AD,0)</f>
        <v>0</v>
      </c>
      <c r="AZ27" s="54">
        <f t="shared" si="10"/>
        <v>640.56</v>
      </c>
      <c r="BA27" s="52">
        <f>_xlfn.XLOOKUP(C27,[11]健康师明细!$C:$C,[11]健康师明细!$K:$K,0)</f>
        <v>0</v>
      </c>
      <c r="BB27" s="55">
        <f>_xlfn.XLOOKUP(C27,'[9]②7月-汇总'!$D:$D,'[9]②7月-汇总'!$AE:$AE,0)</f>
        <v>0</v>
      </c>
      <c r="BC27" s="55">
        <f>_xlfn.XLOOKUP(C27,'[9]②7月-汇总'!$D:$D,'[9]②7月-汇总'!$AF:$AF,0)</f>
        <v>0</v>
      </c>
      <c r="BD27" s="58">
        <f>_xlfn.XLOOKUP(C27,'[9]②7月-汇总'!$D:$D,'[9]②7月-汇总'!$AG:$AG,0)</f>
        <v>0</v>
      </c>
      <c r="BE27" s="60" t="e">
        <f t="shared" si="13"/>
        <v>#REF!</v>
      </c>
      <c r="BF27" s="52">
        <f>_xlfn.XLOOKUP(C27,'[9]①7月-花名册'!$E:$E,'[9]①7月-花名册'!$U:$U,0)</f>
        <v>0</v>
      </c>
      <c r="BG27" s="61" t="e">
        <f t="shared" si="11"/>
        <v>#REF!</v>
      </c>
      <c r="BH27" s="61" t="e">
        <f t="shared" si="12"/>
        <v>#REF!</v>
      </c>
      <c r="BI27" s="52">
        <f>_xlfn.XLOOKUP(C27,[9]上月未发人员明细!$A:$A,[9]上月未发人员明细!$I:$I,0)</f>
        <v>0</v>
      </c>
      <c r="BJ27" s="52">
        <f>SUMIFS([7]手动调整!$F:$F,[7]手动调整!$B:$B,C27)</f>
        <v>0</v>
      </c>
      <c r="BK27" s="64" t="e">
        <f t="shared" si="14"/>
        <v>#REF!</v>
      </c>
    </row>
    <row r="28" spans="1:63">
      <c r="A28" s="22" t="s">
        <v>104</v>
      </c>
      <c r="B28" s="23" t="s">
        <v>81</v>
      </c>
      <c r="C28" s="23" t="s">
        <v>106</v>
      </c>
      <c r="D28" s="23">
        <f>_xlfn.XLOOKUP(C28,[1]期初设置!$E:$E,[1]期初设置!$AM:$AM,0)</f>
        <v>0</v>
      </c>
      <c r="E28" s="27" t="str">
        <f>IFERROR(_xlfn.XLOOKUP(C28,[1]期初设置!$E:$E,[1]期初设置!$R:$R),"")</f>
        <v/>
      </c>
      <c r="F28" s="27" t="str">
        <f>IFERROR(_xlfn.XLOOKUP(C28,[1]期初设置!$E:$E,[1]期初设置!S:S),"")</f>
        <v/>
      </c>
      <c r="G28" s="27" t="str">
        <f>IFERROR(_xlfn.XLOOKUP(C28,[1]期初设置!$E:$E,[1]期初设置!T:T),"")</f>
        <v/>
      </c>
      <c r="H28" s="27" t="str">
        <f>IFERROR(_xlfn.XLOOKUP(C28,[1]期初设置!$E:$E,[1]期初设置!U:U),"")</f>
        <v/>
      </c>
      <c r="I28" s="31">
        <f>_xlfn.XLOOKUP(A28,[2]门店排名!$C:$C,[2]门店排名!$E:$E,0)</f>
        <v>220223</v>
      </c>
      <c r="J28" s="31" t="str">
        <f>IFERROR(_xlfn.XLOOKUP(D28,'[1]⑥战队统计表-B-a-②呈现-业绩明细表④'!$A:$A,'[1]⑥战队统计表-B-a-②呈现-业绩明细表④'!$C:$C,0),"")</f>
        <v/>
      </c>
      <c r="K28" s="32">
        <f>IFERROR(_xlfn.XLOOKUP(C28,[1]期初设置!$E:$E,[1]期初设置!$AI:$AI,0),"")</f>
        <v>0</v>
      </c>
      <c r="L28" s="33">
        <f>_xlfn.XLOOKUP(C28,[1]期初设置!$E:$E,[1]期初设置!$J:$J,0)</f>
        <v>0</v>
      </c>
      <c r="M28" s="35">
        <f>_xlfn.XLOOKUP(C28,[1]期初设置!$E:$E,[1]期初设置!$I:$I,0)</f>
        <v>0</v>
      </c>
      <c r="N28" s="35">
        <f>_xlfn.XLOOKUP(C28,[1]期初设置!$E:$E,[1]期初设置!$K:$K,0)</f>
        <v>0</v>
      </c>
      <c r="O28" s="33">
        <f>_xlfn.XLOOKUP(C28,[1]期初设置!$E:$E,[1]期初设置!$O:$O,0)</f>
        <v>0</v>
      </c>
      <c r="P28" s="35">
        <f>IF(_xlfn.XLOOKUP(C28,[1]期初设置!$E:$E,[1]期初设置!$N:$N,0)="同老店",0,_xlfn.XLOOKUP(C28,[1]期初设置!$E:$E,[1]期初设置!$N:$N,0))</f>
        <v>0</v>
      </c>
      <c r="Q28" s="38">
        <f>_xlfn.XLOOKUP(C28,'[3]7月'!$C:$C,'[3]7月'!$E:$E,0)</f>
        <v>0</v>
      </c>
      <c r="R28" s="38">
        <f>_xlfn.XLOOKUP(C28,'[3]7月'!$C:$C,'[3]7月'!$D:$D,0)</f>
        <v>0</v>
      </c>
      <c r="S28" s="38">
        <f>_xlfn.XLOOKUP(A28,[2]人头人次表!$A:$A,[2]人头人次表!$C:$C,0)</f>
        <v>205</v>
      </c>
      <c r="T28" s="38">
        <f>_xlfn.XLOOKUP(C28,'[4]②7月-汇总'!$D:$D,'[4]②7月-汇总'!$AP:$AP,0)</f>
        <v>31</v>
      </c>
      <c r="U28" s="38">
        <f>_xlfn.XLOOKUP(C28,'[4]②7月-汇总'!$D:$D,'[4]②7月-汇总'!$U:$U,0)</f>
        <v>0</v>
      </c>
      <c r="V28" s="41">
        <f>_xlfn.XLOOKUP(C28,[5]期初设置!$E:$E,[5]期初设置!$AG:$AG,0)</f>
        <v>0</v>
      </c>
      <c r="W28" s="42">
        <f>_xlfn.XLOOKUP(C28,[5]期初设置!$E:$E,[5]期初设置!$AH:$AH,0)</f>
        <v>0</v>
      </c>
      <c r="X28" s="42">
        <f>_xlfn.XLOOKUP(C28,[5]期初设置!$E:$E,[5]期初设置!$AI:$AI,0)</f>
        <v>0</v>
      </c>
      <c r="Y28" s="42">
        <f>_xlfn.XLOOKUP(C28,[5]期初设置!$E:$E,[5]期初设置!$AM:$AM,0)</f>
        <v>0</v>
      </c>
      <c r="Z28" s="42">
        <f t="shared" si="2"/>
        <v>0</v>
      </c>
      <c r="AA28" s="42">
        <f t="shared" si="3"/>
        <v>0</v>
      </c>
      <c r="AB28" s="42">
        <f>_xlfn.XLOOKUP(C28,'[6]健康师-人工底薪'!$A:$A,'[6]健康师-人工底薪'!$AF:$AF,0)</f>
        <v>0</v>
      </c>
      <c r="AC28" s="47">
        <f t="shared" si="4"/>
        <v>0</v>
      </c>
      <c r="AD28" s="38">
        <f>_xlfn.XLOOKUP(C28,'[3]7月'!$C:$C,'[3]7月'!$F:$F,0)</f>
        <v>0</v>
      </c>
      <c r="AE28" s="38">
        <f>_xlfn.XLOOKUP(C28,'[8]7月'!$C:$C,'[8]7月'!$G:$G,0)</f>
        <v>0</v>
      </c>
      <c r="AF28" s="38">
        <f>_xlfn.XLOOKUP(C28,'[9]②7月-汇总'!$D:$D,'[9]②7月-汇总'!$W:$W,0)</f>
        <v>0</v>
      </c>
      <c r="AG28" s="38">
        <f>_xlfn.XLOOKUP(C28,'[9]②7月-汇总'!$D:$D,'[9]②7月-汇总'!$Z:$Z,0)</f>
        <v>0</v>
      </c>
      <c r="AH28" s="50" t="e">
        <f>AA28+AC28+#REF!+#REF!+#REF!+AF28+AG28+AD28+AE28</f>
        <v>#REF!</v>
      </c>
      <c r="AI28" s="38">
        <f>_xlfn.XLOOKUP(C28,'[9]①7月-花名册'!$E:$E,'[9]①7月-花名册'!$T:$T,0)</f>
        <v>0</v>
      </c>
      <c r="AJ28" s="38">
        <f t="shared" si="5"/>
        <v>0</v>
      </c>
      <c r="AK28" s="38">
        <f t="shared" si="6"/>
        <v>0</v>
      </c>
      <c r="AL28" s="38">
        <f t="shared" si="7"/>
        <v>0</v>
      </c>
      <c r="AM28" s="38" t="e">
        <f t="shared" si="8"/>
        <v>#REF!</v>
      </c>
      <c r="AN28" s="52">
        <f>_xlfn.XLOOKUP(C28,'[9]②7月-汇总'!$D:$D,'[9]②7月-汇总'!AI:AI,0)</f>
        <v>0</v>
      </c>
      <c r="AO28" s="52">
        <f>_xlfn.XLOOKUP(C28,'[9]②7月-汇总'!$D:$D,'[9]②7月-汇总'!AJ:AJ,0)</f>
        <v>0</v>
      </c>
      <c r="AP28" s="52">
        <f>_xlfn.XLOOKUP(C28,'[9]②7月-汇总'!$D:$D,'[9]②7月-汇总'!AL:AL,0)</f>
        <v>0</v>
      </c>
      <c r="AQ28" s="54">
        <f t="shared" si="9"/>
        <v>0</v>
      </c>
      <c r="AR28" s="55">
        <f>_xlfn.XLOOKUP(C28,'[9]②7月-汇总'!$D:$D,'[9]②7月-汇总'!X:X,0)</f>
        <v>10</v>
      </c>
      <c r="AS28" s="55">
        <f>_xlfn.XLOOKUP(C28,'[9]②7月-汇总'!$D:$D,'[9]②7月-汇总'!Y:Y,0)</f>
        <v>0</v>
      </c>
      <c r="AT28" s="55"/>
      <c r="AU28" s="52">
        <f>_xlfn.XLOOKUP(C28,'[10]7月社保'!$B:$B,'[10]7月社保'!$L:$L,0)</f>
        <v>0</v>
      </c>
      <c r="AV28" s="52">
        <f>IFERROR(IF(AL28&gt;0,_xlfn.XLOOKUP(C28,[11]健康师明细!$C:$C,[11]健康师明细!$N:$N,0),0),0)</f>
        <v>0</v>
      </c>
      <c r="AW28" s="52">
        <f>_xlfn.XLOOKUP(C28,'[9]②7月-汇总'!$D:$D,'[9]②7月-汇总'!$AC:$AC,0)</f>
        <v>0</v>
      </c>
      <c r="AX28" s="52">
        <f>_xlfn.XLOOKUP(C28,'[9]②7月-汇总'!$D:$D,'[9]②7月-汇总'!$AB:$AB,0)</f>
        <v>0</v>
      </c>
      <c r="AY28" s="52">
        <f>_xlfn.XLOOKUP(C28,'[9]②7月-汇总'!$D:$D,'[9]②7月-汇总'!$AD:$AD,0)</f>
        <v>0</v>
      </c>
      <c r="AZ28" s="54">
        <f t="shared" si="10"/>
        <v>10</v>
      </c>
      <c r="BA28" s="52">
        <f>_xlfn.XLOOKUP(C28,[11]健康师明细!$C:$C,[11]健康师明细!$K:$K,0)</f>
        <v>0</v>
      </c>
      <c r="BB28" s="55">
        <f>_xlfn.XLOOKUP(C28,'[9]②7月-汇总'!$D:$D,'[9]②7月-汇总'!$AE:$AE,0)</f>
        <v>0</v>
      </c>
      <c r="BC28" s="55">
        <f>_xlfn.XLOOKUP(C28,'[9]②7月-汇总'!$D:$D,'[9]②7月-汇总'!$AF:$AF,0)</f>
        <v>0</v>
      </c>
      <c r="BD28" s="58">
        <f>_xlfn.XLOOKUP(C28,'[9]②7月-汇总'!$D:$D,'[9]②7月-汇总'!$AG:$AG,0)</f>
        <v>0</v>
      </c>
      <c r="BE28" s="60" t="e">
        <f t="shared" si="13"/>
        <v>#REF!</v>
      </c>
      <c r="BF28" s="52">
        <f>_xlfn.XLOOKUP(C28,'[9]①7月-花名册'!$E:$E,'[9]①7月-花名册'!$U:$U,0)</f>
        <v>0</v>
      </c>
      <c r="BG28" s="61" t="e">
        <f t="shared" si="11"/>
        <v>#REF!</v>
      </c>
      <c r="BH28" s="61" t="e">
        <f t="shared" si="12"/>
        <v>#REF!</v>
      </c>
      <c r="BI28" s="52">
        <f>_xlfn.XLOOKUP(C28,[9]上月未发人员明细!$A:$A,[9]上月未发人员明细!$I:$I,0)</f>
        <v>0</v>
      </c>
      <c r="BJ28" s="52">
        <f>SUMIFS([7]手动调整!$F:$F,[7]手动调整!$B:$B,C28)</f>
        <v>0</v>
      </c>
      <c r="BK28" s="64" t="e">
        <f t="shared" si="14"/>
        <v>#REF!</v>
      </c>
    </row>
    <row r="29" spans="1:63">
      <c r="A29" s="22" t="s">
        <v>104</v>
      </c>
      <c r="B29" s="23" t="s">
        <v>79</v>
      </c>
      <c r="C29" s="23" t="s">
        <v>107</v>
      </c>
      <c r="D29" s="23">
        <f>_xlfn.XLOOKUP(C29,[1]期初设置!$E:$E,[1]期初设置!$AM:$AM,0)</f>
        <v>0</v>
      </c>
      <c r="E29" s="27" t="str">
        <f>IFERROR(_xlfn.XLOOKUP(C29,[1]期初设置!$E:$E,[1]期初设置!$R:$R),"")</f>
        <v/>
      </c>
      <c r="F29" s="27" t="str">
        <f>IFERROR(_xlfn.XLOOKUP(C29,[1]期初设置!$E:$E,[1]期初设置!S:S),"")</f>
        <v/>
      </c>
      <c r="G29" s="27" t="str">
        <f>IFERROR(_xlfn.XLOOKUP(C29,[1]期初设置!$E:$E,[1]期初设置!T:T),"")</f>
        <v/>
      </c>
      <c r="H29" s="27" t="str">
        <f>IFERROR(_xlfn.XLOOKUP(C29,[1]期初设置!$E:$E,[1]期初设置!U:U),"")</f>
        <v/>
      </c>
      <c r="I29" s="31">
        <f>_xlfn.XLOOKUP(A29,[2]门店排名!$C:$C,[2]门店排名!$E:$E,0)</f>
        <v>220223</v>
      </c>
      <c r="J29" s="31" t="str">
        <f>IFERROR(_xlfn.XLOOKUP(D29,'[1]⑥战队统计表-B-a-②呈现-业绩明细表④'!$A:$A,'[1]⑥战队统计表-B-a-②呈现-业绩明细表④'!$C:$C,0),"")</f>
        <v/>
      </c>
      <c r="K29" s="32">
        <f>IFERROR(_xlfn.XLOOKUP(C29,[1]期初设置!$E:$E,[1]期初设置!$AI:$AI,0),"")</f>
        <v>0</v>
      </c>
      <c r="L29" s="33">
        <f>_xlfn.XLOOKUP(C29,[1]期初设置!$E:$E,[1]期初设置!$J:$J,0)</f>
        <v>0</v>
      </c>
      <c r="M29" s="35">
        <f>_xlfn.XLOOKUP(C29,[1]期初设置!$E:$E,[1]期初设置!$I:$I,0)</f>
        <v>0</v>
      </c>
      <c r="N29" s="35">
        <f>_xlfn.XLOOKUP(C29,[1]期初设置!$E:$E,[1]期初设置!$K:$K,0)</f>
        <v>0</v>
      </c>
      <c r="O29" s="33">
        <f>_xlfn.XLOOKUP(C29,[1]期初设置!$E:$E,[1]期初设置!$O:$O,0)</f>
        <v>0</v>
      </c>
      <c r="P29" s="35">
        <f>IF(_xlfn.XLOOKUP(C29,[1]期初设置!$E:$E,[1]期初设置!$N:$N,0)="同老店",0,_xlfn.XLOOKUP(C29,[1]期初设置!$E:$E,[1]期初设置!$N:$N,0))</f>
        <v>0</v>
      </c>
      <c r="Q29" s="38">
        <f>_xlfn.XLOOKUP(C29,'[3]7月'!$C:$C,'[3]7月'!$E:$E,0)</f>
        <v>0</v>
      </c>
      <c r="R29" s="38">
        <f>_xlfn.XLOOKUP(C29,'[3]7月'!$C:$C,'[3]7月'!$D:$D,0)</f>
        <v>0</v>
      </c>
      <c r="S29" s="38">
        <f>_xlfn.XLOOKUP(A29,[2]人头人次表!$A:$A,[2]人头人次表!$C:$C,0)</f>
        <v>205</v>
      </c>
      <c r="T29" s="38">
        <f>_xlfn.XLOOKUP(C29,'[4]②7月-汇总'!$D:$D,'[4]②7月-汇总'!$AP:$AP,0)</f>
        <v>31</v>
      </c>
      <c r="U29" s="38">
        <f>_xlfn.XLOOKUP(C29,'[4]②7月-汇总'!$D:$D,'[4]②7月-汇总'!$U:$U,0)</f>
        <v>0</v>
      </c>
      <c r="V29" s="41">
        <f>_xlfn.XLOOKUP(C29,[5]期初设置!$E:$E,[5]期初设置!$AG:$AG,0)</f>
        <v>0</v>
      </c>
      <c r="W29" s="42">
        <f>_xlfn.XLOOKUP(C29,[5]期初设置!$E:$E,[5]期初设置!$AH:$AH,0)</f>
        <v>0</v>
      </c>
      <c r="X29" s="42">
        <f>_xlfn.XLOOKUP(C29,[5]期初设置!$E:$E,[5]期初设置!$AI:$AI,0)</f>
        <v>0</v>
      </c>
      <c r="Y29" s="42">
        <f>_xlfn.XLOOKUP(C29,[5]期初设置!$E:$E,[5]期初设置!$AM:$AM,0)</f>
        <v>0</v>
      </c>
      <c r="Z29" s="42">
        <f t="shared" si="2"/>
        <v>0</v>
      </c>
      <c r="AA29" s="42">
        <f t="shared" si="3"/>
        <v>0</v>
      </c>
      <c r="AB29" s="42">
        <f>_xlfn.XLOOKUP(C29,'[6]健康师-人工底薪'!$A:$A,'[6]健康师-人工底薪'!$AF:$AF,0)</f>
        <v>0</v>
      </c>
      <c r="AC29" s="47">
        <f t="shared" si="4"/>
        <v>0</v>
      </c>
      <c r="AD29" s="38">
        <f>_xlfn.XLOOKUP(C29,'[3]7月'!$C:$C,'[3]7月'!$F:$F,0)</f>
        <v>0</v>
      </c>
      <c r="AE29" s="38">
        <f>_xlfn.XLOOKUP(C29,'[8]7月'!$C:$C,'[8]7月'!$G:$G,0)</f>
        <v>0</v>
      </c>
      <c r="AF29" s="38">
        <f>_xlfn.XLOOKUP(C29,'[9]②7月-汇总'!$D:$D,'[9]②7月-汇总'!$W:$W,0)</f>
        <v>0</v>
      </c>
      <c r="AG29" s="38">
        <f>_xlfn.XLOOKUP(C29,'[9]②7月-汇总'!$D:$D,'[9]②7月-汇总'!$Z:$Z,0)</f>
        <v>0</v>
      </c>
      <c r="AH29" s="50" t="e">
        <f>AA29+AC29+#REF!+#REF!+#REF!+AF29+AG29+AD29+AE29</f>
        <v>#REF!</v>
      </c>
      <c r="AI29" s="38">
        <f>_xlfn.XLOOKUP(C29,'[9]①7月-花名册'!$E:$E,'[9]①7月-花名册'!$T:$T,0)</f>
        <v>0</v>
      </c>
      <c r="AJ29" s="38">
        <f t="shared" si="5"/>
        <v>0</v>
      </c>
      <c r="AK29" s="38">
        <f t="shared" si="6"/>
        <v>0</v>
      </c>
      <c r="AL29" s="38">
        <f t="shared" si="7"/>
        <v>0</v>
      </c>
      <c r="AM29" s="38" t="e">
        <f t="shared" si="8"/>
        <v>#REF!</v>
      </c>
      <c r="AN29" s="52">
        <f>_xlfn.XLOOKUP(C29,'[9]②7月-汇总'!$D:$D,'[9]②7月-汇总'!AI:AI,0)</f>
        <v>0</v>
      </c>
      <c r="AO29" s="52">
        <f>_xlfn.XLOOKUP(C29,'[9]②7月-汇总'!$D:$D,'[9]②7月-汇总'!AJ:AJ,0)</f>
        <v>0</v>
      </c>
      <c r="AP29" s="52">
        <f>_xlfn.XLOOKUP(C29,'[9]②7月-汇总'!$D:$D,'[9]②7月-汇总'!AL:AL,0)</f>
        <v>0</v>
      </c>
      <c r="AQ29" s="54">
        <f t="shared" si="9"/>
        <v>0</v>
      </c>
      <c r="AR29" s="55">
        <f>_xlfn.XLOOKUP(C29,'[9]②7月-汇总'!$D:$D,'[9]②7月-汇总'!X:X,0)</f>
        <v>0</v>
      </c>
      <c r="AS29" s="55">
        <f>_xlfn.XLOOKUP(C29,'[9]②7月-汇总'!$D:$D,'[9]②7月-汇总'!Y:Y,0)</f>
        <v>0</v>
      </c>
      <c r="AT29" s="55"/>
      <c r="AU29" s="52">
        <f>_xlfn.XLOOKUP(C29,'[10]7月社保'!$B:$B,'[10]7月社保'!$L:$L,0)</f>
        <v>644.168</v>
      </c>
      <c r="AV29" s="52">
        <f>IFERROR(IF(AL29&gt;0,_xlfn.XLOOKUP(C29,[11]健康师明细!$C:$C,[11]健康师明细!$N:$N,0),0),0)</f>
        <v>0</v>
      </c>
      <c r="AW29" s="52">
        <f>_xlfn.XLOOKUP(C29,'[9]②7月-汇总'!$D:$D,'[9]②7月-汇总'!$AC:$AC,0)</f>
        <v>0</v>
      </c>
      <c r="AX29" s="52">
        <f>_xlfn.XLOOKUP(C29,'[9]②7月-汇总'!$D:$D,'[9]②7月-汇总'!$AB:$AB,0)</f>
        <v>0</v>
      </c>
      <c r="AY29" s="52">
        <f>_xlfn.XLOOKUP(C29,'[9]②7月-汇总'!$D:$D,'[9]②7月-汇总'!$AD:$AD,0)</f>
        <v>0</v>
      </c>
      <c r="AZ29" s="54">
        <f t="shared" si="10"/>
        <v>644.168</v>
      </c>
      <c r="BA29" s="52">
        <f>_xlfn.XLOOKUP(C29,[11]健康师明细!$C:$C,[11]健康师明细!$K:$K,0)</f>
        <v>0</v>
      </c>
      <c r="BB29" s="55">
        <f>_xlfn.XLOOKUP(C29,'[9]②7月-汇总'!$D:$D,'[9]②7月-汇总'!$AE:$AE,0)</f>
        <v>0</v>
      </c>
      <c r="BC29" s="55">
        <f>_xlfn.XLOOKUP(C29,'[9]②7月-汇总'!$D:$D,'[9]②7月-汇总'!$AF:$AF,0)</f>
        <v>0</v>
      </c>
      <c r="BD29" s="58">
        <f>_xlfn.XLOOKUP(C29,'[9]②7月-汇总'!$D:$D,'[9]②7月-汇总'!$AG:$AG,0)</f>
        <v>0</v>
      </c>
      <c r="BE29" s="60" t="e">
        <f t="shared" si="13"/>
        <v>#REF!</v>
      </c>
      <c r="BF29" s="52">
        <f>_xlfn.XLOOKUP(C29,'[9]①7月-花名册'!$E:$E,'[9]①7月-花名册'!$U:$U,0)</f>
        <v>0</v>
      </c>
      <c r="BG29" s="61" t="e">
        <f t="shared" si="11"/>
        <v>#REF!</v>
      </c>
      <c r="BH29" s="61" t="e">
        <f t="shared" si="12"/>
        <v>#REF!</v>
      </c>
      <c r="BI29" s="52">
        <f>_xlfn.XLOOKUP(C29,[9]上月未发人员明细!$A:$A,[9]上月未发人员明细!$I:$I,0)</f>
        <v>0</v>
      </c>
      <c r="BJ29" s="52">
        <f>SUMIFS([7]手动调整!$F:$F,[7]手动调整!$B:$B,C29)</f>
        <v>0</v>
      </c>
      <c r="BK29" s="64" t="e">
        <f t="shared" si="14"/>
        <v>#REF!</v>
      </c>
    </row>
    <row r="30" spans="1:63">
      <c r="A30" s="22" t="s">
        <v>104</v>
      </c>
      <c r="B30" s="23" t="s">
        <v>12</v>
      </c>
      <c r="C30" s="23" t="s">
        <v>108</v>
      </c>
      <c r="D30" s="23" t="str">
        <f>_xlfn.XLOOKUP(C30,[1]期初设置!$E:$E,[1]期初设置!$AM:$AM,0)</f>
        <v>龙湖+突破队</v>
      </c>
      <c r="E30" s="27">
        <f>IFERROR(_xlfn.XLOOKUP(C30,[1]期初设置!$E:$E,[1]期初设置!$R:$R),"")</f>
        <v>57236.6</v>
      </c>
      <c r="F30" s="27">
        <f>IFERROR(_xlfn.XLOOKUP(C30,[1]期初设置!$E:$E,[1]期初设置!S:S),"")</f>
        <v>56616.6</v>
      </c>
      <c r="G30" s="27">
        <f>IFERROR(_xlfn.XLOOKUP(C30,[1]期初设置!$E:$E,[1]期初设置!T:T),"")</f>
        <v>0</v>
      </c>
      <c r="H30" s="27">
        <f>IFERROR(_xlfn.XLOOKUP(C30,[1]期初设置!$E:$E,[1]期初设置!U:U),"")</f>
        <v>620</v>
      </c>
      <c r="I30" s="31">
        <f>_xlfn.XLOOKUP(A30,[2]门店排名!$C:$C,[2]门店排名!$E:$E,0)</f>
        <v>220223</v>
      </c>
      <c r="J30" s="31">
        <f>IFERROR(_xlfn.XLOOKUP(D30,'[1]⑥战队统计表-B-a-②呈现-业绩明细表④'!$A:$A,'[1]⑥战队统计表-B-a-②呈现-业绩明细表④'!$C:$C,0),"")</f>
        <v>112315</v>
      </c>
      <c r="K30" s="32">
        <f>IFERROR(_xlfn.XLOOKUP(C30,[1]期初设置!$E:$E,[1]期初设置!$AI:$AI,0),"")</f>
        <v>2689.2885</v>
      </c>
      <c r="L30" s="33">
        <f>_xlfn.XLOOKUP(C30,[1]期初设置!$E:$E,[1]期初设置!$J:$J,0)</f>
        <v>0</v>
      </c>
      <c r="M30" s="35">
        <f>_xlfn.XLOOKUP(C30,[1]期初设置!$E:$E,[1]期初设置!$I:$I,0)</f>
        <v>0</v>
      </c>
      <c r="N30" s="35">
        <f>_xlfn.XLOOKUP(C30,[1]期初设置!$E:$E,[1]期初设置!$K:$K,0)</f>
        <v>0</v>
      </c>
      <c r="O30" s="33">
        <f>_xlfn.XLOOKUP(C30,[1]期初设置!$E:$E,[1]期初设置!$O:$O,0)</f>
        <v>0</v>
      </c>
      <c r="P30" s="35">
        <f>IF(_xlfn.XLOOKUP(C30,[1]期初设置!$E:$E,[1]期初设置!$N:$N,0)="同老店",0,_xlfn.XLOOKUP(C30,[1]期初设置!$E:$E,[1]期初设置!$N:$N,0))</f>
        <v>0</v>
      </c>
      <c r="Q30" s="38">
        <f>_xlfn.XLOOKUP(C30,'[3]7月'!$C:$C,'[3]7月'!$E:$E,0)</f>
        <v>28082.96</v>
      </c>
      <c r="R30" s="38">
        <f>_xlfn.XLOOKUP(C30,'[3]7月'!$C:$C,'[3]7月'!$D:$D,0)</f>
        <v>142</v>
      </c>
      <c r="S30" s="38">
        <f>_xlfn.XLOOKUP(A30,[2]人头人次表!$A:$A,[2]人头人次表!$C:$C,0)</f>
        <v>205</v>
      </c>
      <c r="T30" s="38">
        <f>_xlfn.XLOOKUP(C30,'[4]②7月-汇总'!$D:$D,'[4]②7月-汇总'!$AP:$AP,0)</f>
        <v>31</v>
      </c>
      <c r="U30" s="38">
        <f>_xlfn.XLOOKUP(C30,'[4]②7月-汇总'!$D:$D,'[4]②7月-汇总'!$U:$U,0)</f>
        <v>0</v>
      </c>
      <c r="V30" s="41">
        <f>_xlfn.XLOOKUP(C30,[5]期初设置!$E:$E,[5]期初设置!$AG:$AG,0)</f>
        <v>0.05</v>
      </c>
      <c r="W30" s="42">
        <f>_xlfn.XLOOKUP(C30,[5]期初设置!$E:$E,[5]期初设置!$AH:$AH,0)</f>
        <v>2689.2885</v>
      </c>
      <c r="X30" s="42">
        <f>_xlfn.XLOOKUP(C30,[5]期初设置!$E:$E,[5]期初设置!$AI:$AI,0)</f>
        <v>0</v>
      </c>
      <c r="Y30" s="42" t="str">
        <f>_xlfn.XLOOKUP(C30,[5]期初设置!$E:$E,[5]期初设置!$AM:$AM,0)</f>
        <v/>
      </c>
      <c r="Z30" s="42">
        <f t="shared" si="2"/>
        <v>0</v>
      </c>
      <c r="AA30" s="42">
        <f t="shared" si="3"/>
        <v>2689.2885</v>
      </c>
      <c r="AB30" s="42">
        <f>_xlfn.XLOOKUP(C30,'[6]健康师-人工底薪'!$A:$A,'[6]健康师-人工底薪'!$AF:$AF,0)</f>
        <v>2200</v>
      </c>
      <c r="AC30" s="47">
        <f t="shared" si="4"/>
        <v>2200</v>
      </c>
      <c r="AD30" s="38">
        <f>_xlfn.XLOOKUP(C30,'[3]7月'!$C:$C,'[3]7月'!$F:$F,0)</f>
        <v>1843</v>
      </c>
      <c r="AE30" s="38">
        <f>_xlfn.XLOOKUP(C30,'[8]7月'!$C:$C,'[8]7月'!$G:$G,0)</f>
        <v>185</v>
      </c>
      <c r="AF30" s="38">
        <f>_xlfn.XLOOKUP(C30,'[9]②7月-汇总'!$D:$D,'[9]②7月-汇总'!$W:$W,0)</f>
        <v>0</v>
      </c>
      <c r="AG30" s="38">
        <f>_xlfn.XLOOKUP(C30,'[9]②7月-汇总'!$D:$D,'[9]②7月-汇总'!$Z:$Z,0)</f>
        <v>0</v>
      </c>
      <c r="AH30" s="50" t="e">
        <f>AA30+AC30+#REF!+#REF!+#REF!+AF30+AG30+AD30+AE30</f>
        <v>#REF!</v>
      </c>
      <c r="AI30" s="38">
        <f>_xlfn.XLOOKUP(C30,'[9]①7月-花名册'!$E:$E,'[9]①7月-花名册'!$T:$T,0)</f>
        <v>0</v>
      </c>
      <c r="AJ30" s="38">
        <f t="shared" si="5"/>
        <v>0</v>
      </c>
      <c r="AK30" s="38">
        <f t="shared" si="6"/>
        <v>0</v>
      </c>
      <c r="AL30" s="38">
        <f t="shared" si="7"/>
        <v>0</v>
      </c>
      <c r="AM30" s="38" t="e">
        <f t="shared" si="8"/>
        <v>#REF!</v>
      </c>
      <c r="AN30" s="52">
        <f>_xlfn.XLOOKUP(C30,'[9]②7月-汇总'!$D:$D,'[9]②7月-汇总'!AI:AI,0)</f>
        <v>0</v>
      </c>
      <c r="AO30" s="52">
        <f>_xlfn.XLOOKUP(C30,'[9]②7月-汇总'!$D:$D,'[9]②7月-汇总'!AJ:AJ,0)</f>
        <v>0</v>
      </c>
      <c r="AP30" s="52">
        <f>_xlfn.XLOOKUP(C30,'[9]②7月-汇总'!$D:$D,'[9]②7月-汇总'!AL:AL,0)</f>
        <v>0</v>
      </c>
      <c r="AQ30" s="54">
        <f t="shared" si="9"/>
        <v>0</v>
      </c>
      <c r="AR30" s="55">
        <f>_xlfn.XLOOKUP(C30,'[9]②7月-汇总'!$D:$D,'[9]②7月-汇总'!X:X,0)</f>
        <v>0</v>
      </c>
      <c r="AS30" s="55">
        <f>_xlfn.XLOOKUP(C30,'[9]②7月-汇总'!$D:$D,'[9]②7月-汇总'!Y:Y,0)</f>
        <v>0</v>
      </c>
      <c r="AT30" s="55"/>
      <c r="AU30" s="52">
        <f>_xlfn.XLOOKUP(C30,'[10]7月社保'!$B:$B,'[10]7月社保'!$L:$L,0)</f>
        <v>0</v>
      </c>
      <c r="AV30" s="52">
        <f>IFERROR(IF(AL30&gt;0,_xlfn.XLOOKUP(C30,[11]健康师明细!$C:$C,[11]健康师明细!$N:$N,0),0),0)</f>
        <v>0</v>
      </c>
      <c r="AW30" s="52">
        <f>_xlfn.XLOOKUP(C30,'[9]②7月-汇总'!$D:$D,'[9]②7月-汇总'!$AC:$AC,0)</f>
        <v>0</v>
      </c>
      <c r="AX30" s="52">
        <f>_xlfn.XLOOKUP(C30,'[9]②7月-汇总'!$D:$D,'[9]②7月-汇总'!$AB:$AB,0)</f>
        <v>0</v>
      </c>
      <c r="AY30" s="52">
        <f>_xlfn.XLOOKUP(C30,'[9]②7月-汇总'!$D:$D,'[9]②7月-汇总'!$AD:$AD,0)</f>
        <v>0</v>
      </c>
      <c r="AZ30" s="54">
        <f t="shared" si="10"/>
        <v>0</v>
      </c>
      <c r="BA30" s="52">
        <f>_xlfn.XLOOKUP(C30,[11]健康师明细!$C:$C,[11]健康师明细!$K:$K,0)</f>
        <v>500</v>
      </c>
      <c r="BB30" s="55">
        <f>_xlfn.XLOOKUP(C30,'[9]②7月-汇总'!$D:$D,'[9]②7月-汇总'!$AE:$AE,0)</f>
        <v>0</v>
      </c>
      <c r="BC30" s="55">
        <f>_xlfn.XLOOKUP(C30,'[9]②7月-汇总'!$D:$D,'[9]②7月-汇总'!$AF:$AF,0)</f>
        <v>0</v>
      </c>
      <c r="BD30" s="58">
        <f>_xlfn.XLOOKUP(C30,'[9]②7月-汇总'!$D:$D,'[9]②7月-汇总'!$AG:$AG,0)</f>
        <v>0</v>
      </c>
      <c r="BE30" s="60" t="e">
        <f t="shared" si="13"/>
        <v>#REF!</v>
      </c>
      <c r="BF30" s="52">
        <f>_xlfn.XLOOKUP(C30,'[9]①7月-花名册'!$E:$E,'[9]①7月-花名册'!$U:$U,0)</f>
        <v>0</v>
      </c>
      <c r="BG30" s="61" t="e">
        <f t="shared" si="11"/>
        <v>#REF!</v>
      </c>
      <c r="BH30" s="61" t="e">
        <f t="shared" si="12"/>
        <v>#REF!</v>
      </c>
      <c r="BI30" s="52">
        <f>_xlfn.XLOOKUP(C30,[9]上月未发人员明细!$A:$A,[9]上月未发人员明细!$I:$I,0)</f>
        <v>0</v>
      </c>
      <c r="BJ30" s="52">
        <f>SUMIFS([7]手动调整!$F:$F,[7]手动调整!$B:$B,C30)</f>
        <v>0</v>
      </c>
      <c r="BK30" s="64" t="e">
        <f t="shared" si="14"/>
        <v>#REF!</v>
      </c>
    </row>
    <row r="31" spans="1:63">
      <c r="A31" s="22" t="s">
        <v>104</v>
      </c>
      <c r="B31" s="23" t="s">
        <v>12</v>
      </c>
      <c r="C31" s="23" t="s">
        <v>109</v>
      </c>
      <c r="D31" s="23" t="str">
        <f>_xlfn.XLOOKUP(C31,[1]期初设置!$E:$E,[1]期初设置!$AM:$AM,0)</f>
        <v>龙湖+突破队</v>
      </c>
      <c r="E31" s="27">
        <f>IFERROR(_xlfn.XLOOKUP(C31,[1]期初设置!$E:$E,[1]期初设置!$R:$R),"")</f>
        <v>20796</v>
      </c>
      <c r="F31" s="27">
        <f>IFERROR(_xlfn.XLOOKUP(C31,[1]期初设置!$E:$E,[1]期初设置!S:S),"")</f>
        <v>19076</v>
      </c>
      <c r="G31" s="27">
        <f>IFERROR(_xlfn.XLOOKUP(C31,[1]期初设置!$E:$E,[1]期初设置!T:T),"")</f>
        <v>1720</v>
      </c>
      <c r="H31" s="27">
        <f>IFERROR(_xlfn.XLOOKUP(C31,[1]期初设置!$E:$E,[1]期初设置!U:U),"")</f>
        <v>0</v>
      </c>
      <c r="I31" s="31">
        <f>_xlfn.XLOOKUP(A31,[2]门店排名!$C:$C,[2]门店排名!$E:$E,0)</f>
        <v>220223</v>
      </c>
      <c r="J31" s="31">
        <f>IFERROR(_xlfn.XLOOKUP(D31,'[1]⑥战队统计表-B-a-②呈现-业绩明细表④'!$A:$A,'[1]⑥战队统计表-B-a-②呈现-业绩明细表④'!$C:$C,0),"")</f>
        <v>112315</v>
      </c>
      <c r="K31" s="32">
        <f>IFERROR(_xlfn.XLOOKUP(C31,[1]期初设置!$E:$E,[1]期初设置!$AI:$AI,0),"")</f>
        <v>959.215</v>
      </c>
      <c r="L31" s="33">
        <f>_xlfn.XLOOKUP(C31,[1]期初设置!$E:$E,[1]期初设置!$J:$J,0)</f>
        <v>0</v>
      </c>
      <c r="M31" s="35">
        <f>_xlfn.XLOOKUP(C31,[1]期初设置!$E:$E,[1]期初设置!$I:$I,0)</f>
        <v>0</v>
      </c>
      <c r="N31" s="35">
        <f>_xlfn.XLOOKUP(C31,[1]期初设置!$E:$E,[1]期初设置!$K:$K,0)</f>
        <v>0</v>
      </c>
      <c r="O31" s="33">
        <f>_xlfn.XLOOKUP(C31,[1]期初设置!$E:$E,[1]期初设置!$O:$O,0)</f>
        <v>0</v>
      </c>
      <c r="P31" s="35">
        <f>IF(_xlfn.XLOOKUP(C31,[1]期初设置!$E:$E,[1]期初设置!$N:$N,0)="同老店",0,_xlfn.XLOOKUP(C31,[1]期初设置!$E:$E,[1]期初设置!$N:$N,0))</f>
        <v>0</v>
      </c>
      <c r="Q31" s="38">
        <f>_xlfn.XLOOKUP(C31,'[3]7月'!$C:$C,'[3]7月'!$E:$E,0)</f>
        <v>18564.67</v>
      </c>
      <c r="R31" s="38">
        <f>_xlfn.XLOOKUP(C31,'[3]7月'!$C:$C,'[3]7月'!$D:$D,0)</f>
        <v>116</v>
      </c>
      <c r="S31" s="38">
        <f>_xlfn.XLOOKUP(A31,[2]人头人次表!$A:$A,[2]人头人次表!$C:$C,0)</f>
        <v>205</v>
      </c>
      <c r="T31" s="38">
        <f>_xlfn.XLOOKUP(C31,'[4]②7月-汇总'!$D:$D,'[4]②7月-汇总'!$AP:$AP,0)</f>
        <v>31</v>
      </c>
      <c r="U31" s="38">
        <f>_xlfn.XLOOKUP(C31,'[4]②7月-汇总'!$D:$D,'[4]②7月-汇总'!$U:$U,0)</f>
        <v>0</v>
      </c>
      <c r="V31" s="41">
        <f>_xlfn.XLOOKUP(C31,[5]期初设置!$E:$E,[5]期初设置!$AG:$AG,0)</f>
        <v>0.05</v>
      </c>
      <c r="W31" s="42">
        <f>_xlfn.XLOOKUP(C31,[5]期初设置!$E:$E,[5]期初设置!$AH:$AH,0)</f>
        <v>906.11</v>
      </c>
      <c r="X31" s="42">
        <f>_xlfn.XLOOKUP(C31,[5]期初设置!$E:$E,[5]期初设置!$AI:$AI,0)</f>
        <v>53.105</v>
      </c>
      <c r="Y31" s="42" t="str">
        <f>_xlfn.XLOOKUP(C31,[5]期初设置!$E:$E,[5]期初设置!$AM:$AM,0)</f>
        <v/>
      </c>
      <c r="Z31" s="42">
        <f t="shared" si="2"/>
        <v>0</v>
      </c>
      <c r="AA31" s="42">
        <f t="shared" si="3"/>
        <v>959.215</v>
      </c>
      <c r="AB31" s="42">
        <f>_xlfn.XLOOKUP(C31,'[6]健康师-人工底薪'!$A:$A,'[6]健康师-人工底薪'!$AF:$AF,0)</f>
        <v>2000</v>
      </c>
      <c r="AC31" s="47">
        <f t="shared" si="4"/>
        <v>2000</v>
      </c>
      <c r="AD31" s="38">
        <f>_xlfn.XLOOKUP(C31,'[3]7月'!$C:$C,'[3]7月'!$F:$F,0)</f>
        <v>1268</v>
      </c>
      <c r="AE31" s="38">
        <f>_xlfn.XLOOKUP(C31,'[8]7月'!$C:$C,'[8]7月'!$G:$G,0)</f>
        <v>45</v>
      </c>
      <c r="AF31" s="38">
        <f>_xlfn.XLOOKUP(C31,'[9]②7月-汇总'!$D:$D,'[9]②7月-汇总'!$W:$W,0)</f>
        <v>0</v>
      </c>
      <c r="AG31" s="38">
        <f>_xlfn.XLOOKUP(C31,'[9]②7月-汇总'!$D:$D,'[9]②7月-汇总'!$Z:$Z,0)</f>
        <v>0</v>
      </c>
      <c r="AH31" s="50" t="e">
        <f>AA31+AC31+#REF!+#REF!+#REF!+AF31+AG31+AD31+AE31</f>
        <v>#REF!</v>
      </c>
      <c r="AI31" s="38">
        <f>_xlfn.XLOOKUP(C31,'[9]①7月-花名册'!$E:$E,'[9]①7月-花名册'!$T:$T,0)</f>
        <v>0</v>
      </c>
      <c r="AJ31" s="38">
        <f t="shared" si="5"/>
        <v>0</v>
      </c>
      <c r="AK31" s="38">
        <f t="shared" si="6"/>
        <v>0</v>
      </c>
      <c r="AL31" s="38">
        <f t="shared" si="7"/>
        <v>0</v>
      </c>
      <c r="AM31" s="38" t="e">
        <f t="shared" si="8"/>
        <v>#REF!</v>
      </c>
      <c r="AN31" s="52">
        <f>_xlfn.XLOOKUP(C31,'[9]②7月-汇总'!$D:$D,'[9]②7月-汇总'!AI:AI,0)</f>
        <v>0</v>
      </c>
      <c r="AO31" s="52">
        <f>_xlfn.XLOOKUP(C31,'[9]②7月-汇总'!$D:$D,'[9]②7月-汇总'!AJ:AJ,0)</f>
        <v>0</v>
      </c>
      <c r="AP31" s="52">
        <f>_xlfn.XLOOKUP(C31,'[9]②7月-汇总'!$D:$D,'[9]②7月-汇总'!AL:AL,0)</f>
        <v>0</v>
      </c>
      <c r="AQ31" s="54">
        <f t="shared" si="9"/>
        <v>0</v>
      </c>
      <c r="AR31" s="55">
        <f>_xlfn.XLOOKUP(C31,'[9]②7月-汇总'!$D:$D,'[9]②7月-汇总'!X:X,0)</f>
        <v>0</v>
      </c>
      <c r="AS31" s="55">
        <f>_xlfn.XLOOKUP(C31,'[9]②7月-汇总'!$D:$D,'[9]②7月-汇总'!Y:Y,0)</f>
        <v>0</v>
      </c>
      <c r="AT31" s="55"/>
      <c r="AU31" s="52">
        <f>_xlfn.XLOOKUP(C31,'[10]7月社保'!$B:$B,'[10]7月社保'!$L:$L,0)</f>
        <v>0</v>
      </c>
      <c r="AV31" s="52">
        <f>IFERROR(IF(AL31&gt;0,_xlfn.XLOOKUP(C31,[11]健康师明细!$C:$C,[11]健康师明细!$N:$N,0),0),0)</f>
        <v>0</v>
      </c>
      <c r="AW31" s="52">
        <f>_xlfn.XLOOKUP(C31,'[9]②7月-汇总'!$D:$D,'[9]②7月-汇总'!$AC:$AC,0)</f>
        <v>0</v>
      </c>
      <c r="AX31" s="52">
        <f>_xlfn.XLOOKUP(C31,'[9]②7月-汇总'!$D:$D,'[9]②7月-汇总'!$AB:$AB,0)</f>
        <v>0</v>
      </c>
      <c r="AY31" s="52">
        <f>_xlfn.XLOOKUP(C31,'[9]②7月-汇总'!$D:$D,'[9]②7月-汇总'!$AD:$AD,0)</f>
        <v>0</v>
      </c>
      <c r="AZ31" s="54">
        <f t="shared" si="10"/>
        <v>0</v>
      </c>
      <c r="BA31" s="52">
        <f>_xlfn.XLOOKUP(C31,[11]健康师明细!$C:$C,[11]健康师明细!$K:$K,0)</f>
        <v>0</v>
      </c>
      <c r="BB31" s="55">
        <f>_xlfn.XLOOKUP(C31,'[9]②7月-汇总'!$D:$D,'[9]②7月-汇总'!$AE:$AE,0)</f>
        <v>0</v>
      </c>
      <c r="BC31" s="55">
        <f>_xlfn.XLOOKUP(C31,'[9]②7月-汇总'!$D:$D,'[9]②7月-汇总'!$AF:$AF,0)</f>
        <v>0</v>
      </c>
      <c r="BD31" s="58">
        <f>_xlfn.XLOOKUP(C31,'[9]②7月-汇总'!$D:$D,'[9]②7月-汇总'!$AG:$AG,0)</f>
        <v>0</v>
      </c>
      <c r="BE31" s="60" t="e">
        <f t="shared" si="13"/>
        <v>#REF!</v>
      </c>
      <c r="BF31" s="52">
        <f>_xlfn.XLOOKUP(C31,'[9]①7月-花名册'!$E:$E,'[9]①7月-花名册'!$U:$U,0)</f>
        <v>0</v>
      </c>
      <c r="BG31" s="61" t="e">
        <f t="shared" si="11"/>
        <v>#REF!</v>
      </c>
      <c r="BH31" s="61" t="e">
        <f t="shared" si="12"/>
        <v>#REF!</v>
      </c>
      <c r="BI31" s="52">
        <f>_xlfn.XLOOKUP(C31,[9]上月未发人员明细!$A:$A,[9]上月未发人员明细!$I:$I,0)</f>
        <v>0</v>
      </c>
      <c r="BJ31" s="52">
        <f>SUMIFS([7]手动调整!$F:$F,[7]手动调整!$B:$B,C31)</f>
        <v>0</v>
      </c>
      <c r="BK31" s="64" t="e">
        <f t="shared" si="14"/>
        <v>#REF!</v>
      </c>
    </row>
    <row r="32" spans="1:63">
      <c r="A32" s="22" t="s">
        <v>104</v>
      </c>
      <c r="B32" s="23" t="s">
        <v>12</v>
      </c>
      <c r="C32" s="23" t="s">
        <v>110</v>
      </c>
      <c r="D32" s="23" t="str">
        <f>_xlfn.XLOOKUP(C32,[1]期初设置!$E:$E,[1]期初设置!$AM:$AM,0)</f>
        <v>龙湖+必胜队</v>
      </c>
      <c r="E32" s="27">
        <f>IFERROR(_xlfn.XLOOKUP(C32,[1]期初设置!$E:$E,[1]期初设置!$R:$R),"")</f>
        <v>32222</v>
      </c>
      <c r="F32" s="27">
        <f>IFERROR(_xlfn.XLOOKUP(C32,[1]期初设置!$E:$E,[1]期初设置!S:S),"")</f>
        <v>25262</v>
      </c>
      <c r="G32" s="27">
        <f>IFERROR(_xlfn.XLOOKUP(C32,[1]期初设置!$E:$E,[1]期初设置!T:T),"")</f>
        <v>6960</v>
      </c>
      <c r="H32" s="27">
        <f>IFERROR(_xlfn.XLOOKUP(C32,[1]期初设置!$E:$E,[1]期初设置!U:U),"")</f>
        <v>0</v>
      </c>
      <c r="I32" s="31">
        <f>_xlfn.XLOOKUP(A32,[2]门店排名!$C:$C,[2]门店排名!$E:$E,0)</f>
        <v>220223</v>
      </c>
      <c r="J32" s="31">
        <f>IFERROR(_xlfn.XLOOKUP(D32,'[1]⑥战队统计表-B-a-②呈现-业绩明细表④'!$A:$A,'[1]⑥战队统计表-B-a-②呈现-业绩明细表④'!$C:$C,0),"")</f>
        <v>100368</v>
      </c>
      <c r="K32" s="32">
        <f>IFERROR(_xlfn.XLOOKUP(C32,[1]期初设置!$E:$E,[1]期初设置!$AI:$AI,0),"")</f>
        <v>1697.802</v>
      </c>
      <c r="L32" s="33">
        <f>_xlfn.XLOOKUP(C32,[1]期初设置!$E:$E,[1]期初设置!$J:$J,0)</f>
        <v>0</v>
      </c>
      <c r="M32" s="35">
        <f>_xlfn.XLOOKUP(C32,[1]期初设置!$E:$E,[1]期初设置!$I:$I,0)</f>
        <v>0</v>
      </c>
      <c r="N32" s="35">
        <f>_xlfn.XLOOKUP(C32,[1]期初设置!$E:$E,[1]期初设置!$K:$K,0)</f>
        <v>0</v>
      </c>
      <c r="O32" s="33">
        <f>_xlfn.XLOOKUP(C32,[1]期初设置!$E:$E,[1]期初设置!$O:$O,0)</f>
        <v>0</v>
      </c>
      <c r="P32" s="35">
        <f>IF(_xlfn.XLOOKUP(C32,[1]期初设置!$E:$E,[1]期初设置!$N:$N,0)="同老店",0,_xlfn.XLOOKUP(C32,[1]期初设置!$E:$E,[1]期初设置!$N:$N,0))</f>
        <v>0</v>
      </c>
      <c r="Q32" s="38">
        <f>_xlfn.XLOOKUP(C32,'[3]7月'!$C:$C,'[3]7月'!$E:$E,0)</f>
        <v>24568.3</v>
      </c>
      <c r="R32" s="38">
        <f>_xlfn.XLOOKUP(C32,'[3]7月'!$C:$C,'[3]7月'!$D:$D,0)</f>
        <v>138</v>
      </c>
      <c r="S32" s="38">
        <f>_xlfn.XLOOKUP(A32,[2]人头人次表!$A:$A,[2]人头人次表!$C:$C,0)</f>
        <v>205</v>
      </c>
      <c r="T32" s="38">
        <f>_xlfn.XLOOKUP(C32,'[4]②7月-汇总'!$D:$D,'[4]②7月-汇总'!$AP:$AP,0)</f>
        <v>31</v>
      </c>
      <c r="U32" s="38">
        <f>_xlfn.XLOOKUP(C32,'[4]②7月-汇总'!$D:$D,'[4]②7月-汇总'!$U:$U,0)</f>
        <v>0</v>
      </c>
      <c r="V32" s="41">
        <f>_xlfn.XLOOKUP(C32,[5]期初设置!$E:$E,[5]期初设置!$AG:$AG,0)</f>
        <v>0.06</v>
      </c>
      <c r="W32" s="42">
        <f>_xlfn.XLOOKUP(C32,[5]期初设置!$E:$E,[5]期初设置!$AH:$AH,0)</f>
        <v>1439.934</v>
      </c>
      <c r="X32" s="42">
        <f>_xlfn.XLOOKUP(C32,[5]期初设置!$E:$E,[5]期初设置!$AI:$AI,0)</f>
        <v>257.868</v>
      </c>
      <c r="Y32" s="42" t="str">
        <f>_xlfn.XLOOKUP(C32,[5]期初设置!$E:$E,[5]期初设置!$AM:$AM,0)</f>
        <v/>
      </c>
      <c r="Z32" s="42">
        <f t="shared" si="2"/>
        <v>0</v>
      </c>
      <c r="AA32" s="42">
        <f t="shared" si="3"/>
        <v>1697.802</v>
      </c>
      <c r="AB32" s="42">
        <f>_xlfn.XLOOKUP(C32,'[6]健康师-人工底薪'!$A:$A,'[6]健康师-人工底薪'!$AF:$AF,0)</f>
        <v>2200</v>
      </c>
      <c r="AC32" s="47">
        <f t="shared" si="4"/>
        <v>2200</v>
      </c>
      <c r="AD32" s="38">
        <f>_xlfn.XLOOKUP(C32,'[3]7月'!$C:$C,'[3]7月'!$F:$F,0)</f>
        <v>1674</v>
      </c>
      <c r="AE32" s="38">
        <f>_xlfn.XLOOKUP(C32,'[8]7月'!$C:$C,'[8]7月'!$G:$G,0)</f>
        <v>90</v>
      </c>
      <c r="AF32" s="38">
        <f>_xlfn.XLOOKUP(C32,'[9]②7月-汇总'!$D:$D,'[9]②7月-汇总'!$W:$W,0)</f>
        <v>0</v>
      </c>
      <c r="AG32" s="38">
        <f>_xlfn.XLOOKUP(C32,'[9]②7月-汇总'!$D:$D,'[9]②7月-汇总'!$Z:$Z,0)</f>
        <v>0</v>
      </c>
      <c r="AH32" s="50" t="e">
        <f>AA32+AC32+#REF!+#REF!+#REF!+AF32+AG32+AD32+AE32</f>
        <v>#REF!</v>
      </c>
      <c r="AI32" s="38">
        <f>_xlfn.XLOOKUP(C32,'[9]①7月-花名册'!$E:$E,'[9]①7月-花名册'!$T:$T,0)</f>
        <v>0</v>
      </c>
      <c r="AJ32" s="38">
        <f t="shared" si="5"/>
        <v>0</v>
      </c>
      <c r="AK32" s="38">
        <f t="shared" si="6"/>
        <v>0</v>
      </c>
      <c r="AL32" s="38">
        <f t="shared" si="7"/>
        <v>0</v>
      </c>
      <c r="AM32" s="38" t="e">
        <f t="shared" si="8"/>
        <v>#REF!</v>
      </c>
      <c r="AN32" s="52">
        <f>_xlfn.XLOOKUP(C32,'[9]②7月-汇总'!$D:$D,'[9]②7月-汇总'!AI:AI,0)</f>
        <v>0</v>
      </c>
      <c r="AO32" s="52">
        <f>_xlfn.XLOOKUP(C32,'[9]②7月-汇总'!$D:$D,'[9]②7月-汇总'!AJ:AJ,0)</f>
        <v>0</v>
      </c>
      <c r="AP32" s="52">
        <f>_xlfn.XLOOKUP(C32,'[9]②7月-汇总'!$D:$D,'[9]②7月-汇总'!AL:AL,0)</f>
        <v>0</v>
      </c>
      <c r="AQ32" s="54">
        <f t="shared" si="9"/>
        <v>0</v>
      </c>
      <c r="AR32" s="55">
        <f>_xlfn.XLOOKUP(C32,'[9]②7月-汇总'!$D:$D,'[9]②7月-汇总'!X:X,0)</f>
        <v>10</v>
      </c>
      <c r="AS32" s="55">
        <f>_xlfn.XLOOKUP(C32,'[9]②7月-汇总'!$D:$D,'[9]②7月-汇总'!Y:Y,0)</f>
        <v>0</v>
      </c>
      <c r="AT32" s="55"/>
      <c r="AU32" s="52">
        <f>_xlfn.XLOOKUP(C32,'[10]7月社保'!$B:$B,'[10]7月社保'!$L:$L,0)</f>
        <v>0</v>
      </c>
      <c r="AV32" s="52">
        <f>IFERROR(IF(AL32&gt;0,_xlfn.XLOOKUP(C32,[11]健康师明细!$C:$C,[11]健康师明细!$N:$N,0),0),0)</f>
        <v>0</v>
      </c>
      <c r="AW32" s="52">
        <f>_xlfn.XLOOKUP(C32,'[9]②7月-汇总'!$D:$D,'[9]②7月-汇总'!$AC:$AC,0)</f>
        <v>0</v>
      </c>
      <c r="AX32" s="52">
        <f>_xlfn.XLOOKUP(C32,'[9]②7月-汇总'!$D:$D,'[9]②7月-汇总'!$AB:$AB,0)</f>
        <v>0</v>
      </c>
      <c r="AY32" s="52">
        <f>_xlfn.XLOOKUP(C32,'[9]②7月-汇总'!$D:$D,'[9]②7月-汇总'!$AD:$AD,0)</f>
        <v>0</v>
      </c>
      <c r="AZ32" s="54">
        <f t="shared" si="10"/>
        <v>10</v>
      </c>
      <c r="BA32" s="52">
        <f>_xlfn.XLOOKUP(C32,[11]健康师明细!$C:$C,[11]健康师明细!$K:$K,0)</f>
        <v>0</v>
      </c>
      <c r="BB32" s="55">
        <f>_xlfn.XLOOKUP(C32,'[9]②7月-汇总'!$D:$D,'[9]②7月-汇总'!$AE:$AE,0)</f>
        <v>0</v>
      </c>
      <c r="BC32" s="55">
        <f>_xlfn.XLOOKUP(C32,'[9]②7月-汇总'!$D:$D,'[9]②7月-汇总'!$AF:$AF,0)</f>
        <v>0</v>
      </c>
      <c r="BD32" s="58">
        <f>_xlfn.XLOOKUP(C32,'[9]②7月-汇总'!$D:$D,'[9]②7月-汇总'!$AG:$AG,0)</f>
        <v>0</v>
      </c>
      <c r="BE32" s="60" t="e">
        <f t="shared" si="13"/>
        <v>#REF!</v>
      </c>
      <c r="BF32" s="52">
        <f>_xlfn.XLOOKUP(C32,'[9]①7月-花名册'!$E:$E,'[9]①7月-花名册'!$U:$U,0)</f>
        <v>0</v>
      </c>
      <c r="BG32" s="61" t="e">
        <f t="shared" si="11"/>
        <v>#REF!</v>
      </c>
      <c r="BH32" s="61" t="e">
        <f t="shared" si="12"/>
        <v>#REF!</v>
      </c>
      <c r="BI32" s="52">
        <f>_xlfn.XLOOKUP(C32,[9]上月未发人员明细!$A:$A,[9]上月未发人员明细!$I:$I,0)</f>
        <v>0</v>
      </c>
      <c r="BJ32" s="52">
        <f>SUMIFS([7]手动调整!$F:$F,[7]手动调整!$B:$B,C32)</f>
        <v>0</v>
      </c>
      <c r="BK32" s="64" t="e">
        <f t="shared" si="14"/>
        <v>#REF!</v>
      </c>
    </row>
    <row r="33" spans="1:63">
      <c r="A33" s="22" t="s">
        <v>104</v>
      </c>
      <c r="B33" s="23" t="s">
        <v>12</v>
      </c>
      <c r="C33" s="23" t="s">
        <v>111</v>
      </c>
      <c r="D33" s="23" t="str">
        <f>_xlfn.XLOOKUP(C33,[1]期初设置!$E:$E,[1]期初设置!$AM:$AM,0)</f>
        <v>龙湖+突破队</v>
      </c>
      <c r="E33" s="27">
        <f>IFERROR(_xlfn.XLOOKUP(C33,[1]期初设置!$E:$E,[1]期初设置!$R:$R),"")</f>
        <v>34282.4</v>
      </c>
      <c r="F33" s="27">
        <f>IFERROR(_xlfn.XLOOKUP(C33,[1]期初设置!$E:$E,[1]期初设置!S:S),"")</f>
        <v>34282.4</v>
      </c>
      <c r="G33" s="27">
        <f>IFERROR(_xlfn.XLOOKUP(C33,[1]期初设置!$E:$E,[1]期初设置!T:T),"")</f>
        <v>0</v>
      </c>
      <c r="H33" s="27">
        <f>IFERROR(_xlfn.XLOOKUP(C33,[1]期初设置!$E:$E,[1]期初设置!U:U),"")</f>
        <v>0</v>
      </c>
      <c r="I33" s="31">
        <f>_xlfn.XLOOKUP(A33,[2]门店排名!$C:$C,[2]门店排名!$E:$E,0)</f>
        <v>220223</v>
      </c>
      <c r="J33" s="31">
        <f>IFERROR(_xlfn.XLOOKUP(D33,'[1]⑥战队统计表-B-a-②呈现-业绩明细表④'!$A:$A,'[1]⑥战队统计表-B-a-②呈现-业绩明细表④'!$C:$C,0),"")</f>
        <v>112315</v>
      </c>
      <c r="K33" s="32">
        <f>IFERROR(_xlfn.XLOOKUP(C33,[1]期初设置!$E:$E,[1]期初设置!$AI:$AI,0),"")</f>
        <v>1628.414</v>
      </c>
      <c r="L33" s="33">
        <f>_xlfn.XLOOKUP(C33,[1]期初设置!$E:$E,[1]期初设置!$J:$J,0)</f>
        <v>0</v>
      </c>
      <c r="M33" s="35">
        <f>_xlfn.XLOOKUP(C33,[1]期初设置!$E:$E,[1]期初设置!$I:$I,0)</f>
        <v>0</v>
      </c>
      <c r="N33" s="35">
        <f>_xlfn.XLOOKUP(C33,[1]期初设置!$E:$E,[1]期初设置!$K:$K,0)</f>
        <v>0</v>
      </c>
      <c r="O33" s="33">
        <f>_xlfn.XLOOKUP(C33,[1]期初设置!$E:$E,[1]期初设置!$O:$O,0)</f>
        <v>0</v>
      </c>
      <c r="P33" s="35">
        <f>IF(_xlfn.XLOOKUP(C33,[1]期初设置!$E:$E,[1]期初设置!$N:$N,0)="同老店",0,_xlfn.XLOOKUP(C33,[1]期初设置!$E:$E,[1]期初设置!$N:$N,0))</f>
        <v>0</v>
      </c>
      <c r="Q33" s="38">
        <f>_xlfn.XLOOKUP(C33,'[3]7月'!$C:$C,'[3]7月'!$E:$E,0)</f>
        <v>46164.46</v>
      </c>
      <c r="R33" s="38">
        <f>_xlfn.XLOOKUP(C33,'[3]7月'!$C:$C,'[3]7月'!$D:$D,0)</f>
        <v>114</v>
      </c>
      <c r="S33" s="38">
        <f>_xlfn.XLOOKUP(A33,[2]人头人次表!$A:$A,[2]人头人次表!$C:$C,0)</f>
        <v>205</v>
      </c>
      <c r="T33" s="38">
        <f>_xlfn.XLOOKUP(C33,'[4]②7月-汇总'!$D:$D,'[4]②7月-汇总'!$AP:$AP,0)</f>
        <v>31</v>
      </c>
      <c r="U33" s="38">
        <f>_xlfn.XLOOKUP(C33,'[4]②7月-汇总'!$D:$D,'[4]②7月-汇总'!$U:$U,0)</f>
        <v>0</v>
      </c>
      <c r="V33" s="41">
        <f>_xlfn.XLOOKUP(C33,[5]期初设置!$E:$E,[5]期初设置!$AG:$AG,0)</f>
        <v>0.05</v>
      </c>
      <c r="W33" s="42">
        <f>_xlfn.XLOOKUP(C33,[5]期初设置!$E:$E,[5]期初设置!$AH:$AH,0)</f>
        <v>1628.414</v>
      </c>
      <c r="X33" s="42">
        <f>_xlfn.XLOOKUP(C33,[5]期初设置!$E:$E,[5]期初设置!$AI:$AI,0)</f>
        <v>0</v>
      </c>
      <c r="Y33" s="42">
        <f>_xlfn.XLOOKUP(C33,[5]期初设置!$E:$E,[5]期初设置!$AM:$AM,0)</f>
        <v>898.52</v>
      </c>
      <c r="Z33" s="42">
        <f t="shared" si="2"/>
        <v>0</v>
      </c>
      <c r="AA33" s="42">
        <f t="shared" si="3"/>
        <v>2526.934</v>
      </c>
      <c r="AB33" s="42">
        <f>_xlfn.XLOOKUP(C33,'[6]健康师-人工底薪'!$A:$A,'[6]健康师-人工底薪'!$AF:$AF,0)</f>
        <v>2000</v>
      </c>
      <c r="AC33" s="47">
        <f t="shared" si="4"/>
        <v>2000</v>
      </c>
      <c r="AD33" s="38">
        <f>_xlfn.XLOOKUP(C33,'[3]7月'!$C:$C,'[3]7月'!$F:$F,0)</f>
        <v>1296</v>
      </c>
      <c r="AE33" s="38">
        <f>_xlfn.XLOOKUP(C33,'[8]7月'!$C:$C,'[8]7月'!$G:$G,0)</f>
        <v>70</v>
      </c>
      <c r="AF33" s="38">
        <f>_xlfn.XLOOKUP(C33,'[9]②7月-汇总'!$D:$D,'[9]②7月-汇总'!$W:$W,0)</f>
        <v>0</v>
      </c>
      <c r="AG33" s="38">
        <f>_xlfn.XLOOKUP(C33,'[9]②7月-汇总'!$D:$D,'[9]②7月-汇总'!$Z:$Z,0)</f>
        <v>0</v>
      </c>
      <c r="AH33" s="50" t="e">
        <f>AA33+AC33+#REF!+#REF!+#REF!+AF33+AG33+AD33+AE33</f>
        <v>#REF!</v>
      </c>
      <c r="AI33" s="38">
        <f>_xlfn.XLOOKUP(C33,'[9]①7月-花名册'!$E:$E,'[9]①7月-花名册'!$T:$T,0)</f>
        <v>0</v>
      </c>
      <c r="AJ33" s="38">
        <f t="shared" si="5"/>
        <v>0</v>
      </c>
      <c r="AK33" s="38">
        <f t="shared" si="6"/>
        <v>0</v>
      </c>
      <c r="AL33" s="38">
        <f t="shared" si="7"/>
        <v>0</v>
      </c>
      <c r="AM33" s="38" t="e">
        <f t="shared" si="8"/>
        <v>#REF!</v>
      </c>
      <c r="AN33" s="52">
        <f>_xlfn.XLOOKUP(C33,'[9]②7月-汇总'!$D:$D,'[9]②7月-汇总'!AI:AI,0)</f>
        <v>0</v>
      </c>
      <c r="AO33" s="52">
        <f>_xlfn.XLOOKUP(C33,'[9]②7月-汇总'!$D:$D,'[9]②7月-汇总'!AJ:AJ,0)</f>
        <v>0</v>
      </c>
      <c r="AP33" s="52">
        <f>_xlfn.XLOOKUP(C33,'[9]②7月-汇总'!$D:$D,'[9]②7月-汇总'!AL:AL,0)</f>
        <v>0</v>
      </c>
      <c r="AQ33" s="54">
        <f t="shared" si="9"/>
        <v>0</v>
      </c>
      <c r="AR33" s="55">
        <f>_xlfn.XLOOKUP(C33,'[9]②7月-汇总'!$D:$D,'[9]②7月-汇总'!X:X,0)</f>
        <v>20</v>
      </c>
      <c r="AS33" s="55">
        <f>_xlfn.XLOOKUP(C33,'[9]②7月-汇总'!$D:$D,'[9]②7月-汇总'!Y:Y,0)</f>
        <v>0</v>
      </c>
      <c r="AT33" s="55"/>
      <c r="AU33" s="52">
        <f>_xlfn.XLOOKUP(C33,'[10]7月社保'!$B:$B,'[10]7月社保'!$L:$L,0)</f>
        <v>0</v>
      </c>
      <c r="AV33" s="52">
        <f>IFERROR(IF(AL33&gt;0,_xlfn.XLOOKUP(C33,[11]健康师明细!$C:$C,[11]健康师明细!$N:$N,0),0),0)</f>
        <v>0</v>
      </c>
      <c r="AW33" s="52">
        <f>_xlfn.XLOOKUP(C33,'[9]②7月-汇总'!$D:$D,'[9]②7月-汇总'!$AC:$AC,0)</f>
        <v>0</v>
      </c>
      <c r="AX33" s="52">
        <f>_xlfn.XLOOKUP(C33,'[9]②7月-汇总'!$D:$D,'[9]②7月-汇总'!$AB:$AB,0)</f>
        <v>0</v>
      </c>
      <c r="AY33" s="52">
        <f>_xlfn.XLOOKUP(C33,'[9]②7月-汇总'!$D:$D,'[9]②7月-汇总'!$AD:$AD,0)</f>
        <v>0</v>
      </c>
      <c r="AZ33" s="54">
        <f t="shared" si="10"/>
        <v>20</v>
      </c>
      <c r="BA33" s="52">
        <f>_xlfn.XLOOKUP(C33,[11]健康师明细!$C:$C,[11]健康师明细!$K:$K,0)</f>
        <v>0</v>
      </c>
      <c r="BB33" s="55">
        <f>_xlfn.XLOOKUP(C33,'[9]②7月-汇总'!$D:$D,'[9]②7月-汇总'!$AE:$AE,0)</f>
        <v>0</v>
      </c>
      <c r="BC33" s="55">
        <f>_xlfn.XLOOKUP(C33,'[9]②7月-汇总'!$D:$D,'[9]②7月-汇总'!$AF:$AF,0)</f>
        <v>0</v>
      </c>
      <c r="BD33" s="58">
        <f>_xlfn.XLOOKUP(C33,'[9]②7月-汇总'!$D:$D,'[9]②7月-汇总'!$AG:$AG,0)</f>
        <v>0</v>
      </c>
      <c r="BE33" s="60" t="e">
        <f t="shared" si="13"/>
        <v>#REF!</v>
      </c>
      <c r="BF33" s="52">
        <f>_xlfn.XLOOKUP(C33,'[9]①7月-花名册'!$E:$E,'[9]①7月-花名册'!$U:$U,0)</f>
        <v>0</v>
      </c>
      <c r="BG33" s="61" t="e">
        <f t="shared" si="11"/>
        <v>#REF!</v>
      </c>
      <c r="BH33" s="61" t="e">
        <f t="shared" si="12"/>
        <v>#REF!</v>
      </c>
      <c r="BI33" s="52">
        <f>_xlfn.XLOOKUP(C33,[9]上月未发人员明细!$A:$A,[9]上月未发人员明细!$I:$I,0)</f>
        <v>0</v>
      </c>
      <c r="BJ33" s="52">
        <f>SUMIFS([7]手动调整!$F:$F,[7]手动调整!$B:$B,C33)</f>
        <v>0</v>
      </c>
      <c r="BK33" s="64" t="e">
        <f t="shared" si="14"/>
        <v>#REF!</v>
      </c>
    </row>
    <row r="34" spans="1:63">
      <c r="A34" s="22" t="s">
        <v>112</v>
      </c>
      <c r="B34" s="23" t="s">
        <v>89</v>
      </c>
      <c r="C34" s="23" t="s">
        <v>113</v>
      </c>
      <c r="D34" s="23">
        <f>_xlfn.XLOOKUP(C34,[1]期初设置!$E:$E,[1]期初设置!$AM:$AM,0)</f>
        <v>0</v>
      </c>
      <c r="E34" s="27" t="str">
        <f>IFERROR(_xlfn.XLOOKUP(C34,[1]期初设置!$E:$E,[1]期初设置!$R:$R),"")</f>
        <v/>
      </c>
      <c r="F34" s="27" t="str">
        <f>IFERROR(_xlfn.XLOOKUP(C34,[1]期初设置!$E:$E,[1]期初设置!S:S),"")</f>
        <v/>
      </c>
      <c r="G34" s="27" t="str">
        <f>IFERROR(_xlfn.XLOOKUP(C34,[1]期初设置!$E:$E,[1]期初设置!T:T),"")</f>
        <v/>
      </c>
      <c r="H34" s="27" t="str">
        <f>IFERROR(_xlfn.XLOOKUP(C34,[1]期初设置!$E:$E,[1]期初设置!U:U),"")</f>
        <v/>
      </c>
      <c r="I34" s="31">
        <f>_xlfn.XLOOKUP(A34,[2]门店排名!$C:$C,[2]门店排名!$E:$E,0)</f>
        <v>0</v>
      </c>
      <c r="J34" s="31" t="str">
        <f>IFERROR(_xlfn.XLOOKUP(D34,'[1]⑥战队统计表-B-a-②呈现-业绩明细表④'!$A:$A,'[1]⑥战队统计表-B-a-②呈现-业绩明细表④'!$C:$C,0),"")</f>
        <v/>
      </c>
      <c r="K34" s="32">
        <f>IFERROR(_xlfn.XLOOKUP(C34,[1]期初设置!$E:$E,[1]期初设置!$AI:$AI,0),"")</f>
        <v>0</v>
      </c>
      <c r="L34" s="33">
        <f>_xlfn.XLOOKUP(C34,[1]期初设置!$E:$E,[1]期初设置!$J:$J,0)</f>
        <v>0</v>
      </c>
      <c r="M34" s="35">
        <f>_xlfn.XLOOKUP(C34,[1]期初设置!$E:$E,[1]期初设置!$I:$I,0)</f>
        <v>0</v>
      </c>
      <c r="N34" s="35">
        <f>_xlfn.XLOOKUP(C34,[1]期初设置!$E:$E,[1]期初设置!$K:$K,0)</f>
        <v>0</v>
      </c>
      <c r="O34" s="33">
        <f>_xlfn.XLOOKUP(C34,[1]期初设置!$E:$E,[1]期初设置!$O:$O,0)</f>
        <v>0</v>
      </c>
      <c r="P34" s="35">
        <f>IF(_xlfn.XLOOKUP(C34,[1]期初设置!$E:$E,[1]期初设置!$N:$N,0)="同老店",0,_xlfn.XLOOKUP(C34,[1]期初设置!$E:$E,[1]期初设置!$N:$N,0))</f>
        <v>0</v>
      </c>
      <c r="Q34" s="38">
        <f>_xlfn.XLOOKUP(C34,'[3]7月'!$C:$C,'[3]7月'!$E:$E,0)</f>
        <v>0</v>
      </c>
      <c r="R34" s="38">
        <f>_xlfn.XLOOKUP(C34,'[3]7月'!$C:$C,'[3]7月'!$D:$D,0)</f>
        <v>0</v>
      </c>
      <c r="S34" s="38">
        <f>_xlfn.XLOOKUP(A34,[2]人头人次表!$A:$A,[2]人头人次表!$C:$C,0)</f>
        <v>0</v>
      </c>
      <c r="T34" s="38">
        <f>_xlfn.XLOOKUP(C34,'[4]②7月-汇总'!$D:$D,'[4]②7月-汇总'!$AP:$AP,0)</f>
        <v>31</v>
      </c>
      <c r="U34" s="38">
        <f>_xlfn.XLOOKUP(C34,'[4]②7月-汇总'!$D:$D,'[4]②7月-汇总'!$U:$U,0)</f>
        <v>0</v>
      </c>
      <c r="V34" s="41">
        <f>_xlfn.XLOOKUP(C34,[5]期初设置!$E:$E,[5]期初设置!$AG:$AG,0)</f>
        <v>0</v>
      </c>
      <c r="W34" s="42">
        <f>_xlfn.XLOOKUP(C34,[5]期初设置!$E:$E,[5]期初设置!$AH:$AH,0)</f>
        <v>0</v>
      </c>
      <c r="X34" s="42">
        <f>_xlfn.XLOOKUP(C34,[5]期初设置!$E:$E,[5]期初设置!$AI:$AI,0)</f>
        <v>0</v>
      </c>
      <c r="Y34" s="42">
        <f>_xlfn.XLOOKUP(C34,[5]期初设置!$E:$E,[5]期初设置!$AM:$AM,0)</f>
        <v>0</v>
      </c>
      <c r="Z34" s="42">
        <f t="shared" si="2"/>
        <v>0</v>
      </c>
      <c r="AA34" s="42">
        <f t="shared" si="3"/>
        <v>0</v>
      </c>
      <c r="AB34" s="42">
        <f>_xlfn.XLOOKUP(C34,'[6]健康师-人工底薪'!$A:$A,'[6]健康师-人工底薪'!$AF:$AF,0)</f>
        <v>0</v>
      </c>
      <c r="AC34" s="47">
        <f t="shared" si="4"/>
        <v>0</v>
      </c>
      <c r="AD34" s="38">
        <f>_xlfn.XLOOKUP(C34,'[3]7月'!$C:$C,'[3]7月'!$F:$F,0)</f>
        <v>0</v>
      </c>
      <c r="AE34" s="38">
        <f>_xlfn.XLOOKUP(C34,'[8]7月'!$C:$C,'[8]7月'!$G:$G,0)</f>
        <v>0</v>
      </c>
      <c r="AF34" s="38">
        <f>_xlfn.XLOOKUP(C34,'[9]②7月-汇总'!$D:$D,'[9]②7月-汇总'!$W:$W,0)</f>
        <v>0</v>
      </c>
      <c r="AG34" s="38">
        <f>_xlfn.XLOOKUP(C34,'[9]②7月-汇总'!$D:$D,'[9]②7月-汇总'!$Z:$Z,0)</f>
        <v>0</v>
      </c>
      <c r="AH34" s="50" t="e">
        <f>AA34+AC34+#REF!+#REF!+#REF!+AF34+AG34+AD34+AE34</f>
        <v>#REF!</v>
      </c>
      <c r="AI34" s="38">
        <f>_xlfn.XLOOKUP(C34,'[9]①7月-花名册'!$E:$E,'[9]①7月-花名册'!$T:$T,0)</f>
        <v>0</v>
      </c>
      <c r="AJ34" s="38">
        <f t="shared" si="5"/>
        <v>0</v>
      </c>
      <c r="AK34" s="38">
        <f t="shared" si="6"/>
        <v>0</v>
      </c>
      <c r="AL34" s="38">
        <f t="shared" si="7"/>
        <v>0</v>
      </c>
      <c r="AM34" s="38" t="e">
        <f t="shared" si="8"/>
        <v>#REF!</v>
      </c>
      <c r="AN34" s="52">
        <f>_xlfn.XLOOKUP(C34,'[9]②7月-汇总'!$D:$D,'[9]②7月-汇总'!AI:AI,0)</f>
        <v>0</v>
      </c>
      <c r="AO34" s="52">
        <f>_xlfn.XLOOKUP(C34,'[9]②7月-汇总'!$D:$D,'[9]②7月-汇总'!AJ:AJ,0)</f>
        <v>0</v>
      </c>
      <c r="AP34" s="52">
        <f>_xlfn.XLOOKUP(C34,'[9]②7月-汇总'!$D:$D,'[9]②7月-汇总'!AL:AL,0)</f>
        <v>0</v>
      </c>
      <c r="AQ34" s="54">
        <f t="shared" si="9"/>
        <v>0</v>
      </c>
      <c r="AR34" s="55">
        <f>_xlfn.XLOOKUP(C34,'[9]②7月-汇总'!$D:$D,'[9]②7月-汇总'!X:X,0)</f>
        <v>20</v>
      </c>
      <c r="AS34" s="55">
        <f>_xlfn.XLOOKUP(C34,'[9]②7月-汇总'!$D:$D,'[9]②7月-汇总'!Y:Y,0)</f>
        <v>0</v>
      </c>
      <c r="AT34" s="55"/>
      <c r="AU34" s="52">
        <f>_xlfn.XLOOKUP(C34,'[10]7月社保'!$B:$B,'[10]7月社保'!$L:$L,0)</f>
        <v>640.56</v>
      </c>
      <c r="AV34" s="52">
        <f>IFERROR(IF(AL34&gt;0,_xlfn.XLOOKUP(C34,[11]健康师明细!$C:$C,[11]健康师明细!$N:$N,0),0),0)</f>
        <v>0</v>
      </c>
      <c r="AW34" s="52">
        <f>_xlfn.XLOOKUP(C34,'[9]②7月-汇总'!$D:$D,'[9]②7月-汇总'!$AC:$AC,0)</f>
        <v>0</v>
      </c>
      <c r="AX34" s="52">
        <f>_xlfn.XLOOKUP(C34,'[9]②7月-汇总'!$D:$D,'[9]②7月-汇总'!$AB:$AB,0)</f>
        <v>0</v>
      </c>
      <c r="AY34" s="52">
        <f>_xlfn.XLOOKUP(C34,'[9]②7月-汇总'!$D:$D,'[9]②7月-汇总'!$AD:$AD,0)</f>
        <v>0</v>
      </c>
      <c r="AZ34" s="54">
        <f t="shared" si="10"/>
        <v>660.56</v>
      </c>
      <c r="BA34" s="52">
        <f>_xlfn.XLOOKUP(C34,[11]健康师明细!$C:$C,[11]健康师明细!$K:$K,0)</f>
        <v>0</v>
      </c>
      <c r="BB34" s="55">
        <f>_xlfn.XLOOKUP(C34,'[9]②7月-汇总'!$D:$D,'[9]②7月-汇总'!$AE:$AE,0)</f>
        <v>0</v>
      </c>
      <c r="BC34" s="55">
        <f>_xlfn.XLOOKUP(C34,'[9]②7月-汇总'!$D:$D,'[9]②7月-汇总'!$AF:$AF,0)</f>
        <v>0</v>
      </c>
      <c r="BD34" s="58">
        <f>_xlfn.XLOOKUP(C34,'[9]②7月-汇总'!$D:$D,'[9]②7月-汇总'!$AG:$AG,0)</f>
        <v>-1000</v>
      </c>
      <c r="BE34" s="60" t="e">
        <f t="shared" si="13"/>
        <v>#REF!</v>
      </c>
      <c r="BF34" s="52">
        <f>_xlfn.XLOOKUP(C34,'[9]①7月-花名册'!$E:$E,'[9]①7月-花名册'!$U:$U,0)</f>
        <v>0</v>
      </c>
      <c r="BG34" s="61" t="e">
        <f t="shared" si="11"/>
        <v>#REF!</v>
      </c>
      <c r="BH34" s="61" t="e">
        <f t="shared" si="12"/>
        <v>#REF!</v>
      </c>
      <c r="BI34" s="52">
        <f>_xlfn.XLOOKUP(C34,[9]上月未发人员明细!$A:$A,[9]上月未发人员明细!$I:$I,0)</f>
        <v>0</v>
      </c>
      <c r="BJ34" s="52">
        <f>SUMIFS([7]手动调整!$F:$F,[7]手动调整!$B:$B,C34)</f>
        <v>0</v>
      </c>
      <c r="BK34" s="64" t="e">
        <f t="shared" si="14"/>
        <v>#REF!</v>
      </c>
    </row>
    <row r="35" spans="1:63">
      <c r="A35" s="22" t="s">
        <v>114</v>
      </c>
      <c r="B35" s="23" t="s">
        <v>81</v>
      </c>
      <c r="C35" s="23" t="s">
        <v>115</v>
      </c>
      <c r="D35" s="23">
        <f>_xlfn.XLOOKUP(C35,[1]期初设置!$E:$E,[1]期初设置!$AM:$AM,0)</f>
        <v>0</v>
      </c>
      <c r="E35" s="27" t="str">
        <f>IFERROR(_xlfn.XLOOKUP(C35,[1]期初设置!$E:$E,[1]期初设置!$R:$R),"")</f>
        <v/>
      </c>
      <c r="F35" s="27" t="str">
        <f>IFERROR(_xlfn.XLOOKUP(C35,[1]期初设置!$E:$E,[1]期初设置!S:S),"")</f>
        <v/>
      </c>
      <c r="G35" s="27" t="str">
        <f>IFERROR(_xlfn.XLOOKUP(C35,[1]期初设置!$E:$E,[1]期初设置!T:T),"")</f>
        <v/>
      </c>
      <c r="H35" s="27" t="str">
        <f>IFERROR(_xlfn.XLOOKUP(C35,[1]期初设置!$E:$E,[1]期初设置!U:U),"")</f>
        <v/>
      </c>
      <c r="I35" s="31">
        <f>_xlfn.XLOOKUP(A35,[2]门店排名!$C:$C,[2]门店排名!$E:$E,0)</f>
        <v>150694</v>
      </c>
      <c r="J35" s="31" t="str">
        <f>IFERROR(_xlfn.XLOOKUP(D35,'[1]⑥战队统计表-B-a-②呈现-业绩明细表④'!$A:$A,'[1]⑥战队统计表-B-a-②呈现-业绩明细表④'!$C:$C,0),"")</f>
        <v/>
      </c>
      <c r="K35" s="32">
        <f>IFERROR(_xlfn.XLOOKUP(C35,[1]期初设置!$E:$E,[1]期初设置!$AI:$AI,0),"")</f>
        <v>0</v>
      </c>
      <c r="L35" s="33">
        <f>_xlfn.XLOOKUP(C35,[1]期初设置!$E:$E,[1]期初设置!$J:$J,0)</f>
        <v>0</v>
      </c>
      <c r="M35" s="35">
        <f>_xlfn.XLOOKUP(C35,[1]期初设置!$E:$E,[1]期初设置!$I:$I,0)</f>
        <v>0</v>
      </c>
      <c r="N35" s="35">
        <f>_xlfn.XLOOKUP(C35,[1]期初设置!$E:$E,[1]期初设置!$K:$K,0)</f>
        <v>0</v>
      </c>
      <c r="O35" s="33">
        <f>_xlfn.XLOOKUP(C35,[1]期初设置!$E:$E,[1]期初设置!$O:$O,0)</f>
        <v>0</v>
      </c>
      <c r="P35" s="35">
        <f>IF(_xlfn.XLOOKUP(C35,[1]期初设置!$E:$E,[1]期初设置!$N:$N,0)="同老店",0,_xlfn.XLOOKUP(C35,[1]期初设置!$E:$E,[1]期初设置!$N:$N,0))</f>
        <v>0</v>
      </c>
      <c r="Q35" s="38">
        <f>_xlfn.XLOOKUP(C35,'[3]7月'!$C:$C,'[3]7月'!$E:$E,0)</f>
        <v>0</v>
      </c>
      <c r="R35" s="38">
        <f>_xlfn.XLOOKUP(C35,'[3]7月'!$C:$C,'[3]7月'!$D:$D,0)</f>
        <v>0</v>
      </c>
      <c r="S35" s="38">
        <f>_xlfn.XLOOKUP(A35,[2]人头人次表!$A:$A,[2]人头人次表!$C:$C,0)</f>
        <v>160</v>
      </c>
      <c r="T35" s="38">
        <f>_xlfn.XLOOKUP(C35,'[4]②7月-汇总'!$D:$D,'[4]②7月-汇总'!$AP:$AP,0)</f>
        <v>31</v>
      </c>
      <c r="U35" s="38">
        <f>_xlfn.XLOOKUP(C35,'[4]②7月-汇总'!$D:$D,'[4]②7月-汇总'!$U:$U,0)</f>
        <v>0</v>
      </c>
      <c r="V35" s="41">
        <f>_xlfn.XLOOKUP(C35,[5]期初设置!$E:$E,[5]期初设置!$AG:$AG,0)</f>
        <v>0</v>
      </c>
      <c r="W35" s="42">
        <f>_xlfn.XLOOKUP(C35,[5]期初设置!$E:$E,[5]期初设置!$AH:$AH,0)</f>
        <v>0</v>
      </c>
      <c r="X35" s="42">
        <f>_xlfn.XLOOKUP(C35,[5]期初设置!$E:$E,[5]期初设置!$AI:$AI,0)</f>
        <v>0</v>
      </c>
      <c r="Y35" s="42">
        <f>_xlfn.XLOOKUP(C35,[5]期初设置!$E:$E,[5]期初设置!$AM:$AM,0)</f>
        <v>0</v>
      </c>
      <c r="Z35" s="42">
        <f t="shared" si="2"/>
        <v>0</v>
      </c>
      <c r="AA35" s="42">
        <f t="shared" si="3"/>
        <v>0</v>
      </c>
      <c r="AB35" s="42">
        <f>_xlfn.XLOOKUP(C35,'[6]健康师-人工底薪'!$A:$A,'[6]健康师-人工底薪'!$AF:$AF,0)</f>
        <v>0</v>
      </c>
      <c r="AC35" s="47">
        <f t="shared" si="4"/>
        <v>0</v>
      </c>
      <c r="AD35" s="38">
        <f>_xlfn.XLOOKUP(C35,'[3]7月'!$C:$C,'[3]7月'!$F:$F,0)</f>
        <v>0</v>
      </c>
      <c r="AE35" s="38">
        <f>_xlfn.XLOOKUP(C35,'[8]7月'!$C:$C,'[8]7月'!$G:$G,0)</f>
        <v>0</v>
      </c>
      <c r="AF35" s="38">
        <f>_xlfn.XLOOKUP(C35,'[9]②7月-汇总'!$D:$D,'[9]②7月-汇总'!$W:$W,0)</f>
        <v>0</v>
      </c>
      <c r="AG35" s="38">
        <f>_xlfn.XLOOKUP(C35,'[9]②7月-汇总'!$D:$D,'[9]②7月-汇总'!$Z:$Z,0)</f>
        <v>50</v>
      </c>
      <c r="AH35" s="50" t="e">
        <f>AA35+AC35+#REF!+#REF!+#REF!+AF35+AG35+AD35+AE35</f>
        <v>#REF!</v>
      </c>
      <c r="AI35" s="38">
        <f>_xlfn.XLOOKUP(C35,'[9]①7月-花名册'!$E:$E,'[9]①7月-花名册'!$T:$T,0)</f>
        <v>0</v>
      </c>
      <c r="AJ35" s="38">
        <f t="shared" si="5"/>
        <v>0</v>
      </c>
      <c r="AK35" s="38">
        <f t="shared" si="6"/>
        <v>0</v>
      </c>
      <c r="AL35" s="38">
        <f t="shared" si="7"/>
        <v>0</v>
      </c>
      <c r="AM35" s="38" t="e">
        <f t="shared" si="8"/>
        <v>#REF!</v>
      </c>
      <c r="AN35" s="52">
        <f>_xlfn.XLOOKUP(C35,'[9]②7月-汇总'!$D:$D,'[9]②7月-汇总'!AI:AI,0)</f>
        <v>0</v>
      </c>
      <c r="AO35" s="52">
        <f>_xlfn.XLOOKUP(C35,'[9]②7月-汇总'!$D:$D,'[9]②7月-汇总'!AJ:AJ,0)</f>
        <v>0</v>
      </c>
      <c r="AP35" s="52">
        <f>_xlfn.XLOOKUP(C35,'[9]②7月-汇总'!$D:$D,'[9]②7月-汇总'!AL:AL,0)</f>
        <v>0</v>
      </c>
      <c r="AQ35" s="54">
        <f t="shared" si="9"/>
        <v>0</v>
      </c>
      <c r="AR35" s="55">
        <f>_xlfn.XLOOKUP(C35,'[9]②7月-汇总'!$D:$D,'[9]②7月-汇总'!X:X,0)</f>
        <v>0</v>
      </c>
      <c r="AS35" s="55">
        <f>_xlfn.XLOOKUP(C35,'[9]②7月-汇总'!$D:$D,'[9]②7月-汇总'!Y:Y,0)</f>
        <v>0</v>
      </c>
      <c r="AT35" s="55"/>
      <c r="AU35" s="52">
        <f>_xlfn.XLOOKUP(C35,'[10]7月社保'!$B:$B,'[10]7月社保'!$L:$L,0)</f>
        <v>0</v>
      </c>
      <c r="AV35" s="52">
        <f>IFERROR(IF(AL35&gt;0,_xlfn.XLOOKUP(C35,[11]健康师明细!$C:$C,[11]健康师明细!$N:$N,0),0),0)</f>
        <v>0</v>
      </c>
      <c r="AW35" s="52">
        <f>_xlfn.XLOOKUP(C35,'[9]②7月-汇总'!$D:$D,'[9]②7月-汇总'!$AC:$AC,0)</f>
        <v>0</v>
      </c>
      <c r="AX35" s="52">
        <f>_xlfn.XLOOKUP(C35,'[9]②7月-汇总'!$D:$D,'[9]②7月-汇总'!$AB:$AB,0)</f>
        <v>0</v>
      </c>
      <c r="AY35" s="52">
        <f>_xlfn.XLOOKUP(C35,'[9]②7月-汇总'!$D:$D,'[9]②7月-汇总'!$AD:$AD,0)</f>
        <v>0</v>
      </c>
      <c r="AZ35" s="54">
        <f t="shared" si="10"/>
        <v>0</v>
      </c>
      <c r="BA35" s="52">
        <f>_xlfn.XLOOKUP(C35,[11]健康师明细!$C:$C,[11]健康师明细!$K:$K,0)</f>
        <v>0</v>
      </c>
      <c r="BB35" s="55">
        <f>_xlfn.XLOOKUP(C35,'[9]②7月-汇总'!$D:$D,'[9]②7月-汇总'!$AE:$AE,0)</f>
        <v>0</v>
      </c>
      <c r="BC35" s="55">
        <f>_xlfn.XLOOKUP(C35,'[9]②7月-汇总'!$D:$D,'[9]②7月-汇总'!$AF:$AF,0)</f>
        <v>0</v>
      </c>
      <c r="BD35" s="58">
        <f>_xlfn.XLOOKUP(C35,'[9]②7月-汇总'!$D:$D,'[9]②7月-汇总'!$AG:$AG,0)</f>
        <v>0</v>
      </c>
      <c r="BE35" s="60" t="e">
        <f t="shared" si="13"/>
        <v>#REF!</v>
      </c>
      <c r="BF35" s="52">
        <f>_xlfn.XLOOKUP(C35,'[9]①7月-花名册'!$E:$E,'[9]①7月-花名册'!$U:$U,0)</f>
        <v>0</v>
      </c>
      <c r="BG35" s="61" t="e">
        <f t="shared" si="11"/>
        <v>#REF!</v>
      </c>
      <c r="BH35" s="61" t="e">
        <f t="shared" si="12"/>
        <v>#REF!</v>
      </c>
      <c r="BI35" s="52">
        <f>_xlfn.XLOOKUP(C35,[9]上月未发人员明细!$A:$A,[9]上月未发人员明细!$I:$I,0)</f>
        <v>0</v>
      </c>
      <c r="BJ35" s="52">
        <f>SUMIFS([7]手动调整!$F:$F,[7]手动调整!$B:$B,C35)</f>
        <v>0</v>
      </c>
      <c r="BK35" s="64" t="e">
        <f t="shared" si="14"/>
        <v>#REF!</v>
      </c>
    </row>
    <row r="36" spans="1:63">
      <c r="A36" s="22" t="s">
        <v>114</v>
      </c>
      <c r="B36" s="23" t="s">
        <v>12</v>
      </c>
      <c r="C36" s="23" t="s">
        <v>116</v>
      </c>
      <c r="D36" s="23" t="str">
        <f>_xlfn.XLOOKUP(C36,[1]期初设置!$E:$E,[1]期初设置!$AM:$AM,0)</f>
        <v>沙河+奇迹队</v>
      </c>
      <c r="E36" s="27">
        <f>IFERROR(_xlfn.XLOOKUP(C36,[1]期初设置!$E:$E,[1]期初设置!$R:$R),"")</f>
        <v>50807.6</v>
      </c>
      <c r="F36" s="27">
        <f>IFERROR(_xlfn.XLOOKUP(C36,[1]期初设置!$E:$E,[1]期初设置!S:S),"")</f>
        <v>41007.6</v>
      </c>
      <c r="G36" s="27">
        <f>IFERROR(_xlfn.XLOOKUP(C36,[1]期初设置!$E:$E,[1]期初设置!T:T),"")</f>
        <v>9800</v>
      </c>
      <c r="H36" s="27">
        <f>IFERROR(_xlfn.XLOOKUP(C36,[1]期初设置!$E:$E,[1]期初设置!U:U),"")</f>
        <v>0</v>
      </c>
      <c r="I36" s="31">
        <f>_xlfn.XLOOKUP(A36,[2]门店排名!$C:$C,[2]门店排名!$E:$E,0)</f>
        <v>150694</v>
      </c>
      <c r="J36" s="31">
        <f>IFERROR(_xlfn.XLOOKUP(D36,'[1]⑥战队统计表-B-a-②呈现-业绩明细表④'!$A:$A,'[1]⑥战队统计表-B-a-②呈现-业绩明细表④'!$C:$C,0),"")</f>
        <v>92114.2</v>
      </c>
      <c r="K36" s="32">
        <f>IFERROR(_xlfn.XLOOKUP(C36,[1]期初设置!$E:$E,[1]期初设置!$AI:$AI,0),"")</f>
        <v>2250.436</v>
      </c>
      <c r="L36" s="33">
        <f>_xlfn.XLOOKUP(C36,[1]期初设置!$E:$E,[1]期初设置!$J:$J,0)</f>
        <v>0</v>
      </c>
      <c r="M36" s="35">
        <f>_xlfn.XLOOKUP(C36,[1]期初设置!$E:$E,[1]期初设置!$I:$I,0)</f>
        <v>0</v>
      </c>
      <c r="N36" s="35">
        <f>_xlfn.XLOOKUP(C36,[1]期初设置!$E:$E,[1]期初设置!$K:$K,0)</f>
        <v>0</v>
      </c>
      <c r="O36" s="33">
        <f>_xlfn.XLOOKUP(C36,[1]期初设置!$E:$E,[1]期初设置!$O:$O,0)</f>
        <v>0</v>
      </c>
      <c r="P36" s="35">
        <f>IF(_xlfn.XLOOKUP(C36,[1]期初设置!$E:$E,[1]期初设置!$N:$N,0)="同老店",0,_xlfn.XLOOKUP(C36,[1]期初设置!$E:$E,[1]期初设置!$N:$N,0))</f>
        <v>0</v>
      </c>
      <c r="Q36" s="38">
        <f>_xlfn.XLOOKUP(C36,'[3]7月'!$C:$C,'[3]7月'!$E:$E,0)</f>
        <v>36070.2</v>
      </c>
      <c r="R36" s="38">
        <f>_xlfn.XLOOKUP(C36,'[3]7月'!$C:$C,'[3]7月'!$D:$D,0)</f>
        <v>128.5</v>
      </c>
      <c r="S36" s="38">
        <f>_xlfn.XLOOKUP(A36,[2]人头人次表!$A:$A,[2]人头人次表!$C:$C,0)</f>
        <v>160</v>
      </c>
      <c r="T36" s="38">
        <f>_xlfn.XLOOKUP(C36,'[4]②7月-汇总'!$D:$D,'[4]②7月-汇总'!$AP:$AP,0)</f>
        <v>31</v>
      </c>
      <c r="U36" s="38">
        <f>_xlfn.XLOOKUP(C36,'[4]②7月-汇总'!$D:$D,'[4]②7月-汇总'!$U:$U,0)</f>
        <v>0</v>
      </c>
      <c r="V36" s="41">
        <f>_xlfn.XLOOKUP(C36,[5]期初设置!$E:$E,[5]期初设置!$AG:$AG,0)</f>
        <v>0.05</v>
      </c>
      <c r="W36" s="42">
        <f>_xlfn.XLOOKUP(C36,[5]期初设置!$E:$E,[5]期初设置!$AH:$AH,0)</f>
        <v>1947.861</v>
      </c>
      <c r="X36" s="42">
        <f>_xlfn.XLOOKUP(C36,[5]期初设置!$E:$E,[5]期初设置!$AI:$AI,0)</f>
        <v>302.575</v>
      </c>
      <c r="Y36" s="42">
        <f>_xlfn.XLOOKUP(C36,[5]期初设置!$E:$E,[5]期初设置!$AM:$AM,0)</f>
        <v>736.92</v>
      </c>
      <c r="Z36" s="42">
        <f t="shared" si="2"/>
        <v>0</v>
      </c>
      <c r="AA36" s="42">
        <f t="shared" si="3"/>
        <v>2987.356</v>
      </c>
      <c r="AB36" s="42">
        <f>_xlfn.XLOOKUP(C36,'[6]健康师-人工底薪'!$A:$A,'[6]健康师-人工底薪'!$AF:$AF,0)</f>
        <v>2200</v>
      </c>
      <c r="AC36" s="47">
        <f t="shared" si="4"/>
        <v>2200</v>
      </c>
      <c r="AD36" s="38">
        <f>_xlfn.XLOOKUP(C36,'[3]7月'!$C:$C,'[3]7月'!$F:$F,0)</f>
        <v>1632</v>
      </c>
      <c r="AE36" s="38">
        <f>_xlfn.XLOOKUP(C36,'[8]7月'!$C:$C,'[8]7月'!$G:$G,0)</f>
        <v>147.5</v>
      </c>
      <c r="AF36" s="38">
        <f>_xlfn.XLOOKUP(C36,'[9]②7月-汇总'!$D:$D,'[9]②7月-汇总'!$W:$W,0)</f>
        <v>0</v>
      </c>
      <c r="AG36" s="38">
        <f>_xlfn.XLOOKUP(C36,'[9]②7月-汇总'!$D:$D,'[9]②7月-汇总'!$Z:$Z,0)</f>
        <v>50</v>
      </c>
      <c r="AH36" s="50" t="e">
        <f>AA36+AC36+#REF!+#REF!+#REF!+AF36+AG36+AD36+AE36</f>
        <v>#REF!</v>
      </c>
      <c r="AI36" s="38">
        <f>_xlfn.XLOOKUP(C36,'[9]①7月-花名册'!$E:$E,'[9]①7月-花名册'!$T:$T,0)</f>
        <v>0</v>
      </c>
      <c r="AJ36" s="38">
        <f t="shared" si="5"/>
        <v>0</v>
      </c>
      <c r="AK36" s="38">
        <f t="shared" si="6"/>
        <v>0</v>
      </c>
      <c r="AL36" s="38">
        <f t="shared" si="7"/>
        <v>0</v>
      </c>
      <c r="AM36" s="38" t="e">
        <f t="shared" si="8"/>
        <v>#REF!</v>
      </c>
      <c r="AN36" s="52">
        <f>_xlfn.XLOOKUP(C36,'[9]②7月-汇总'!$D:$D,'[9]②7月-汇总'!AI:AI,0)</f>
        <v>0</v>
      </c>
      <c r="AO36" s="52">
        <f>_xlfn.XLOOKUP(C36,'[9]②7月-汇总'!$D:$D,'[9]②7月-汇总'!AJ:AJ,0)</f>
        <v>0</v>
      </c>
      <c r="AP36" s="52">
        <f>_xlfn.XLOOKUP(C36,'[9]②7月-汇总'!$D:$D,'[9]②7月-汇总'!AL:AL,0)</f>
        <v>0</v>
      </c>
      <c r="AQ36" s="54">
        <f t="shared" si="9"/>
        <v>0</v>
      </c>
      <c r="AR36" s="55">
        <f>_xlfn.XLOOKUP(C36,'[9]②7月-汇总'!$D:$D,'[9]②7月-汇总'!X:X,0)</f>
        <v>0</v>
      </c>
      <c r="AS36" s="55">
        <f>_xlfn.XLOOKUP(C36,'[9]②7月-汇总'!$D:$D,'[9]②7月-汇总'!Y:Y,0)</f>
        <v>0</v>
      </c>
      <c r="AT36" s="55"/>
      <c r="AU36" s="52">
        <f>_xlfn.XLOOKUP(C36,'[10]7月社保'!$B:$B,'[10]7月社保'!$L:$L,0)</f>
        <v>640.56</v>
      </c>
      <c r="AV36" s="52">
        <f>IFERROR(IF(AL36&gt;0,_xlfn.XLOOKUP(C36,[11]健康师明细!$C:$C,[11]健康师明细!$N:$N,0),0),0)</f>
        <v>0</v>
      </c>
      <c r="AW36" s="52">
        <f>_xlfn.XLOOKUP(C36,'[9]②7月-汇总'!$D:$D,'[9]②7月-汇总'!$AC:$AC,0)</f>
        <v>0</v>
      </c>
      <c r="AX36" s="52">
        <f>_xlfn.XLOOKUP(C36,'[9]②7月-汇总'!$D:$D,'[9]②7月-汇总'!$AB:$AB,0)</f>
        <v>0</v>
      </c>
      <c r="AY36" s="52">
        <f>_xlfn.XLOOKUP(C36,'[9]②7月-汇总'!$D:$D,'[9]②7月-汇总'!$AD:$AD,0)</f>
        <v>0</v>
      </c>
      <c r="AZ36" s="54">
        <f t="shared" si="10"/>
        <v>640.56</v>
      </c>
      <c r="BA36" s="52">
        <f>_xlfn.XLOOKUP(C36,[11]健康师明细!$C:$C,[11]健康师明细!$K:$K,0)</f>
        <v>0</v>
      </c>
      <c r="BB36" s="55">
        <f>_xlfn.XLOOKUP(C36,'[9]②7月-汇总'!$D:$D,'[9]②7月-汇总'!$AE:$AE,0)</f>
        <v>0</v>
      </c>
      <c r="BC36" s="55">
        <f>_xlfn.XLOOKUP(C36,'[9]②7月-汇总'!$D:$D,'[9]②7月-汇总'!$AF:$AF,0)</f>
        <v>0</v>
      </c>
      <c r="BD36" s="58">
        <f>_xlfn.XLOOKUP(C36,'[9]②7月-汇总'!$D:$D,'[9]②7月-汇总'!$AG:$AG,0)</f>
        <v>0</v>
      </c>
      <c r="BE36" s="60" t="e">
        <f t="shared" si="13"/>
        <v>#REF!</v>
      </c>
      <c r="BF36" s="52">
        <f>_xlfn.XLOOKUP(C36,'[9]①7月-花名册'!$E:$E,'[9]①7月-花名册'!$U:$U,0)</f>
        <v>0</v>
      </c>
      <c r="BG36" s="61" t="e">
        <f t="shared" si="11"/>
        <v>#REF!</v>
      </c>
      <c r="BH36" s="61" t="e">
        <f t="shared" si="12"/>
        <v>#REF!</v>
      </c>
      <c r="BI36" s="52">
        <f>_xlfn.XLOOKUP(C36,[9]上月未发人员明细!$A:$A,[9]上月未发人员明细!$I:$I,0)</f>
        <v>0</v>
      </c>
      <c r="BJ36" s="52">
        <f>SUMIFS([7]手动调整!$F:$F,[7]手动调整!$B:$B,C36)</f>
        <v>0</v>
      </c>
      <c r="BK36" s="64" t="e">
        <f t="shared" si="14"/>
        <v>#REF!</v>
      </c>
    </row>
    <row r="37" spans="1:63">
      <c r="A37" s="22" t="s">
        <v>114</v>
      </c>
      <c r="B37" s="23" t="s">
        <v>12</v>
      </c>
      <c r="C37" s="23" t="s">
        <v>117</v>
      </c>
      <c r="D37" s="23" t="str">
        <f>_xlfn.XLOOKUP(C37,[1]期初设置!$E:$E,[1]期初设置!$AM:$AM,0)</f>
        <v>沙河+战胜队</v>
      </c>
      <c r="E37" s="27">
        <f>IFERROR(_xlfn.XLOOKUP(C37,[1]期初设置!$E:$E,[1]期初设置!$R:$R),"")</f>
        <v>40653.2</v>
      </c>
      <c r="F37" s="27">
        <f>IFERROR(_xlfn.XLOOKUP(C37,[1]期初设置!$E:$E,[1]期初设置!S:S),"")</f>
        <v>40653.2</v>
      </c>
      <c r="G37" s="27">
        <f>IFERROR(_xlfn.XLOOKUP(C37,[1]期初设置!$E:$E,[1]期初设置!T:T),"")</f>
        <v>0</v>
      </c>
      <c r="H37" s="27">
        <f>IFERROR(_xlfn.XLOOKUP(C37,[1]期初设置!$E:$E,[1]期初设置!U:U),"")</f>
        <v>0</v>
      </c>
      <c r="I37" s="31">
        <f>_xlfn.XLOOKUP(A37,[2]门店排名!$C:$C,[2]门店排名!$E:$E,0)</f>
        <v>150694</v>
      </c>
      <c r="J37" s="31">
        <f>IFERROR(_xlfn.XLOOKUP(D37,'[1]⑥战队统计表-B-a-②呈现-业绩明细表④'!$A:$A,'[1]⑥战队统计表-B-a-②呈现-业绩明细表④'!$C:$C,0),"")</f>
        <v>60329.8</v>
      </c>
      <c r="K37" s="32">
        <f>IFERROR(_xlfn.XLOOKUP(C37,[1]期初设置!$E:$E,[1]期初设置!$AI:$AI,0),"")</f>
        <v>1931.027</v>
      </c>
      <c r="L37" s="33">
        <f>_xlfn.XLOOKUP(C37,[1]期初设置!$E:$E,[1]期初设置!$J:$J,0)</f>
        <v>0</v>
      </c>
      <c r="M37" s="35">
        <f>_xlfn.XLOOKUP(C37,[1]期初设置!$E:$E,[1]期初设置!$I:$I,0)</f>
        <v>0</v>
      </c>
      <c r="N37" s="35">
        <f>_xlfn.XLOOKUP(C37,[1]期初设置!$E:$E,[1]期初设置!$K:$K,0)</f>
        <v>0</v>
      </c>
      <c r="O37" s="33">
        <f>_xlfn.XLOOKUP(C37,[1]期初设置!$E:$E,[1]期初设置!$O:$O,0)</f>
        <v>0</v>
      </c>
      <c r="P37" s="35">
        <f>IF(_xlfn.XLOOKUP(C37,[1]期初设置!$E:$E,[1]期初设置!$N:$N,0)="同老店",0,_xlfn.XLOOKUP(C37,[1]期初设置!$E:$E,[1]期初设置!$N:$N,0))</f>
        <v>0</v>
      </c>
      <c r="Q37" s="38">
        <f>_xlfn.XLOOKUP(C37,'[3]7月'!$C:$C,'[3]7月'!$E:$E,0)</f>
        <v>33374.62</v>
      </c>
      <c r="R37" s="38">
        <f>_xlfn.XLOOKUP(C37,'[3]7月'!$C:$C,'[3]7月'!$D:$D,0)</f>
        <v>145</v>
      </c>
      <c r="S37" s="38">
        <f>_xlfn.XLOOKUP(A37,[2]人头人次表!$A:$A,[2]人头人次表!$C:$C,0)</f>
        <v>160</v>
      </c>
      <c r="T37" s="38">
        <f>_xlfn.XLOOKUP(C37,'[4]②7月-汇总'!$D:$D,'[4]②7月-汇总'!$AP:$AP,0)</f>
        <v>31</v>
      </c>
      <c r="U37" s="38">
        <f>_xlfn.XLOOKUP(C37,'[4]②7月-汇总'!$D:$D,'[4]②7月-汇总'!$U:$U,0)</f>
        <v>0</v>
      </c>
      <c r="V37" s="41">
        <f>_xlfn.XLOOKUP(C37,[5]期初设置!$E:$E,[5]期初设置!$AG:$AG,0)</f>
        <v>0.05</v>
      </c>
      <c r="W37" s="42">
        <f>_xlfn.XLOOKUP(C37,[5]期初设置!$E:$E,[5]期初设置!$AH:$AH,0)</f>
        <v>1931.027</v>
      </c>
      <c r="X37" s="42">
        <f>_xlfn.XLOOKUP(C37,[5]期初设置!$E:$E,[5]期初设置!$AI:$AI,0)</f>
        <v>0</v>
      </c>
      <c r="Y37" s="42" t="str">
        <f>_xlfn.XLOOKUP(C37,[5]期初设置!$E:$E,[5]期初设置!$AM:$AM,0)</f>
        <v/>
      </c>
      <c r="Z37" s="42">
        <f t="shared" si="2"/>
        <v>0</v>
      </c>
      <c r="AA37" s="42">
        <f t="shared" si="3"/>
        <v>1931.027</v>
      </c>
      <c r="AB37" s="42">
        <f>_xlfn.XLOOKUP(C37,'[6]健康师-人工底薪'!$A:$A,'[6]健康师-人工底薪'!$AF:$AF,0)</f>
        <v>2200</v>
      </c>
      <c r="AC37" s="47">
        <f t="shared" si="4"/>
        <v>2200</v>
      </c>
      <c r="AD37" s="38">
        <f>_xlfn.XLOOKUP(C37,'[3]7月'!$C:$C,'[3]7月'!$F:$F,0)</f>
        <v>2127</v>
      </c>
      <c r="AE37" s="38">
        <f>_xlfn.XLOOKUP(C37,'[8]7月'!$C:$C,'[8]7月'!$G:$G,0)</f>
        <v>290</v>
      </c>
      <c r="AF37" s="38">
        <f>_xlfn.XLOOKUP(C37,'[9]②7月-汇总'!$D:$D,'[9]②7月-汇总'!$W:$W,0)</f>
        <v>0</v>
      </c>
      <c r="AG37" s="38">
        <f>_xlfn.XLOOKUP(C37,'[9]②7月-汇总'!$D:$D,'[9]②7月-汇总'!$Z:$Z,0)</f>
        <v>50</v>
      </c>
      <c r="AH37" s="50" t="e">
        <f>AA37+AC37+#REF!+#REF!+#REF!+AF37+AG37+AD37+AE37</f>
        <v>#REF!</v>
      </c>
      <c r="AI37" s="38">
        <f>_xlfn.XLOOKUP(C37,'[9]①7月-花名册'!$E:$E,'[9]①7月-花名册'!$T:$T,0)</f>
        <v>0</v>
      </c>
      <c r="AJ37" s="38">
        <f t="shared" si="5"/>
        <v>0</v>
      </c>
      <c r="AK37" s="38">
        <f t="shared" si="6"/>
        <v>0</v>
      </c>
      <c r="AL37" s="38">
        <f t="shared" si="7"/>
        <v>0</v>
      </c>
      <c r="AM37" s="38" t="e">
        <f t="shared" si="8"/>
        <v>#REF!</v>
      </c>
      <c r="AN37" s="52">
        <f>_xlfn.XLOOKUP(C37,'[9]②7月-汇总'!$D:$D,'[9]②7月-汇总'!AI:AI,0)</f>
        <v>0</v>
      </c>
      <c r="AO37" s="52">
        <f>_xlfn.XLOOKUP(C37,'[9]②7月-汇总'!$D:$D,'[9]②7月-汇总'!AJ:AJ,0)</f>
        <v>0</v>
      </c>
      <c r="AP37" s="52">
        <f>_xlfn.XLOOKUP(C37,'[9]②7月-汇总'!$D:$D,'[9]②7月-汇总'!AL:AL,0)</f>
        <v>0</v>
      </c>
      <c r="AQ37" s="54">
        <f t="shared" si="9"/>
        <v>0</v>
      </c>
      <c r="AR37" s="55">
        <f>_xlfn.XLOOKUP(C37,'[9]②7月-汇总'!$D:$D,'[9]②7月-汇总'!X:X,0)</f>
        <v>0</v>
      </c>
      <c r="AS37" s="55">
        <f>_xlfn.XLOOKUP(C37,'[9]②7月-汇总'!$D:$D,'[9]②7月-汇总'!Y:Y,0)</f>
        <v>0</v>
      </c>
      <c r="AT37" s="55"/>
      <c r="AU37" s="52">
        <f>_xlfn.XLOOKUP(C37,'[10]7月社保'!$B:$B,'[10]7月社保'!$L:$L,0)</f>
        <v>640.56</v>
      </c>
      <c r="AV37" s="52">
        <f>IFERROR(IF(AL37&gt;0,_xlfn.XLOOKUP(C37,[11]健康师明细!$C:$C,[11]健康师明细!$N:$N,0),0),0)</f>
        <v>0</v>
      </c>
      <c r="AW37" s="52">
        <f>_xlfn.XLOOKUP(C37,'[9]②7月-汇总'!$D:$D,'[9]②7月-汇总'!$AC:$AC,0)</f>
        <v>0</v>
      </c>
      <c r="AX37" s="52">
        <f>_xlfn.XLOOKUP(C37,'[9]②7月-汇总'!$D:$D,'[9]②7月-汇总'!$AB:$AB,0)</f>
        <v>0</v>
      </c>
      <c r="AY37" s="52">
        <f>_xlfn.XLOOKUP(C37,'[9]②7月-汇总'!$D:$D,'[9]②7月-汇总'!$AD:$AD,0)</f>
        <v>0</v>
      </c>
      <c r="AZ37" s="54">
        <f t="shared" si="10"/>
        <v>640.56</v>
      </c>
      <c r="BA37" s="52">
        <f>_xlfn.XLOOKUP(C37,[11]健康师明细!$C:$C,[11]健康师明细!$K:$K,0)</f>
        <v>0</v>
      </c>
      <c r="BB37" s="55">
        <f>_xlfn.XLOOKUP(C37,'[9]②7月-汇总'!$D:$D,'[9]②7月-汇总'!$AE:$AE,0)</f>
        <v>0</v>
      </c>
      <c r="BC37" s="55">
        <f>_xlfn.XLOOKUP(C37,'[9]②7月-汇总'!$D:$D,'[9]②7月-汇总'!$AF:$AF,0)</f>
        <v>0</v>
      </c>
      <c r="BD37" s="58">
        <f>_xlfn.XLOOKUP(C37,'[9]②7月-汇总'!$D:$D,'[9]②7月-汇总'!$AG:$AG,0)</f>
        <v>0</v>
      </c>
      <c r="BE37" s="60" t="e">
        <f t="shared" si="13"/>
        <v>#REF!</v>
      </c>
      <c r="BF37" s="52">
        <f>_xlfn.XLOOKUP(C37,'[9]①7月-花名册'!$E:$E,'[9]①7月-花名册'!$U:$U,0)</f>
        <v>0</v>
      </c>
      <c r="BG37" s="61" t="e">
        <f t="shared" si="11"/>
        <v>#REF!</v>
      </c>
      <c r="BH37" s="61" t="e">
        <f t="shared" si="12"/>
        <v>#REF!</v>
      </c>
      <c r="BI37" s="52">
        <f>_xlfn.XLOOKUP(C37,[9]上月未发人员明细!$A:$A,[9]上月未发人员明细!$I:$I,0)</f>
        <v>0</v>
      </c>
      <c r="BJ37" s="52">
        <f>SUMIFS([7]手动调整!$F:$F,[7]手动调整!$B:$B,C37)</f>
        <v>0</v>
      </c>
      <c r="BK37" s="64" t="e">
        <f t="shared" si="14"/>
        <v>#REF!</v>
      </c>
    </row>
    <row r="38" spans="1:63">
      <c r="A38" s="22" t="s">
        <v>114</v>
      </c>
      <c r="B38" s="23" t="s">
        <v>12</v>
      </c>
      <c r="C38" s="23" t="s">
        <v>118</v>
      </c>
      <c r="D38" s="23" t="str">
        <f>_xlfn.XLOOKUP(C38,[1]期初设置!$E:$E,[1]期初设置!$AM:$AM,0)</f>
        <v>沙河+战胜队</v>
      </c>
      <c r="E38" s="27">
        <f>IFERROR(_xlfn.XLOOKUP(C38,[1]期初设置!$E:$E,[1]期初设置!$R:$R),"")</f>
        <v>19676.6</v>
      </c>
      <c r="F38" s="27">
        <f>IFERROR(_xlfn.XLOOKUP(C38,[1]期初设置!$E:$E,[1]期初设置!S:S),"")</f>
        <v>19676.6</v>
      </c>
      <c r="G38" s="27">
        <f>IFERROR(_xlfn.XLOOKUP(C38,[1]期初设置!$E:$E,[1]期初设置!T:T),"")</f>
        <v>0</v>
      </c>
      <c r="H38" s="27">
        <f>IFERROR(_xlfn.XLOOKUP(C38,[1]期初设置!$E:$E,[1]期初设置!U:U),"")</f>
        <v>0</v>
      </c>
      <c r="I38" s="31">
        <f>_xlfn.XLOOKUP(A38,[2]门店排名!$C:$C,[2]门店排名!$E:$E,0)</f>
        <v>150694</v>
      </c>
      <c r="J38" s="31">
        <f>IFERROR(_xlfn.XLOOKUP(D38,'[1]⑥战队统计表-B-a-②呈现-业绩明细表④'!$A:$A,'[1]⑥战队统计表-B-a-②呈现-业绩明细表④'!$C:$C,0),"")</f>
        <v>60329.8</v>
      </c>
      <c r="K38" s="32">
        <f>IFERROR(_xlfn.XLOOKUP(C38,[1]期初设置!$E:$E,[1]期初设置!$AI:$AI,0),"")</f>
        <v>934.6385</v>
      </c>
      <c r="L38" s="33">
        <f>_xlfn.XLOOKUP(C38,[1]期初设置!$E:$E,[1]期初设置!$J:$J,0)</f>
        <v>0</v>
      </c>
      <c r="M38" s="35">
        <f>_xlfn.XLOOKUP(C38,[1]期初设置!$E:$E,[1]期初设置!$I:$I,0)</f>
        <v>0</v>
      </c>
      <c r="N38" s="35">
        <f>_xlfn.XLOOKUP(C38,[1]期初设置!$E:$E,[1]期初设置!$K:$K,0)</f>
        <v>0</v>
      </c>
      <c r="O38" s="33">
        <f>_xlfn.XLOOKUP(C38,[1]期初设置!$E:$E,[1]期初设置!$O:$O,0)</f>
        <v>0</v>
      </c>
      <c r="P38" s="35">
        <f>IF(_xlfn.XLOOKUP(C38,[1]期初设置!$E:$E,[1]期初设置!$N:$N,0)="同老店",0,_xlfn.XLOOKUP(C38,[1]期初设置!$E:$E,[1]期初设置!$N:$N,0))</f>
        <v>0</v>
      </c>
      <c r="Q38" s="38">
        <f>_xlfn.XLOOKUP(C38,'[3]7月'!$C:$C,'[3]7月'!$E:$E,0)</f>
        <v>15459.98</v>
      </c>
      <c r="R38" s="38">
        <f>_xlfn.XLOOKUP(C38,'[3]7月'!$C:$C,'[3]7月'!$D:$D,0)</f>
        <v>118.5</v>
      </c>
      <c r="S38" s="38">
        <f>_xlfn.XLOOKUP(A38,[2]人头人次表!$A:$A,[2]人头人次表!$C:$C,0)</f>
        <v>160</v>
      </c>
      <c r="T38" s="38">
        <f>_xlfn.XLOOKUP(C38,'[4]②7月-汇总'!$D:$D,'[4]②7月-汇总'!$AP:$AP,0)</f>
        <v>25</v>
      </c>
      <c r="U38" s="38">
        <f>_xlfn.XLOOKUP(C38,'[4]②7月-汇总'!$D:$D,'[4]②7月-汇总'!$U:$U,0)</f>
        <v>0</v>
      </c>
      <c r="V38" s="41">
        <f>_xlfn.XLOOKUP(C38,[5]期初设置!$E:$E,[5]期初设置!$AG:$AG,0)</f>
        <v>0.05</v>
      </c>
      <c r="W38" s="42">
        <f>_xlfn.XLOOKUP(C38,[5]期初设置!$E:$E,[5]期初设置!$AH:$AH,0)</f>
        <v>934.6385</v>
      </c>
      <c r="X38" s="42">
        <f>_xlfn.XLOOKUP(C38,[5]期初设置!$E:$E,[5]期初设置!$AI:$AI,0)</f>
        <v>0</v>
      </c>
      <c r="Y38" s="42">
        <f>_xlfn.XLOOKUP(C38,[5]期初设置!$E:$E,[5]期初设置!$AM:$AM,0)</f>
        <v>180.99</v>
      </c>
      <c r="Z38" s="42">
        <f t="shared" si="2"/>
        <v>0</v>
      </c>
      <c r="AA38" s="42">
        <f t="shared" si="3"/>
        <v>1115.6285</v>
      </c>
      <c r="AB38" s="42">
        <f>_xlfn.XLOOKUP(C38,'[6]健康师-人工底薪'!$A:$A,'[6]健康师-人工底薪'!$AF:$AF,0)</f>
        <v>1612.90322580645</v>
      </c>
      <c r="AC38" s="47">
        <f t="shared" si="4"/>
        <v>1612.90322580645</v>
      </c>
      <c r="AD38" s="38">
        <f>_xlfn.XLOOKUP(C38,'[3]7月'!$C:$C,'[3]7月'!$F:$F,0)</f>
        <v>1545</v>
      </c>
      <c r="AE38" s="38">
        <f>_xlfn.XLOOKUP(C38,'[8]7月'!$C:$C,'[8]7月'!$G:$G,0)</f>
        <v>107.5</v>
      </c>
      <c r="AF38" s="38">
        <f>_xlfn.XLOOKUP(C38,'[9]②7月-汇总'!$D:$D,'[9]②7月-汇总'!$W:$W,0)</f>
        <v>0</v>
      </c>
      <c r="AG38" s="38">
        <f>_xlfn.XLOOKUP(C38,'[9]②7月-汇总'!$D:$D,'[9]②7月-汇总'!$Z:$Z,0)</f>
        <v>0</v>
      </c>
      <c r="AH38" s="50" t="e">
        <f>AA38+AC38+#REF!+#REF!+#REF!+AF38+AG38+AD38+AE38</f>
        <v>#REF!</v>
      </c>
      <c r="AI38" s="38">
        <f>_xlfn.XLOOKUP(C38,'[9]①7月-花名册'!$E:$E,'[9]①7月-花名册'!$T:$T,0)</f>
        <v>0</v>
      </c>
      <c r="AJ38" s="38">
        <f t="shared" si="5"/>
        <v>0</v>
      </c>
      <c r="AK38" s="38">
        <f t="shared" si="6"/>
        <v>0</v>
      </c>
      <c r="AL38" s="38">
        <f t="shared" si="7"/>
        <v>0</v>
      </c>
      <c r="AM38" s="38" t="e">
        <f t="shared" si="8"/>
        <v>#REF!</v>
      </c>
      <c r="AN38" s="52">
        <f>_xlfn.XLOOKUP(C38,'[9]②7月-汇总'!$D:$D,'[9]②7月-汇总'!AI:AI,0)</f>
        <v>0</v>
      </c>
      <c r="AO38" s="52">
        <f>_xlfn.XLOOKUP(C38,'[9]②7月-汇总'!$D:$D,'[9]②7月-汇总'!AJ:AJ,0)</f>
        <v>0</v>
      </c>
      <c r="AP38" s="52">
        <f>_xlfn.XLOOKUP(C38,'[9]②7月-汇总'!$D:$D,'[9]②7月-汇总'!AL:AL,0)</f>
        <v>0</v>
      </c>
      <c r="AQ38" s="54">
        <f t="shared" si="9"/>
        <v>0</v>
      </c>
      <c r="AR38" s="55">
        <f>_xlfn.XLOOKUP(C38,'[9]②7月-汇总'!$D:$D,'[9]②7月-汇总'!X:X,0)</f>
        <v>10</v>
      </c>
      <c r="AS38" s="55">
        <f>_xlfn.XLOOKUP(C38,'[9]②7月-汇总'!$D:$D,'[9]②7月-汇总'!Y:Y,0)</f>
        <v>0</v>
      </c>
      <c r="AT38" s="55"/>
      <c r="AU38" s="52">
        <f>_xlfn.XLOOKUP(C38,'[10]7月社保'!$B:$B,'[10]7月社保'!$L:$L,0)</f>
        <v>640.56</v>
      </c>
      <c r="AV38" s="52">
        <f>IFERROR(IF(AL38&gt;0,_xlfn.XLOOKUP(C38,[11]健康师明细!$C:$C,[11]健康师明细!$N:$N,0),0),0)</f>
        <v>0</v>
      </c>
      <c r="AW38" s="52">
        <f>_xlfn.XLOOKUP(C38,'[9]②7月-汇总'!$D:$D,'[9]②7月-汇总'!$AC:$AC,0)</f>
        <v>0</v>
      </c>
      <c r="AX38" s="52">
        <f>_xlfn.XLOOKUP(C38,'[9]②7月-汇总'!$D:$D,'[9]②7月-汇总'!$AB:$AB,0)</f>
        <v>0</v>
      </c>
      <c r="AY38" s="52">
        <f>_xlfn.XLOOKUP(C38,'[9]②7月-汇总'!$D:$D,'[9]②7月-汇总'!$AD:$AD,0)</f>
        <v>0</v>
      </c>
      <c r="AZ38" s="54">
        <f t="shared" si="10"/>
        <v>650.56</v>
      </c>
      <c r="BA38" s="52">
        <f>_xlfn.XLOOKUP(C38,[11]健康师明细!$C:$C,[11]健康师明细!$K:$K,0)</f>
        <v>0</v>
      </c>
      <c r="BB38" s="55">
        <f>_xlfn.XLOOKUP(C38,'[9]②7月-汇总'!$D:$D,'[9]②7月-汇总'!$AE:$AE,0)</f>
        <v>0</v>
      </c>
      <c r="BC38" s="55">
        <f>_xlfn.XLOOKUP(C38,'[9]②7月-汇总'!$D:$D,'[9]②7月-汇总'!$AF:$AF,0)</f>
        <v>0</v>
      </c>
      <c r="BD38" s="58">
        <f>_xlfn.XLOOKUP(C38,'[9]②7月-汇总'!$D:$D,'[9]②7月-汇总'!$AG:$AG,0)</f>
        <v>0</v>
      </c>
      <c r="BE38" s="60" t="e">
        <f t="shared" si="13"/>
        <v>#REF!</v>
      </c>
      <c r="BF38" s="52">
        <f>_xlfn.XLOOKUP(C38,'[9]①7月-花名册'!$E:$E,'[9]①7月-花名册'!$U:$U,0)</f>
        <v>0</v>
      </c>
      <c r="BG38" s="61" t="e">
        <f t="shared" si="11"/>
        <v>#REF!</v>
      </c>
      <c r="BH38" s="61" t="e">
        <f t="shared" si="12"/>
        <v>#REF!</v>
      </c>
      <c r="BI38" s="52">
        <f>_xlfn.XLOOKUP(C38,[9]上月未发人员明细!$A:$A,[9]上月未发人员明细!$I:$I,0)</f>
        <v>0</v>
      </c>
      <c r="BJ38" s="52">
        <f>SUMIFS([7]手动调整!$F:$F,[7]手动调整!$B:$B,C38)</f>
        <v>0</v>
      </c>
      <c r="BK38" s="64" t="e">
        <f t="shared" si="14"/>
        <v>#REF!</v>
      </c>
    </row>
    <row r="39" ht="15" customHeight="1" spans="1:63">
      <c r="A39" s="22" t="s">
        <v>114</v>
      </c>
      <c r="B39" s="23" t="s">
        <v>79</v>
      </c>
      <c r="C39" s="23" t="s">
        <v>119</v>
      </c>
      <c r="D39" s="23">
        <f>_xlfn.XLOOKUP(C39,[1]期初设置!$E:$E,[1]期初设置!$AM:$AM,0)</f>
        <v>0</v>
      </c>
      <c r="E39" s="27" t="str">
        <f>IFERROR(_xlfn.XLOOKUP(C39,[1]期初设置!$E:$E,[1]期初设置!$R:$R),"")</f>
        <v/>
      </c>
      <c r="F39" s="27" t="str">
        <f>IFERROR(_xlfn.XLOOKUP(C39,[1]期初设置!$E:$E,[1]期初设置!S:S),"")</f>
        <v/>
      </c>
      <c r="G39" s="27" t="str">
        <f>IFERROR(_xlfn.XLOOKUP(C39,[1]期初设置!$E:$E,[1]期初设置!T:T),"")</f>
        <v/>
      </c>
      <c r="H39" s="27" t="str">
        <f>IFERROR(_xlfn.XLOOKUP(C39,[1]期初设置!$E:$E,[1]期初设置!U:U),"")</f>
        <v/>
      </c>
      <c r="I39" s="31">
        <f>_xlfn.XLOOKUP(A39,[2]门店排名!$C:$C,[2]门店排名!$E:$E,0)</f>
        <v>150694</v>
      </c>
      <c r="J39" s="31" t="str">
        <f>IFERROR(_xlfn.XLOOKUP(D39,'[1]⑥战队统计表-B-a-②呈现-业绩明细表④'!$A:$A,'[1]⑥战队统计表-B-a-②呈现-业绩明细表④'!$C:$C,0),"")</f>
        <v/>
      </c>
      <c r="K39" s="32">
        <f>IFERROR(_xlfn.XLOOKUP(C39,[1]期初设置!$E:$E,[1]期初设置!$AI:$AI,0),"")</f>
        <v>0</v>
      </c>
      <c r="L39" s="33">
        <f>_xlfn.XLOOKUP(C39,[1]期初设置!$E:$E,[1]期初设置!$J:$J,0)</f>
        <v>0</v>
      </c>
      <c r="M39" s="35">
        <f>_xlfn.XLOOKUP(C39,[1]期初设置!$E:$E,[1]期初设置!$I:$I,0)</f>
        <v>0</v>
      </c>
      <c r="N39" s="35">
        <f>_xlfn.XLOOKUP(C39,[1]期初设置!$E:$E,[1]期初设置!$K:$K,0)</f>
        <v>0</v>
      </c>
      <c r="O39" s="33">
        <f>_xlfn.XLOOKUP(C39,[1]期初设置!$E:$E,[1]期初设置!$O:$O,0)</f>
        <v>0</v>
      </c>
      <c r="P39" s="35">
        <f>IF(_xlfn.XLOOKUP(C39,[1]期初设置!$E:$E,[1]期初设置!$N:$N,0)="同老店",0,_xlfn.XLOOKUP(C39,[1]期初设置!$E:$E,[1]期初设置!$N:$N,0))</f>
        <v>0</v>
      </c>
      <c r="Q39" s="38">
        <f>_xlfn.XLOOKUP(C39,'[3]7月'!$C:$C,'[3]7月'!$E:$E,0)</f>
        <v>0</v>
      </c>
      <c r="R39" s="38">
        <f>_xlfn.XLOOKUP(C39,'[3]7月'!$C:$C,'[3]7月'!$D:$D,0)</f>
        <v>0</v>
      </c>
      <c r="S39" s="38">
        <f>_xlfn.XLOOKUP(A39,[2]人头人次表!$A:$A,[2]人头人次表!$C:$C,0)</f>
        <v>160</v>
      </c>
      <c r="T39" s="38">
        <f>_xlfn.XLOOKUP(C39,'[4]②7月-汇总'!$D:$D,'[4]②7月-汇总'!$AP:$AP,0)</f>
        <v>31</v>
      </c>
      <c r="U39" s="38">
        <f>_xlfn.XLOOKUP(C39,'[4]②7月-汇总'!$D:$D,'[4]②7月-汇总'!$U:$U,0)</f>
        <v>0</v>
      </c>
      <c r="V39" s="41">
        <f>_xlfn.XLOOKUP(C39,[5]期初设置!$E:$E,[5]期初设置!$AG:$AG,0)</f>
        <v>0</v>
      </c>
      <c r="W39" s="42">
        <f>_xlfn.XLOOKUP(C39,[5]期初设置!$E:$E,[5]期初设置!$AH:$AH,0)</f>
        <v>0</v>
      </c>
      <c r="X39" s="42">
        <f>_xlfn.XLOOKUP(C39,[5]期初设置!$E:$E,[5]期初设置!$AI:$AI,0)</f>
        <v>0</v>
      </c>
      <c r="Y39" s="42">
        <f>_xlfn.XLOOKUP(C39,[5]期初设置!$E:$E,[5]期初设置!$AM:$AM,0)</f>
        <v>0</v>
      </c>
      <c r="Z39" s="42">
        <f t="shared" si="2"/>
        <v>0</v>
      </c>
      <c r="AA39" s="42">
        <f t="shared" si="3"/>
        <v>0</v>
      </c>
      <c r="AB39" s="42">
        <f>_xlfn.XLOOKUP(C39,'[6]健康师-人工底薪'!$A:$A,'[6]健康师-人工底薪'!$AF:$AF,0)</f>
        <v>0</v>
      </c>
      <c r="AC39" s="47">
        <f t="shared" si="4"/>
        <v>0</v>
      </c>
      <c r="AD39" s="38">
        <f>_xlfn.XLOOKUP(C39,'[3]7月'!$C:$C,'[3]7月'!$F:$F,0)</f>
        <v>0</v>
      </c>
      <c r="AE39" s="38">
        <f>_xlfn.XLOOKUP(C39,'[8]7月'!$C:$C,'[8]7月'!$G:$G,0)</f>
        <v>0</v>
      </c>
      <c r="AF39" s="38">
        <f>_xlfn.XLOOKUP(C39,'[9]②7月-汇总'!$D:$D,'[9]②7月-汇总'!$W:$W,0)</f>
        <v>0</v>
      </c>
      <c r="AG39" s="38">
        <f>_xlfn.XLOOKUP(C39,'[9]②7月-汇总'!$D:$D,'[9]②7月-汇总'!$Z:$Z,0)</f>
        <v>0</v>
      </c>
      <c r="AH39" s="50" t="e">
        <f>AA39+AC39+#REF!+#REF!+#REF!+AF39+AG39+AD39+AE39</f>
        <v>#REF!</v>
      </c>
      <c r="AI39" s="38">
        <f>_xlfn.XLOOKUP(C39,'[9]①7月-花名册'!$E:$E,'[9]①7月-花名册'!$T:$T,0)</f>
        <v>0</v>
      </c>
      <c r="AJ39" s="38">
        <f t="shared" si="5"/>
        <v>0</v>
      </c>
      <c r="AK39" s="38">
        <f t="shared" si="6"/>
        <v>0</v>
      </c>
      <c r="AL39" s="38">
        <f t="shared" si="7"/>
        <v>0</v>
      </c>
      <c r="AM39" s="38" t="e">
        <f t="shared" si="8"/>
        <v>#REF!</v>
      </c>
      <c r="AN39" s="52">
        <f>_xlfn.XLOOKUP(C39,'[9]②7月-汇总'!$D:$D,'[9]②7月-汇总'!AI:AI,0)</f>
        <v>0</v>
      </c>
      <c r="AO39" s="52">
        <f>_xlfn.XLOOKUP(C39,'[9]②7月-汇总'!$D:$D,'[9]②7月-汇总'!AJ:AJ,0)</f>
        <v>0</v>
      </c>
      <c r="AP39" s="52">
        <f>_xlfn.XLOOKUP(C39,'[9]②7月-汇总'!$D:$D,'[9]②7月-汇总'!AL:AL,0)</f>
        <v>0</v>
      </c>
      <c r="AQ39" s="54">
        <f t="shared" si="9"/>
        <v>0</v>
      </c>
      <c r="AR39" s="55">
        <f>_xlfn.XLOOKUP(C39,'[9]②7月-汇总'!$D:$D,'[9]②7月-汇总'!X:X,0)</f>
        <v>120</v>
      </c>
      <c r="AS39" s="55">
        <f>_xlfn.XLOOKUP(C39,'[9]②7月-汇总'!$D:$D,'[9]②7月-汇总'!Y:Y,0)</f>
        <v>0</v>
      </c>
      <c r="AT39" s="55"/>
      <c r="AU39" s="52">
        <f>_xlfn.XLOOKUP(C39,'[10]7月社保'!$B:$B,'[10]7月社保'!$L:$L,0)</f>
        <v>640.56</v>
      </c>
      <c r="AV39" s="52">
        <f>IFERROR(IF(AL39&gt;0,_xlfn.XLOOKUP(C39,[11]健康师明细!$C:$C,[11]健康师明细!$N:$N,0),0),0)</f>
        <v>0</v>
      </c>
      <c r="AW39" s="52">
        <f>_xlfn.XLOOKUP(C39,'[9]②7月-汇总'!$D:$D,'[9]②7月-汇总'!$AC:$AC,0)</f>
        <v>0</v>
      </c>
      <c r="AX39" s="52">
        <f>_xlfn.XLOOKUP(C39,'[9]②7月-汇总'!$D:$D,'[9]②7月-汇总'!$AB:$AB,0)</f>
        <v>0</v>
      </c>
      <c r="AY39" s="52">
        <f>_xlfn.XLOOKUP(C39,'[9]②7月-汇总'!$D:$D,'[9]②7月-汇总'!$AD:$AD,0)</f>
        <v>0</v>
      </c>
      <c r="AZ39" s="54">
        <f t="shared" si="10"/>
        <v>760.56</v>
      </c>
      <c r="BA39" s="52">
        <f>_xlfn.XLOOKUP(C39,[11]健康师明细!$C:$C,[11]健康师明细!$K:$K,0)</f>
        <v>0</v>
      </c>
      <c r="BB39" s="55">
        <f>_xlfn.XLOOKUP(C39,'[9]②7月-汇总'!$D:$D,'[9]②7月-汇总'!$AE:$AE,0)</f>
        <v>0</v>
      </c>
      <c r="BC39" s="55">
        <f>_xlfn.XLOOKUP(C39,'[9]②7月-汇总'!$D:$D,'[9]②7月-汇总'!$AF:$AF,0)</f>
        <v>0</v>
      </c>
      <c r="BD39" s="58">
        <f>_xlfn.XLOOKUP(C39,'[9]②7月-汇总'!$D:$D,'[9]②7月-汇总'!$AG:$AG,0)</f>
        <v>0</v>
      </c>
      <c r="BE39" s="60" t="e">
        <f t="shared" si="13"/>
        <v>#REF!</v>
      </c>
      <c r="BF39" s="52">
        <f>_xlfn.XLOOKUP(C39,'[9]①7月-花名册'!$E:$E,'[9]①7月-花名册'!$U:$U,0)</f>
        <v>0</v>
      </c>
      <c r="BG39" s="61" t="e">
        <f t="shared" si="11"/>
        <v>#REF!</v>
      </c>
      <c r="BH39" s="61" t="e">
        <f t="shared" si="12"/>
        <v>#REF!</v>
      </c>
      <c r="BI39" s="52">
        <f>_xlfn.XLOOKUP(C39,[9]上月未发人员明细!$A:$A,[9]上月未发人员明细!$I:$I,0)</f>
        <v>0</v>
      </c>
      <c r="BJ39" s="52">
        <f>SUMIFS([7]手动调整!$F:$F,[7]手动调整!$B:$B,C39)</f>
        <v>0</v>
      </c>
      <c r="BK39" s="64" t="e">
        <f t="shared" si="14"/>
        <v>#REF!</v>
      </c>
    </row>
    <row r="40" spans="1:63">
      <c r="A40" s="22" t="s">
        <v>114</v>
      </c>
      <c r="B40" s="23" t="s">
        <v>12</v>
      </c>
      <c r="C40" s="23" t="s">
        <v>120</v>
      </c>
      <c r="D40" s="23" t="str">
        <f>_xlfn.XLOOKUP(C40,[1]期初设置!$E:$E,[1]期初设置!$AM:$AM,0)</f>
        <v>沙河+奇迹队</v>
      </c>
      <c r="E40" s="27">
        <f>IFERROR(_xlfn.XLOOKUP(C40,[1]期初设置!$E:$E,[1]期初设置!$R:$R),"")</f>
        <v>39025.1</v>
      </c>
      <c r="F40" s="27">
        <f>IFERROR(_xlfn.XLOOKUP(C40,[1]期初设置!$E:$E,[1]期初设置!S:S),"")</f>
        <v>39025.1</v>
      </c>
      <c r="G40" s="27">
        <f>IFERROR(_xlfn.XLOOKUP(C40,[1]期初设置!$E:$E,[1]期初设置!T:T),"")</f>
        <v>0</v>
      </c>
      <c r="H40" s="27">
        <f>IFERROR(_xlfn.XLOOKUP(C40,[1]期初设置!$E:$E,[1]期初设置!U:U),"")</f>
        <v>0</v>
      </c>
      <c r="I40" s="31">
        <f>_xlfn.XLOOKUP(A40,[2]门店排名!$C:$C,[2]门店排名!$E:$E,0)</f>
        <v>150694</v>
      </c>
      <c r="J40" s="31">
        <f>IFERROR(_xlfn.XLOOKUP(D40,'[1]⑥战队统计表-B-a-②呈现-业绩明细表④'!$A:$A,'[1]⑥战队统计表-B-a-②呈现-业绩明细表④'!$C:$C,0),"")</f>
        <v>92114.2</v>
      </c>
      <c r="K40" s="32">
        <f>IFERROR(_xlfn.XLOOKUP(C40,[1]期初设置!$E:$E,[1]期初设置!$AI:$AI,0),"")</f>
        <v>1853.69225</v>
      </c>
      <c r="L40" s="33">
        <f>_xlfn.XLOOKUP(C40,[1]期初设置!$E:$E,[1]期初设置!$J:$J,0)</f>
        <v>0</v>
      </c>
      <c r="M40" s="35">
        <f>_xlfn.XLOOKUP(C40,[1]期初设置!$E:$E,[1]期初设置!$I:$I,0)</f>
        <v>0</v>
      </c>
      <c r="N40" s="35">
        <f>_xlfn.XLOOKUP(C40,[1]期初设置!$E:$E,[1]期初设置!$K:$K,0)</f>
        <v>0</v>
      </c>
      <c r="O40" s="33">
        <f>_xlfn.XLOOKUP(C40,[1]期初设置!$E:$E,[1]期初设置!$O:$O,0)</f>
        <v>0</v>
      </c>
      <c r="P40" s="35">
        <f>IF(_xlfn.XLOOKUP(C40,[1]期初设置!$E:$E,[1]期初设置!$N:$N,0)="同老店",0,_xlfn.XLOOKUP(C40,[1]期初设置!$E:$E,[1]期初设置!$N:$N,0))</f>
        <v>0</v>
      </c>
      <c r="Q40" s="38">
        <f>_xlfn.XLOOKUP(C40,'[3]7月'!$C:$C,'[3]7月'!$E:$E,0)</f>
        <v>31869.96</v>
      </c>
      <c r="R40" s="38">
        <f>_xlfn.XLOOKUP(C40,'[3]7月'!$C:$C,'[3]7月'!$D:$D,0)</f>
        <v>139</v>
      </c>
      <c r="S40" s="38">
        <f>_xlfn.XLOOKUP(A40,[2]人头人次表!$A:$A,[2]人头人次表!$C:$C,0)</f>
        <v>160</v>
      </c>
      <c r="T40" s="38">
        <f>_xlfn.XLOOKUP(C40,'[4]②7月-汇总'!$D:$D,'[4]②7月-汇总'!$AP:$AP,0)</f>
        <v>31</v>
      </c>
      <c r="U40" s="38">
        <f>_xlfn.XLOOKUP(C40,'[4]②7月-汇总'!$D:$D,'[4]②7月-汇总'!$U:$U,0)</f>
        <v>0</v>
      </c>
      <c r="V40" s="41">
        <f>_xlfn.XLOOKUP(C40,[5]期初设置!$E:$E,[5]期初设置!$AG:$AG,0)</f>
        <v>0.05</v>
      </c>
      <c r="W40" s="42">
        <f>_xlfn.XLOOKUP(C40,[5]期初设置!$E:$E,[5]期初设置!$AH:$AH,0)</f>
        <v>1853.69225</v>
      </c>
      <c r="X40" s="42">
        <f>_xlfn.XLOOKUP(C40,[5]期初设置!$E:$E,[5]期初设置!$AI:$AI,0)</f>
        <v>0</v>
      </c>
      <c r="Y40" s="42" t="str">
        <f>_xlfn.XLOOKUP(C40,[5]期初设置!$E:$E,[5]期初设置!$AM:$AM,0)</f>
        <v/>
      </c>
      <c r="Z40" s="42">
        <f t="shared" si="2"/>
        <v>0</v>
      </c>
      <c r="AA40" s="42">
        <f t="shared" si="3"/>
        <v>1853.69225</v>
      </c>
      <c r="AB40" s="42">
        <f>_xlfn.XLOOKUP(C40,'[6]健康师-人工底薪'!$A:$A,'[6]健康师-人工底薪'!$AF:$AF,0)</f>
        <v>2200</v>
      </c>
      <c r="AC40" s="47">
        <f t="shared" si="4"/>
        <v>2200</v>
      </c>
      <c r="AD40" s="38">
        <f>_xlfn.XLOOKUP(C40,'[3]7月'!$C:$C,'[3]7月'!$F:$F,0)</f>
        <v>1977</v>
      </c>
      <c r="AE40" s="38">
        <f>_xlfn.XLOOKUP(C40,'[8]7月'!$C:$C,'[8]7月'!$G:$G,0)</f>
        <v>205</v>
      </c>
      <c r="AF40" s="38">
        <f>_xlfn.XLOOKUP(C40,'[9]②7月-汇总'!$D:$D,'[9]②7月-汇总'!$W:$W,0)</f>
        <v>0</v>
      </c>
      <c r="AG40" s="38">
        <f>_xlfn.XLOOKUP(C40,'[9]②7月-汇总'!$D:$D,'[9]②7月-汇总'!$Z:$Z,0)</f>
        <v>0</v>
      </c>
      <c r="AH40" s="50" t="e">
        <f>AA40+AC40+#REF!+#REF!+#REF!+AF40+AG40+AD40+AE40</f>
        <v>#REF!</v>
      </c>
      <c r="AI40" s="38">
        <f>_xlfn.XLOOKUP(C40,'[9]①7月-花名册'!$E:$E,'[9]①7月-花名册'!$T:$T,0)</f>
        <v>0</v>
      </c>
      <c r="AJ40" s="38">
        <f t="shared" si="5"/>
        <v>0</v>
      </c>
      <c r="AK40" s="38">
        <f t="shared" si="6"/>
        <v>0</v>
      </c>
      <c r="AL40" s="38">
        <f t="shared" si="7"/>
        <v>0</v>
      </c>
      <c r="AM40" s="38" t="e">
        <f t="shared" si="8"/>
        <v>#REF!</v>
      </c>
      <c r="AN40" s="52">
        <f>_xlfn.XLOOKUP(C40,'[9]②7月-汇总'!$D:$D,'[9]②7月-汇总'!AI:AI,0)</f>
        <v>0</v>
      </c>
      <c r="AO40" s="52">
        <f>_xlfn.XLOOKUP(C40,'[9]②7月-汇总'!$D:$D,'[9]②7月-汇总'!AJ:AJ,0)</f>
        <v>0</v>
      </c>
      <c r="AP40" s="52">
        <f>_xlfn.XLOOKUP(C40,'[9]②7月-汇总'!$D:$D,'[9]②7月-汇总'!AL:AL,0)</f>
        <v>0</v>
      </c>
      <c r="AQ40" s="54">
        <f t="shared" si="9"/>
        <v>0</v>
      </c>
      <c r="AR40" s="55">
        <f>_xlfn.XLOOKUP(C40,'[9]②7月-汇总'!$D:$D,'[9]②7月-汇总'!X:X,0)</f>
        <v>0</v>
      </c>
      <c r="AS40" s="55">
        <f>_xlfn.XLOOKUP(C40,'[9]②7月-汇总'!$D:$D,'[9]②7月-汇总'!Y:Y,0)</f>
        <v>0</v>
      </c>
      <c r="AT40" s="55"/>
      <c r="AU40" s="52">
        <f>_xlfn.XLOOKUP(C40,'[10]7月社保'!$B:$B,'[10]7月社保'!$L:$L,0)</f>
        <v>0</v>
      </c>
      <c r="AV40" s="52">
        <f>IFERROR(IF(AL40&gt;0,_xlfn.XLOOKUP(C40,[11]健康师明细!$C:$C,[11]健康师明细!$N:$N,0),0),0)</f>
        <v>0</v>
      </c>
      <c r="AW40" s="52">
        <f>_xlfn.XLOOKUP(C40,'[9]②7月-汇总'!$D:$D,'[9]②7月-汇总'!$AC:$AC,0)</f>
        <v>0</v>
      </c>
      <c r="AX40" s="52">
        <f>_xlfn.XLOOKUP(C40,'[9]②7月-汇总'!$D:$D,'[9]②7月-汇总'!$AB:$AB,0)</f>
        <v>0</v>
      </c>
      <c r="AY40" s="52">
        <f>_xlfn.XLOOKUP(C40,'[9]②7月-汇总'!$D:$D,'[9]②7月-汇总'!$AD:$AD,0)</f>
        <v>0</v>
      </c>
      <c r="AZ40" s="54">
        <f t="shared" si="10"/>
        <v>0</v>
      </c>
      <c r="BA40" s="52">
        <f>_xlfn.XLOOKUP(C40,[11]健康师明细!$C:$C,[11]健康师明细!$K:$K,0)</f>
        <v>0</v>
      </c>
      <c r="BB40" s="55">
        <f>_xlfn.XLOOKUP(C40,'[9]②7月-汇总'!$D:$D,'[9]②7月-汇总'!$AE:$AE,0)</f>
        <v>0</v>
      </c>
      <c r="BC40" s="55">
        <f>_xlfn.XLOOKUP(C40,'[9]②7月-汇总'!$D:$D,'[9]②7月-汇总'!$AF:$AF,0)</f>
        <v>0</v>
      </c>
      <c r="BD40" s="58">
        <f>_xlfn.XLOOKUP(C40,'[9]②7月-汇总'!$D:$D,'[9]②7月-汇总'!$AG:$AG,0)</f>
        <v>0</v>
      </c>
      <c r="BE40" s="60" t="e">
        <f t="shared" si="13"/>
        <v>#REF!</v>
      </c>
      <c r="BF40" s="52">
        <f>_xlfn.XLOOKUP(C40,'[9]①7月-花名册'!$E:$E,'[9]①7月-花名册'!$U:$U,0)</f>
        <v>0</v>
      </c>
      <c r="BG40" s="61" t="e">
        <f t="shared" si="11"/>
        <v>#REF!</v>
      </c>
      <c r="BH40" s="61" t="e">
        <f t="shared" si="12"/>
        <v>#REF!</v>
      </c>
      <c r="BI40" s="52">
        <f>_xlfn.XLOOKUP(C40,[9]上月未发人员明细!$A:$A,[9]上月未发人员明细!$I:$I,0)</f>
        <v>0</v>
      </c>
      <c r="BJ40" s="52">
        <f>SUMIFS([7]手动调整!$F:$F,[7]手动调整!$B:$B,C40)</f>
        <v>0</v>
      </c>
      <c r="BK40" s="64" t="e">
        <f t="shared" si="14"/>
        <v>#REF!</v>
      </c>
    </row>
    <row r="41" spans="1:63">
      <c r="A41" s="22" t="s">
        <v>114</v>
      </c>
      <c r="B41" s="23" t="s">
        <v>12</v>
      </c>
      <c r="C41" s="23" t="s">
        <v>121</v>
      </c>
      <c r="D41" s="23" t="str">
        <f>_xlfn.XLOOKUP(C41,[1]期初设置!$E:$E,[1]期初设置!$AM:$AM,0)</f>
        <v>沙河+奇迹队</v>
      </c>
      <c r="E41" s="27">
        <f>IFERROR(_xlfn.XLOOKUP(C41,[1]期初设置!$E:$E,[1]期初设置!$R:$R),"")</f>
        <v>2281.5</v>
      </c>
      <c r="F41" s="27">
        <f>IFERROR(_xlfn.XLOOKUP(C41,[1]期初设置!$E:$E,[1]期初设置!S:S),"")</f>
        <v>2281.5</v>
      </c>
      <c r="G41" s="27">
        <f>IFERROR(_xlfn.XLOOKUP(C41,[1]期初设置!$E:$E,[1]期初设置!T:T),"")</f>
        <v>0</v>
      </c>
      <c r="H41" s="27">
        <f>IFERROR(_xlfn.XLOOKUP(C41,[1]期初设置!$E:$E,[1]期初设置!U:U),"")</f>
        <v>0</v>
      </c>
      <c r="I41" s="31">
        <f>_xlfn.XLOOKUP(A41,[2]门店排名!$C:$C,[2]门店排名!$E:$E,0)</f>
        <v>150694</v>
      </c>
      <c r="J41" s="31">
        <f>IFERROR(_xlfn.XLOOKUP(D41,'[1]⑥战队统计表-B-a-②呈现-业绩明细表④'!$A:$A,'[1]⑥战队统计表-B-a-②呈现-业绩明细表④'!$C:$C,0),"")</f>
        <v>92114.2</v>
      </c>
      <c r="K41" s="32">
        <f>IFERROR(_xlfn.XLOOKUP(C41,[1]期初设置!$E:$E,[1]期初设置!$AI:$AI,0),"")</f>
        <v>108.37125</v>
      </c>
      <c r="L41" s="33">
        <f>_xlfn.XLOOKUP(C41,[1]期初设置!$E:$E,[1]期初设置!$J:$J,0)</f>
        <v>0</v>
      </c>
      <c r="M41" s="35">
        <f>_xlfn.XLOOKUP(C41,[1]期初设置!$E:$E,[1]期初设置!$I:$I,0)</f>
        <v>0</v>
      </c>
      <c r="N41" s="35">
        <f>_xlfn.XLOOKUP(C41,[1]期初设置!$E:$E,[1]期初设置!$K:$K,0)</f>
        <v>0</v>
      </c>
      <c r="O41" s="33">
        <f>_xlfn.XLOOKUP(C41,[1]期初设置!$E:$E,[1]期初设置!$O:$O,0)</f>
        <v>0</v>
      </c>
      <c r="P41" s="35">
        <f>IF(_xlfn.XLOOKUP(C41,[1]期初设置!$E:$E,[1]期初设置!$N:$N,0)="同老店",0,_xlfn.XLOOKUP(C41,[1]期初设置!$E:$E,[1]期初设置!$N:$N,0))</f>
        <v>0</v>
      </c>
      <c r="Q41" s="38">
        <f>_xlfn.XLOOKUP(C41,'[3]7月'!$C:$C,'[3]7月'!$E:$E,0)</f>
        <v>15290.08</v>
      </c>
      <c r="R41" s="38">
        <f>_xlfn.XLOOKUP(C41,'[3]7月'!$C:$C,'[3]7月'!$D:$D,0)</f>
        <v>114</v>
      </c>
      <c r="S41" s="38">
        <f>_xlfn.XLOOKUP(A41,[2]人头人次表!$A:$A,[2]人头人次表!$C:$C,0)</f>
        <v>160</v>
      </c>
      <c r="T41" s="38">
        <f>_xlfn.XLOOKUP(C41,'[4]②7月-汇总'!$D:$D,'[4]②7月-汇总'!$AP:$AP,0)</f>
        <v>31</v>
      </c>
      <c r="U41" s="38">
        <f>_xlfn.XLOOKUP(C41,'[4]②7月-汇总'!$D:$D,'[4]②7月-汇总'!$U:$U,0)</f>
        <v>0</v>
      </c>
      <c r="V41" s="41">
        <f>_xlfn.XLOOKUP(C41,[5]期初设置!$E:$E,[5]期初设置!$AG:$AG,0)</f>
        <v>0.05</v>
      </c>
      <c r="W41" s="42">
        <f>_xlfn.XLOOKUP(C41,[5]期初设置!$E:$E,[5]期初设置!$AH:$AH,0)</f>
        <v>108.37125</v>
      </c>
      <c r="X41" s="42">
        <f>_xlfn.XLOOKUP(C41,[5]期初设置!$E:$E,[5]期初设置!$AI:$AI,0)</f>
        <v>0</v>
      </c>
      <c r="Y41" s="42" t="str">
        <f>_xlfn.XLOOKUP(C41,[5]期初设置!$E:$E,[5]期初设置!$AM:$AM,0)</f>
        <v/>
      </c>
      <c r="Z41" s="42">
        <f t="shared" si="2"/>
        <v>0</v>
      </c>
      <c r="AA41" s="42">
        <f t="shared" si="3"/>
        <v>108.37125</v>
      </c>
      <c r="AB41" s="42">
        <f>_xlfn.XLOOKUP(C41,'[6]健康师-人工底薪'!$A:$A,'[6]健康师-人工底薪'!$AF:$AF,0)</f>
        <v>2000</v>
      </c>
      <c r="AC41" s="47">
        <f t="shared" si="4"/>
        <v>2000</v>
      </c>
      <c r="AD41" s="38">
        <f>_xlfn.XLOOKUP(C41,'[3]7月'!$C:$C,'[3]7月'!$F:$F,0)</f>
        <v>1466</v>
      </c>
      <c r="AE41" s="38">
        <f>_xlfn.XLOOKUP(C41,'[8]7月'!$C:$C,'[8]7月'!$G:$G,0)</f>
        <v>0</v>
      </c>
      <c r="AF41" s="38">
        <f>_xlfn.XLOOKUP(C41,'[9]②7月-汇总'!$D:$D,'[9]②7月-汇总'!$W:$W,0)</f>
        <v>0</v>
      </c>
      <c r="AG41" s="38">
        <f>_xlfn.XLOOKUP(C41,'[9]②7月-汇总'!$D:$D,'[9]②7月-汇总'!$Z:$Z,0)</f>
        <v>0</v>
      </c>
      <c r="AH41" s="50" t="e">
        <f>AA41+AC41+#REF!+#REF!+#REF!+AF41+AG41+AD41+AE41</f>
        <v>#REF!</v>
      </c>
      <c r="AI41" s="38">
        <f>_xlfn.XLOOKUP(C41,'[9]①7月-花名册'!$E:$E,'[9]①7月-花名册'!$T:$T,0)</f>
        <v>0</v>
      </c>
      <c r="AJ41" s="38">
        <f t="shared" si="5"/>
        <v>0</v>
      </c>
      <c r="AK41" s="38">
        <f t="shared" si="6"/>
        <v>0</v>
      </c>
      <c r="AL41" s="38">
        <f t="shared" si="7"/>
        <v>0</v>
      </c>
      <c r="AM41" s="38" t="e">
        <f t="shared" si="8"/>
        <v>#REF!</v>
      </c>
      <c r="AN41" s="52">
        <f>_xlfn.XLOOKUP(C41,'[9]②7月-汇总'!$D:$D,'[9]②7月-汇总'!AI:AI,0)</f>
        <v>0</v>
      </c>
      <c r="AO41" s="52">
        <f>_xlfn.XLOOKUP(C41,'[9]②7月-汇总'!$D:$D,'[9]②7月-汇总'!AJ:AJ,0)</f>
        <v>0</v>
      </c>
      <c r="AP41" s="52">
        <f>_xlfn.XLOOKUP(C41,'[9]②7月-汇总'!$D:$D,'[9]②7月-汇总'!AL:AL,0)</f>
        <v>0</v>
      </c>
      <c r="AQ41" s="54">
        <f t="shared" si="9"/>
        <v>0</v>
      </c>
      <c r="AR41" s="55">
        <f>_xlfn.XLOOKUP(C41,'[9]②7月-汇总'!$D:$D,'[9]②7月-汇总'!X:X,0)</f>
        <v>150</v>
      </c>
      <c r="AS41" s="55">
        <f>_xlfn.XLOOKUP(C41,'[9]②7月-汇总'!$D:$D,'[9]②7月-汇总'!Y:Y,0)</f>
        <v>0</v>
      </c>
      <c r="AT41" s="55"/>
      <c r="AU41" s="52">
        <f>_xlfn.XLOOKUP(C41,'[10]7月社保'!$B:$B,'[10]7月社保'!$L:$L,0)</f>
        <v>0</v>
      </c>
      <c r="AV41" s="52">
        <f>IFERROR(IF(AL41&gt;0,_xlfn.XLOOKUP(C41,[11]健康师明细!$C:$C,[11]健康师明细!$N:$N,0),0),0)</f>
        <v>0</v>
      </c>
      <c r="AW41" s="52">
        <f>_xlfn.XLOOKUP(C41,'[9]②7月-汇总'!$D:$D,'[9]②7月-汇总'!$AC:$AC,0)</f>
        <v>0</v>
      </c>
      <c r="AX41" s="52">
        <f>_xlfn.XLOOKUP(C41,'[9]②7月-汇总'!$D:$D,'[9]②7月-汇总'!$AB:$AB,0)</f>
        <v>0</v>
      </c>
      <c r="AY41" s="52">
        <f>_xlfn.XLOOKUP(C41,'[9]②7月-汇总'!$D:$D,'[9]②7月-汇总'!$AD:$AD,0)</f>
        <v>0</v>
      </c>
      <c r="AZ41" s="54">
        <f t="shared" si="10"/>
        <v>150</v>
      </c>
      <c r="BA41" s="52">
        <f>_xlfn.XLOOKUP(C41,[11]健康师明细!$C:$C,[11]健康师明细!$K:$K,0)</f>
        <v>0</v>
      </c>
      <c r="BB41" s="55">
        <f>_xlfn.XLOOKUP(C41,'[9]②7月-汇总'!$D:$D,'[9]②7月-汇总'!$AE:$AE,0)</f>
        <v>0</v>
      </c>
      <c r="BC41" s="55">
        <f>_xlfn.XLOOKUP(C41,'[9]②7月-汇总'!$D:$D,'[9]②7月-汇总'!$AF:$AF,0)</f>
        <v>0</v>
      </c>
      <c r="BD41" s="58">
        <f>_xlfn.XLOOKUP(C41,'[9]②7月-汇总'!$D:$D,'[9]②7月-汇总'!$AG:$AG,0)</f>
        <v>0</v>
      </c>
      <c r="BE41" s="60" t="e">
        <f t="shared" si="13"/>
        <v>#REF!</v>
      </c>
      <c r="BF41" s="52">
        <f>_xlfn.XLOOKUP(C41,'[9]①7月-花名册'!$E:$E,'[9]①7月-花名册'!$U:$U,0)</f>
        <v>0</v>
      </c>
      <c r="BG41" s="61" t="e">
        <f t="shared" si="11"/>
        <v>#REF!</v>
      </c>
      <c r="BH41" s="61" t="e">
        <f t="shared" si="12"/>
        <v>#REF!</v>
      </c>
      <c r="BI41" s="52">
        <f>_xlfn.XLOOKUP(C41,[9]上月未发人员明细!$A:$A,[9]上月未发人员明细!$I:$I,0)</f>
        <v>0</v>
      </c>
      <c r="BJ41" s="52">
        <f>SUMIFS([7]手动调整!$F:$F,[7]手动调整!$B:$B,C41)</f>
        <v>0</v>
      </c>
      <c r="BK41" s="64" t="e">
        <f t="shared" si="14"/>
        <v>#REF!</v>
      </c>
    </row>
    <row r="42" spans="1:63">
      <c r="A42" s="22" t="s">
        <v>122</v>
      </c>
      <c r="B42" s="23" t="s">
        <v>89</v>
      </c>
      <c r="C42" s="23" t="s">
        <v>123</v>
      </c>
      <c r="D42" s="23">
        <f>_xlfn.XLOOKUP(C42,[1]期初设置!$E:$E,[1]期初设置!$AM:$AM,0)</f>
        <v>0</v>
      </c>
      <c r="E42" s="27" t="str">
        <f>IFERROR(_xlfn.XLOOKUP(C42,[1]期初设置!$E:$E,[1]期初设置!$R:$R),"")</f>
        <v/>
      </c>
      <c r="F42" s="27" t="str">
        <f>IFERROR(_xlfn.XLOOKUP(C42,[1]期初设置!$E:$E,[1]期初设置!S:S),"")</f>
        <v/>
      </c>
      <c r="G42" s="27" t="str">
        <f>IFERROR(_xlfn.XLOOKUP(C42,[1]期初设置!$E:$E,[1]期初设置!T:T),"")</f>
        <v/>
      </c>
      <c r="H42" s="27" t="str">
        <f>IFERROR(_xlfn.XLOOKUP(C42,[1]期初设置!$E:$E,[1]期初设置!U:U),"")</f>
        <v/>
      </c>
      <c r="I42" s="31">
        <f>_xlfn.XLOOKUP(A42,[2]门店排名!$C:$C,[2]门店排名!$E:$E,0)</f>
        <v>0</v>
      </c>
      <c r="J42" s="31" t="str">
        <f>IFERROR(_xlfn.XLOOKUP(D42,'[1]⑥战队统计表-B-a-②呈现-业绩明细表④'!$A:$A,'[1]⑥战队统计表-B-a-②呈现-业绩明细表④'!$C:$C,0),"")</f>
        <v/>
      </c>
      <c r="K42" s="32">
        <f>IFERROR(_xlfn.XLOOKUP(C42,[1]期初设置!$E:$E,[1]期初设置!$AI:$AI,0),"")</f>
        <v>0</v>
      </c>
      <c r="L42" s="33">
        <f>_xlfn.XLOOKUP(C42,[1]期初设置!$E:$E,[1]期初设置!$J:$J,0)</f>
        <v>0</v>
      </c>
      <c r="M42" s="35">
        <f>_xlfn.XLOOKUP(C42,[1]期初设置!$E:$E,[1]期初设置!$I:$I,0)</f>
        <v>0</v>
      </c>
      <c r="N42" s="35">
        <f>_xlfn.XLOOKUP(C42,[1]期初设置!$E:$E,[1]期初设置!$K:$K,0)</f>
        <v>0</v>
      </c>
      <c r="O42" s="33">
        <f>_xlfn.XLOOKUP(C42,[1]期初设置!$E:$E,[1]期初设置!$O:$O,0)</f>
        <v>0</v>
      </c>
      <c r="P42" s="35">
        <f>IF(_xlfn.XLOOKUP(C42,[1]期初设置!$E:$E,[1]期初设置!$N:$N,0)="同老店",0,_xlfn.XLOOKUP(C42,[1]期初设置!$E:$E,[1]期初设置!$N:$N,0))</f>
        <v>0</v>
      </c>
      <c r="Q42" s="38">
        <f>_xlfn.XLOOKUP(C42,'[3]7月'!$C:$C,'[3]7月'!$E:$E,0)</f>
        <v>0</v>
      </c>
      <c r="R42" s="38">
        <f>_xlfn.XLOOKUP(C42,'[3]7月'!$C:$C,'[3]7月'!$D:$D,0)</f>
        <v>0</v>
      </c>
      <c r="S42" s="38">
        <f>_xlfn.XLOOKUP(A42,[2]人头人次表!$A:$A,[2]人头人次表!$C:$C,0)</f>
        <v>0</v>
      </c>
      <c r="T42" s="38">
        <f>_xlfn.XLOOKUP(C42,'[4]②7月-汇总'!$D:$D,'[4]②7月-汇总'!$AP:$AP,0)</f>
        <v>31</v>
      </c>
      <c r="U42" s="38">
        <f>_xlfn.XLOOKUP(C42,'[4]②7月-汇总'!$D:$D,'[4]②7月-汇总'!$U:$U,0)</f>
        <v>0</v>
      </c>
      <c r="V42" s="41">
        <f>_xlfn.XLOOKUP(C42,[5]期初设置!$E:$E,[5]期初设置!$AG:$AG,0)</f>
        <v>0</v>
      </c>
      <c r="W42" s="42">
        <f>_xlfn.XLOOKUP(C42,[5]期初设置!$E:$E,[5]期初设置!$AH:$AH,0)</f>
        <v>0</v>
      </c>
      <c r="X42" s="42">
        <f>_xlfn.XLOOKUP(C42,[5]期初设置!$E:$E,[5]期初设置!$AI:$AI,0)</f>
        <v>0</v>
      </c>
      <c r="Y42" s="42">
        <f>_xlfn.XLOOKUP(C42,[5]期初设置!$E:$E,[5]期初设置!$AM:$AM,0)</f>
        <v>0</v>
      </c>
      <c r="Z42" s="42">
        <f t="shared" si="2"/>
        <v>0</v>
      </c>
      <c r="AA42" s="42">
        <f t="shared" si="3"/>
        <v>0</v>
      </c>
      <c r="AB42" s="42">
        <f>_xlfn.XLOOKUP(C42,'[6]健康师-人工底薪'!$A:$A,'[6]健康师-人工底薪'!$AF:$AF,0)</f>
        <v>0</v>
      </c>
      <c r="AC42" s="47">
        <f t="shared" si="4"/>
        <v>0</v>
      </c>
      <c r="AD42" s="38">
        <f>_xlfn.XLOOKUP(C42,'[3]7月'!$C:$C,'[3]7月'!$F:$F,0)</f>
        <v>0</v>
      </c>
      <c r="AE42" s="38">
        <f>_xlfn.XLOOKUP(C42,'[8]7月'!$C:$C,'[8]7月'!$G:$G,0)</f>
        <v>0</v>
      </c>
      <c r="AF42" s="38">
        <f>_xlfn.XLOOKUP(C42,'[9]②7月-汇总'!$D:$D,'[9]②7月-汇总'!$W:$W,0)</f>
        <v>0</v>
      </c>
      <c r="AG42" s="38">
        <f>_xlfn.XLOOKUP(C42,'[9]②7月-汇总'!$D:$D,'[9]②7月-汇总'!$Z:$Z,0)</f>
        <v>0</v>
      </c>
      <c r="AH42" s="50" t="e">
        <f>AA42+AC42+#REF!+#REF!+#REF!+AF42+AG42+AD42+AE42</f>
        <v>#REF!</v>
      </c>
      <c r="AI42" s="38">
        <f>_xlfn.XLOOKUP(C42,'[9]①7月-花名册'!$E:$E,'[9]①7月-花名册'!$T:$T,0)</f>
        <v>0</v>
      </c>
      <c r="AJ42" s="38">
        <f t="shared" si="5"/>
        <v>0</v>
      </c>
      <c r="AK42" s="38">
        <f t="shared" si="6"/>
        <v>0</v>
      </c>
      <c r="AL42" s="38">
        <f t="shared" si="7"/>
        <v>0</v>
      </c>
      <c r="AM42" s="38" t="e">
        <f t="shared" si="8"/>
        <v>#REF!</v>
      </c>
      <c r="AN42" s="52">
        <f>_xlfn.XLOOKUP(C42,'[9]②7月-汇总'!$D:$D,'[9]②7月-汇总'!AI:AI,0)</f>
        <v>0</v>
      </c>
      <c r="AO42" s="52">
        <f>_xlfn.XLOOKUP(C42,'[9]②7月-汇总'!$D:$D,'[9]②7月-汇总'!AJ:AJ,0)</f>
        <v>0</v>
      </c>
      <c r="AP42" s="52">
        <f>_xlfn.XLOOKUP(C42,'[9]②7月-汇总'!$D:$D,'[9]②7月-汇总'!AL:AL,0)</f>
        <v>0</v>
      </c>
      <c r="AQ42" s="54">
        <f t="shared" si="9"/>
        <v>0</v>
      </c>
      <c r="AR42" s="55">
        <f>_xlfn.XLOOKUP(C42,'[9]②7月-汇总'!$D:$D,'[9]②7月-汇总'!X:X,0)</f>
        <v>10</v>
      </c>
      <c r="AS42" s="55">
        <f>_xlfn.XLOOKUP(C42,'[9]②7月-汇总'!$D:$D,'[9]②7月-汇总'!Y:Y,0)</f>
        <v>0</v>
      </c>
      <c r="AT42" s="55"/>
      <c r="AU42" s="52">
        <f>_xlfn.XLOOKUP(C42,'[10]7月社保'!$B:$B,'[10]7月社保'!$L:$L,0)</f>
        <v>0</v>
      </c>
      <c r="AV42" s="52">
        <f>IFERROR(IF(AL42&gt;0,_xlfn.XLOOKUP(C42,[11]健康师明细!$C:$C,[11]健康师明细!$N:$N,0),0),0)</f>
        <v>0</v>
      </c>
      <c r="AW42" s="52">
        <f>_xlfn.XLOOKUP(C42,'[9]②7月-汇总'!$D:$D,'[9]②7月-汇总'!$AC:$AC,0)</f>
        <v>0</v>
      </c>
      <c r="AX42" s="52">
        <f>_xlfn.XLOOKUP(C42,'[9]②7月-汇总'!$D:$D,'[9]②7月-汇总'!$AB:$AB,0)</f>
        <v>0</v>
      </c>
      <c r="AY42" s="52">
        <f>_xlfn.XLOOKUP(C42,'[9]②7月-汇总'!$D:$D,'[9]②7月-汇总'!$AD:$AD,0)</f>
        <v>0</v>
      </c>
      <c r="AZ42" s="54">
        <f t="shared" si="10"/>
        <v>10</v>
      </c>
      <c r="BA42" s="52">
        <f>_xlfn.XLOOKUP(C42,[11]健康师明细!$C:$C,[11]健康师明细!$K:$K,0)</f>
        <v>0</v>
      </c>
      <c r="BB42" s="55">
        <f>_xlfn.XLOOKUP(C42,'[9]②7月-汇总'!$D:$D,'[9]②7月-汇总'!$AE:$AE,0)</f>
        <v>0</v>
      </c>
      <c r="BC42" s="55">
        <f>_xlfn.XLOOKUP(C42,'[9]②7月-汇总'!$D:$D,'[9]②7月-汇总'!$AF:$AF,0)</f>
        <v>0</v>
      </c>
      <c r="BD42" s="58">
        <f>_xlfn.XLOOKUP(C42,'[9]②7月-汇总'!$D:$D,'[9]②7月-汇总'!$AG:$AG,0)</f>
        <v>0</v>
      </c>
      <c r="BE42" s="60" t="e">
        <f t="shared" si="13"/>
        <v>#REF!</v>
      </c>
      <c r="BF42" s="52">
        <f>_xlfn.XLOOKUP(C42,'[9]①7月-花名册'!$E:$E,'[9]①7月-花名册'!$U:$U,0)</f>
        <v>0</v>
      </c>
      <c r="BG42" s="61" t="e">
        <f t="shared" si="11"/>
        <v>#REF!</v>
      </c>
      <c r="BH42" s="61" t="e">
        <f t="shared" si="12"/>
        <v>#REF!</v>
      </c>
      <c r="BI42" s="52">
        <f>_xlfn.XLOOKUP(C42,[9]上月未发人员明细!$A:$A,[9]上月未发人员明细!$I:$I,0)</f>
        <v>0</v>
      </c>
      <c r="BJ42" s="52">
        <f>SUMIFS([7]手动调整!$F:$F,[7]手动调整!$B:$B,C42)</f>
        <v>0</v>
      </c>
      <c r="BK42" s="64" t="e">
        <f t="shared" si="14"/>
        <v>#REF!</v>
      </c>
    </row>
    <row r="43" spans="1:63">
      <c r="A43" s="22" t="s">
        <v>124</v>
      </c>
      <c r="B43" s="23" t="s">
        <v>79</v>
      </c>
      <c r="C43" s="23" t="s">
        <v>125</v>
      </c>
      <c r="D43" s="23">
        <f>_xlfn.XLOOKUP(C43,[1]期初设置!$E:$E,[1]期初设置!$AM:$AM,0)</f>
        <v>0</v>
      </c>
      <c r="E43" s="27" t="str">
        <f>IFERROR(_xlfn.XLOOKUP(C43,[1]期初设置!$E:$E,[1]期初设置!$R:$R),"")</f>
        <v/>
      </c>
      <c r="F43" s="27" t="str">
        <f>IFERROR(_xlfn.XLOOKUP(C43,[1]期初设置!$E:$E,[1]期初设置!S:S),"")</f>
        <v/>
      </c>
      <c r="G43" s="27" t="str">
        <f>IFERROR(_xlfn.XLOOKUP(C43,[1]期初设置!$E:$E,[1]期初设置!T:T),"")</f>
        <v/>
      </c>
      <c r="H43" s="27" t="str">
        <f>IFERROR(_xlfn.XLOOKUP(C43,[1]期初设置!$E:$E,[1]期初设置!U:U),"")</f>
        <v/>
      </c>
      <c r="I43" s="31">
        <f>_xlfn.XLOOKUP(A43,[2]门店排名!$C:$C,[2]门店排名!$E:$E,0)</f>
        <v>407490.19</v>
      </c>
      <c r="J43" s="31" t="str">
        <f>IFERROR(_xlfn.XLOOKUP(D43,'[1]⑥战队统计表-B-a-②呈现-业绩明细表④'!$A:$A,'[1]⑥战队统计表-B-a-②呈现-业绩明细表④'!$C:$C,0),"")</f>
        <v/>
      </c>
      <c r="K43" s="32">
        <f>IFERROR(_xlfn.XLOOKUP(C43,[1]期初设置!$E:$E,[1]期初设置!$AI:$AI,0),"")</f>
        <v>0</v>
      </c>
      <c r="L43" s="33">
        <f>_xlfn.XLOOKUP(C43,[1]期初设置!$E:$E,[1]期初设置!$J:$J,0)</f>
        <v>0</v>
      </c>
      <c r="M43" s="35">
        <f>_xlfn.XLOOKUP(C43,[1]期初设置!$E:$E,[1]期初设置!$I:$I,0)</f>
        <v>0</v>
      </c>
      <c r="N43" s="35">
        <f>_xlfn.XLOOKUP(C43,[1]期初设置!$E:$E,[1]期初设置!$K:$K,0)</f>
        <v>0</v>
      </c>
      <c r="O43" s="33">
        <f>_xlfn.XLOOKUP(C43,[1]期初设置!$E:$E,[1]期初设置!$O:$O,0)</f>
        <v>0</v>
      </c>
      <c r="P43" s="35">
        <f>IF(_xlfn.XLOOKUP(C43,[1]期初设置!$E:$E,[1]期初设置!$N:$N,0)="同老店",0,_xlfn.XLOOKUP(C43,[1]期初设置!$E:$E,[1]期初设置!$N:$N,0))</f>
        <v>0</v>
      </c>
      <c r="Q43" s="38">
        <f>_xlfn.XLOOKUP(C43,'[3]7月'!$C:$C,'[3]7月'!$E:$E,0)</f>
        <v>0</v>
      </c>
      <c r="R43" s="38">
        <f>_xlfn.XLOOKUP(C43,'[3]7月'!$C:$C,'[3]7月'!$D:$D,0)</f>
        <v>0</v>
      </c>
      <c r="S43" s="38">
        <f>_xlfn.XLOOKUP(A43,[2]人头人次表!$A:$A,[2]人头人次表!$C:$C,0)</f>
        <v>206</v>
      </c>
      <c r="T43" s="38">
        <f>_xlfn.XLOOKUP(C43,'[4]②7月-汇总'!$D:$D,'[4]②7月-汇总'!$AP:$AP,0)</f>
        <v>31</v>
      </c>
      <c r="U43" s="38">
        <f>_xlfn.XLOOKUP(C43,'[4]②7月-汇总'!$D:$D,'[4]②7月-汇总'!$U:$U,0)</f>
        <v>0</v>
      </c>
      <c r="V43" s="41">
        <f>_xlfn.XLOOKUP(C43,[5]期初设置!$E:$E,[5]期初设置!$AG:$AG,0)</f>
        <v>0</v>
      </c>
      <c r="W43" s="42">
        <f>_xlfn.XLOOKUP(C43,[5]期初设置!$E:$E,[5]期初设置!$AH:$AH,0)</f>
        <v>0</v>
      </c>
      <c r="X43" s="42">
        <f>_xlfn.XLOOKUP(C43,[5]期初设置!$E:$E,[5]期初设置!$AI:$AI,0)</f>
        <v>0</v>
      </c>
      <c r="Y43" s="42">
        <f>_xlfn.XLOOKUP(C43,[5]期初设置!$E:$E,[5]期初设置!$AM:$AM,0)</f>
        <v>0</v>
      </c>
      <c r="Z43" s="42">
        <f t="shared" si="2"/>
        <v>0</v>
      </c>
      <c r="AA43" s="42">
        <f t="shared" si="3"/>
        <v>0</v>
      </c>
      <c r="AB43" s="42">
        <f>_xlfn.XLOOKUP(C43,'[6]健康师-人工底薪'!$A:$A,'[6]健康师-人工底薪'!$AF:$AF,0)</f>
        <v>0</v>
      </c>
      <c r="AC43" s="47">
        <f t="shared" si="4"/>
        <v>0</v>
      </c>
      <c r="AD43" s="38">
        <f>_xlfn.XLOOKUP(C43,'[3]7月'!$C:$C,'[3]7月'!$F:$F,0)</f>
        <v>0</v>
      </c>
      <c r="AE43" s="38">
        <f>_xlfn.XLOOKUP(C43,'[8]7月'!$C:$C,'[8]7月'!$G:$G,0)</f>
        <v>0</v>
      </c>
      <c r="AF43" s="38">
        <f>_xlfn.XLOOKUP(C43,'[9]②7月-汇总'!$D:$D,'[9]②7月-汇总'!$W:$W,0)</f>
        <v>0</v>
      </c>
      <c r="AG43" s="38">
        <f>_xlfn.XLOOKUP(C43,'[9]②7月-汇总'!$D:$D,'[9]②7月-汇总'!$Z:$Z,0)</f>
        <v>0</v>
      </c>
      <c r="AH43" s="50" t="e">
        <f>AA43+AC43+#REF!+#REF!+#REF!+AF43+AG43+AD43+AE43</f>
        <v>#REF!</v>
      </c>
      <c r="AI43" s="38">
        <f>_xlfn.XLOOKUP(C43,'[9]①7月-花名册'!$E:$E,'[9]①7月-花名册'!$T:$T,0)</f>
        <v>0</v>
      </c>
      <c r="AJ43" s="38">
        <f t="shared" si="5"/>
        <v>0</v>
      </c>
      <c r="AK43" s="38">
        <f t="shared" si="6"/>
        <v>0</v>
      </c>
      <c r="AL43" s="38">
        <f t="shared" si="7"/>
        <v>0</v>
      </c>
      <c r="AM43" s="38" t="e">
        <f t="shared" si="8"/>
        <v>#REF!</v>
      </c>
      <c r="AN43" s="52">
        <f>_xlfn.XLOOKUP(C43,'[9]②7月-汇总'!$D:$D,'[9]②7月-汇总'!AI:AI,0)</f>
        <v>0</v>
      </c>
      <c r="AO43" s="52">
        <f>_xlfn.XLOOKUP(C43,'[9]②7月-汇总'!$D:$D,'[9]②7月-汇总'!AJ:AJ,0)</f>
        <v>0</v>
      </c>
      <c r="AP43" s="52">
        <f>_xlfn.XLOOKUP(C43,'[9]②7月-汇总'!$D:$D,'[9]②7月-汇总'!AL:AL,0)</f>
        <v>0</v>
      </c>
      <c r="AQ43" s="54">
        <f t="shared" si="9"/>
        <v>0</v>
      </c>
      <c r="AR43" s="55">
        <f>_xlfn.XLOOKUP(C43,'[9]②7月-汇总'!$D:$D,'[9]②7月-汇总'!X:X,0)</f>
        <v>0</v>
      </c>
      <c r="AS43" s="55">
        <f>_xlfn.XLOOKUP(C43,'[9]②7月-汇总'!$D:$D,'[9]②7月-汇总'!Y:Y,0)</f>
        <v>10</v>
      </c>
      <c r="AT43" s="55"/>
      <c r="AU43" s="52">
        <f>_xlfn.XLOOKUP(C43,'[10]7月社保'!$B:$B,'[10]7月社保'!$L:$L,0)</f>
        <v>640.56</v>
      </c>
      <c r="AV43" s="52">
        <f>IFERROR(IF(AL43&gt;0,_xlfn.XLOOKUP(C43,[11]健康师明细!$C:$C,[11]健康师明细!$N:$N,0),0),0)</f>
        <v>0</v>
      </c>
      <c r="AW43" s="52">
        <f>_xlfn.XLOOKUP(C43,'[9]②7月-汇总'!$D:$D,'[9]②7月-汇总'!$AC:$AC,0)</f>
        <v>0</v>
      </c>
      <c r="AX43" s="52">
        <f>_xlfn.XLOOKUP(C43,'[9]②7月-汇总'!$D:$D,'[9]②7月-汇总'!$AB:$AB,0)</f>
        <v>0</v>
      </c>
      <c r="AY43" s="52">
        <f>_xlfn.XLOOKUP(C43,'[9]②7月-汇总'!$D:$D,'[9]②7月-汇总'!$AD:$AD,0)</f>
        <v>0</v>
      </c>
      <c r="AZ43" s="54">
        <f t="shared" si="10"/>
        <v>650.56</v>
      </c>
      <c r="BA43" s="52">
        <f>_xlfn.XLOOKUP(C43,[11]健康师明细!$C:$C,[11]健康师明细!$K:$K,0)</f>
        <v>0</v>
      </c>
      <c r="BB43" s="55">
        <f>_xlfn.XLOOKUP(C43,'[9]②7月-汇总'!$D:$D,'[9]②7月-汇总'!$AE:$AE,0)</f>
        <v>0</v>
      </c>
      <c r="BC43" s="55">
        <f>_xlfn.XLOOKUP(C43,'[9]②7月-汇总'!$D:$D,'[9]②7月-汇总'!$AF:$AF,0)</f>
        <v>0</v>
      </c>
      <c r="BD43" s="58">
        <f>_xlfn.XLOOKUP(C43,'[9]②7月-汇总'!$D:$D,'[9]②7月-汇总'!$AG:$AG,0)</f>
        <v>0</v>
      </c>
      <c r="BE43" s="60" t="e">
        <f t="shared" si="13"/>
        <v>#REF!</v>
      </c>
      <c r="BF43" s="52">
        <f>_xlfn.XLOOKUP(C43,'[9]①7月-花名册'!$E:$E,'[9]①7月-花名册'!$U:$U,0)</f>
        <v>0</v>
      </c>
      <c r="BG43" s="61" t="e">
        <f t="shared" si="11"/>
        <v>#REF!</v>
      </c>
      <c r="BH43" s="61" t="e">
        <f t="shared" si="12"/>
        <v>#REF!</v>
      </c>
      <c r="BI43" s="52">
        <f>_xlfn.XLOOKUP(C43,[9]上月未发人员明细!$A:$A,[9]上月未发人员明细!$I:$I,0)</f>
        <v>0</v>
      </c>
      <c r="BJ43" s="52">
        <f>SUMIFS([7]手动调整!$F:$F,[7]手动调整!$B:$B,C43)</f>
        <v>0</v>
      </c>
      <c r="BK43" s="64" t="e">
        <f t="shared" si="14"/>
        <v>#REF!</v>
      </c>
    </row>
    <row r="44" spans="1:63">
      <c r="A44" s="22" t="s">
        <v>124</v>
      </c>
      <c r="B44" s="23" t="s">
        <v>12</v>
      </c>
      <c r="C44" s="23" t="s">
        <v>126</v>
      </c>
      <c r="D44" s="23" t="str">
        <f>_xlfn.XLOOKUP(C44,[1]期初设置!$E:$E,[1]期初设置!$AM:$AM,0)</f>
        <v>静居寺+战神队</v>
      </c>
      <c r="E44" s="27">
        <f>IFERROR(_xlfn.XLOOKUP(C44,[1]期初设置!$E:$E,[1]期初设置!$R:$R),"")</f>
        <v>182287</v>
      </c>
      <c r="F44" s="27">
        <f>IFERROR(_xlfn.XLOOKUP(C44,[1]期初设置!$E:$E,[1]期初设置!S:S),"")</f>
        <v>121987</v>
      </c>
      <c r="G44" s="27">
        <f>IFERROR(_xlfn.XLOOKUP(C44,[1]期初设置!$E:$E,[1]期初设置!T:T),"")</f>
        <v>60300</v>
      </c>
      <c r="H44" s="27">
        <f>IFERROR(_xlfn.XLOOKUP(C44,[1]期初设置!$E:$E,[1]期初设置!U:U),"")</f>
        <v>0</v>
      </c>
      <c r="I44" s="31">
        <f>_xlfn.XLOOKUP(A44,[2]门店排名!$C:$C,[2]门店排名!$E:$E,0)</f>
        <v>407490.19</v>
      </c>
      <c r="J44" s="31">
        <f>IFERROR(_xlfn.XLOOKUP(D44,'[1]⑥战队统计表-B-a-②呈现-业绩明细表④'!$A:$A,'[1]⑥战队统计表-B-a-②呈现-业绩明细表④'!$C:$C,0),"")</f>
        <v>232087.3</v>
      </c>
      <c r="K44" s="32">
        <f>IFERROR(_xlfn.XLOOKUP(C44,[1]期初设置!$E:$E,[1]期初设置!$AI:$AI,0),"")</f>
        <v>10718.603</v>
      </c>
      <c r="L44" s="33">
        <f>_xlfn.XLOOKUP(C44,[1]期初设置!$E:$E,[1]期初设置!$J:$J,0)</f>
        <v>0</v>
      </c>
      <c r="M44" s="35">
        <f>_xlfn.XLOOKUP(C44,[1]期初设置!$E:$E,[1]期初设置!$I:$I,0)</f>
        <v>0</v>
      </c>
      <c r="N44" s="35">
        <f>_xlfn.XLOOKUP(C44,[1]期初设置!$E:$E,[1]期初设置!$K:$K,0)</f>
        <v>0</v>
      </c>
      <c r="O44" s="33">
        <f>_xlfn.XLOOKUP(C44,[1]期初设置!$E:$E,[1]期初设置!$O:$O,0)</f>
        <v>0</v>
      </c>
      <c r="P44" s="35">
        <f>IF(_xlfn.XLOOKUP(C44,[1]期初设置!$E:$E,[1]期初设置!$N:$N,0)="同老店",0,_xlfn.XLOOKUP(C44,[1]期初设置!$E:$E,[1]期初设置!$N:$N,0))</f>
        <v>0</v>
      </c>
      <c r="Q44" s="38">
        <f>_xlfn.XLOOKUP(C44,'[3]7月'!$C:$C,'[3]7月'!$E:$E,0)</f>
        <v>86403.54</v>
      </c>
      <c r="R44" s="38">
        <f>_xlfn.XLOOKUP(C44,'[3]7月'!$C:$C,'[3]7月'!$D:$D,0)</f>
        <v>128</v>
      </c>
      <c r="S44" s="38">
        <f>_xlfn.XLOOKUP(A44,[2]人头人次表!$A:$A,[2]人头人次表!$C:$C,0)</f>
        <v>206</v>
      </c>
      <c r="T44" s="38">
        <f>_xlfn.XLOOKUP(C44,'[4]②7月-汇总'!$D:$D,'[4]②7月-汇总'!$AP:$AP,0)</f>
        <v>31</v>
      </c>
      <c r="U44" s="38">
        <f>_xlfn.XLOOKUP(C44,'[4]②7月-汇总'!$D:$D,'[4]②7月-汇总'!$U:$U,0)</f>
        <v>0</v>
      </c>
      <c r="V44" s="41">
        <f>_xlfn.XLOOKUP(C44,[5]期初设置!$E:$E,[5]期初设置!$AG:$AG,0)</f>
        <v>0.07</v>
      </c>
      <c r="W44" s="42">
        <f>_xlfn.XLOOKUP(C44,[5]期初设置!$E:$E,[5]期初设置!$AH:$AH,0)</f>
        <v>8112.1355</v>
      </c>
      <c r="X44" s="42">
        <f>_xlfn.XLOOKUP(C44,[5]期初设置!$E:$E,[5]期初设置!$AI:$AI,0)</f>
        <v>2606.4675</v>
      </c>
      <c r="Y44" s="42">
        <f>_xlfn.XLOOKUP(C44,[5]期初设置!$E:$E,[5]期初设置!$AM:$AM,0)</f>
        <v>0</v>
      </c>
      <c r="Z44" s="42">
        <f t="shared" si="2"/>
        <v>0</v>
      </c>
      <c r="AA44" s="42">
        <f t="shared" si="3"/>
        <v>10718.603</v>
      </c>
      <c r="AB44" s="42">
        <f>_xlfn.XLOOKUP(C44,'[6]健康师-人工底薪'!$A:$A,'[6]健康师-人工底薪'!$AF:$AF,0)</f>
        <v>2200</v>
      </c>
      <c r="AC44" s="47">
        <f t="shared" si="4"/>
        <v>2200</v>
      </c>
      <c r="AD44" s="38">
        <f>_xlfn.XLOOKUP(C44,'[3]7月'!$C:$C,'[3]7月'!$F:$F,0)</f>
        <v>1728</v>
      </c>
      <c r="AE44" s="38">
        <f>_xlfn.XLOOKUP(C44,'[8]7月'!$C:$C,'[8]7月'!$G:$G,0)</f>
        <v>220</v>
      </c>
      <c r="AF44" s="38">
        <f>_xlfn.XLOOKUP(C44,'[9]②7月-汇总'!$D:$D,'[9]②7月-汇总'!$W:$W,0)</f>
        <v>0</v>
      </c>
      <c r="AG44" s="38">
        <f>_xlfn.XLOOKUP(C44,'[9]②7月-汇总'!$D:$D,'[9]②7月-汇总'!$Z:$Z,0)</f>
        <v>0</v>
      </c>
      <c r="AH44" s="50" t="e">
        <f>AA44+AC44+#REF!+#REF!+#REF!+AF44+AG44+AD44+AE44</f>
        <v>#REF!</v>
      </c>
      <c r="AI44" s="38">
        <f>_xlfn.XLOOKUP(C44,'[9]①7月-花名册'!$E:$E,'[9]①7月-花名册'!$T:$T,0)</f>
        <v>0</v>
      </c>
      <c r="AJ44" s="38">
        <f t="shared" si="5"/>
        <v>0</v>
      </c>
      <c r="AK44" s="38">
        <f t="shared" si="6"/>
        <v>0</v>
      </c>
      <c r="AL44" s="38">
        <f t="shared" si="7"/>
        <v>0</v>
      </c>
      <c r="AM44" s="38" t="e">
        <f t="shared" si="8"/>
        <v>#REF!</v>
      </c>
      <c r="AN44" s="52">
        <f>_xlfn.XLOOKUP(C44,'[9]②7月-汇总'!$D:$D,'[9]②7月-汇总'!AI:AI,0)</f>
        <v>0</v>
      </c>
      <c r="AO44" s="52">
        <f>_xlfn.XLOOKUP(C44,'[9]②7月-汇总'!$D:$D,'[9]②7月-汇总'!AJ:AJ,0)</f>
        <v>0</v>
      </c>
      <c r="AP44" s="52">
        <f>_xlfn.XLOOKUP(C44,'[9]②7月-汇总'!$D:$D,'[9]②7月-汇总'!AL:AL,0)</f>
        <v>0</v>
      </c>
      <c r="AQ44" s="54">
        <f t="shared" si="9"/>
        <v>0</v>
      </c>
      <c r="AR44" s="55">
        <f>_xlfn.XLOOKUP(C44,'[9]②7月-汇总'!$D:$D,'[9]②7月-汇总'!X:X,0)</f>
        <v>0</v>
      </c>
      <c r="AS44" s="55">
        <f>_xlfn.XLOOKUP(C44,'[9]②7月-汇总'!$D:$D,'[9]②7月-汇总'!Y:Y,0)</f>
        <v>0</v>
      </c>
      <c r="AT44" s="55"/>
      <c r="AU44" s="52">
        <f>_xlfn.XLOOKUP(C44,'[10]7月社保'!$B:$B,'[10]7月社保'!$L:$L,0)</f>
        <v>644.168</v>
      </c>
      <c r="AV44" s="52">
        <f>IFERROR(IF(AL44&gt;0,_xlfn.XLOOKUP(C44,[11]健康师明细!$C:$C,[11]健康师明细!$N:$N,0),0),0)</f>
        <v>0</v>
      </c>
      <c r="AW44" s="52">
        <f>_xlfn.XLOOKUP(C44,'[9]②7月-汇总'!$D:$D,'[9]②7月-汇总'!$AC:$AC,0)</f>
        <v>0</v>
      </c>
      <c r="AX44" s="52">
        <f>_xlfn.XLOOKUP(C44,'[9]②7月-汇总'!$D:$D,'[9]②7月-汇总'!$AB:$AB,0)</f>
        <v>0</v>
      </c>
      <c r="AY44" s="52">
        <f>_xlfn.XLOOKUP(C44,'[9]②7月-汇总'!$D:$D,'[9]②7月-汇总'!$AD:$AD,0)</f>
        <v>0</v>
      </c>
      <c r="AZ44" s="54">
        <f t="shared" si="10"/>
        <v>644.168</v>
      </c>
      <c r="BA44" s="52">
        <f>_xlfn.XLOOKUP(C44,[11]健康师明细!$C:$C,[11]健康师明细!$K:$K,0)</f>
        <v>500</v>
      </c>
      <c r="BB44" s="55">
        <f>_xlfn.XLOOKUP(C44,'[9]②7月-汇总'!$D:$D,'[9]②7月-汇总'!$AE:$AE,0)</f>
        <v>0</v>
      </c>
      <c r="BC44" s="55">
        <f>_xlfn.XLOOKUP(C44,'[9]②7月-汇总'!$D:$D,'[9]②7月-汇总'!$AF:$AF,0)</f>
        <v>0</v>
      </c>
      <c r="BD44" s="58">
        <f>_xlfn.XLOOKUP(C44,'[9]②7月-汇总'!$D:$D,'[9]②7月-汇总'!$AG:$AG,0)</f>
        <v>0</v>
      </c>
      <c r="BE44" s="60" t="e">
        <f t="shared" si="13"/>
        <v>#REF!</v>
      </c>
      <c r="BF44" s="52">
        <f>_xlfn.XLOOKUP(C44,'[9]①7月-花名册'!$E:$E,'[9]①7月-花名册'!$U:$U,0)</f>
        <v>0</v>
      </c>
      <c r="BG44" s="61" t="e">
        <f t="shared" si="11"/>
        <v>#REF!</v>
      </c>
      <c r="BH44" s="61" t="e">
        <f t="shared" si="12"/>
        <v>#REF!</v>
      </c>
      <c r="BI44" s="52">
        <f>_xlfn.XLOOKUP(C44,[9]上月未发人员明细!$A:$A,[9]上月未发人员明细!$I:$I,0)</f>
        <v>0</v>
      </c>
      <c r="BJ44" s="52">
        <f>SUMIFS([7]手动调整!$F:$F,[7]手动调整!$B:$B,C44)</f>
        <v>0</v>
      </c>
      <c r="BK44" s="64" t="e">
        <f t="shared" si="14"/>
        <v>#REF!</v>
      </c>
    </row>
    <row r="45" spans="1:63">
      <c r="A45" s="22" t="s">
        <v>124</v>
      </c>
      <c r="B45" s="23" t="s">
        <v>12</v>
      </c>
      <c r="C45" s="23" t="s">
        <v>127</v>
      </c>
      <c r="D45" s="23" t="str">
        <f>_xlfn.XLOOKUP(C45,[1]期初设置!$E:$E,[1]期初设置!$AM:$AM,0)</f>
        <v>静居寺+亮剑队</v>
      </c>
      <c r="E45" s="27">
        <f>IFERROR(_xlfn.XLOOKUP(C45,[1]期初设置!$E:$E,[1]期初设置!$R:$R),"")</f>
        <v>37547.6</v>
      </c>
      <c r="F45" s="27">
        <f>IFERROR(_xlfn.XLOOKUP(C45,[1]期初设置!$E:$E,[1]期初设置!S:S),"")</f>
        <v>36659.6</v>
      </c>
      <c r="G45" s="27">
        <f>IFERROR(_xlfn.XLOOKUP(C45,[1]期初设置!$E:$E,[1]期初设置!T:T),"")</f>
        <v>0</v>
      </c>
      <c r="H45" s="27">
        <f>IFERROR(_xlfn.XLOOKUP(C45,[1]期初设置!$E:$E,[1]期初设置!U:U),"")</f>
        <v>888</v>
      </c>
      <c r="I45" s="31">
        <f>_xlfn.XLOOKUP(A45,[2]门店排名!$C:$C,[2]门店排名!$E:$E,0)</f>
        <v>407490.19</v>
      </c>
      <c r="J45" s="31">
        <f>IFERROR(_xlfn.XLOOKUP(D45,'[1]⑥战队统计表-B-a-②呈现-业绩明细表④'!$A:$A,'[1]⑥战队统计表-B-a-②呈现-业绩明细表④'!$C:$C,0),"")</f>
        <v>175402.8</v>
      </c>
      <c r="K45" s="32">
        <f>IFERROR(_xlfn.XLOOKUP(C45,[1]期初设置!$E:$E,[1]期初设置!$AI:$AI,0),"")</f>
        <v>2437.8634</v>
      </c>
      <c r="L45" s="33">
        <f>_xlfn.XLOOKUP(C45,[1]期初设置!$E:$E,[1]期初设置!$J:$J,0)</f>
        <v>0</v>
      </c>
      <c r="M45" s="35">
        <f>_xlfn.XLOOKUP(C45,[1]期初设置!$E:$E,[1]期初设置!$I:$I,0)</f>
        <v>0</v>
      </c>
      <c r="N45" s="35">
        <f>_xlfn.XLOOKUP(C45,[1]期初设置!$E:$E,[1]期初设置!$K:$K,0)</f>
        <v>0</v>
      </c>
      <c r="O45" s="33">
        <f>_xlfn.XLOOKUP(C45,[1]期初设置!$E:$E,[1]期初设置!$O:$O,0)</f>
        <v>0</v>
      </c>
      <c r="P45" s="35">
        <f>IF(_xlfn.XLOOKUP(C45,[1]期初设置!$E:$E,[1]期初设置!$N:$N,0)="同老店",0,_xlfn.XLOOKUP(C45,[1]期初设置!$E:$E,[1]期初设置!$N:$N,0))</f>
        <v>0</v>
      </c>
      <c r="Q45" s="38">
        <f>_xlfn.XLOOKUP(C45,'[3]7月'!$C:$C,'[3]7月'!$E:$E,0)</f>
        <v>55759.65</v>
      </c>
      <c r="R45" s="38">
        <f>_xlfn.XLOOKUP(C45,'[3]7月'!$C:$C,'[3]7月'!$D:$D,0)</f>
        <v>141</v>
      </c>
      <c r="S45" s="38">
        <f>_xlfn.XLOOKUP(A45,[2]人头人次表!$A:$A,[2]人头人次表!$C:$C,0)</f>
        <v>206</v>
      </c>
      <c r="T45" s="38">
        <f>_xlfn.XLOOKUP(C45,'[4]②7月-汇总'!$D:$D,'[4]②7月-汇总'!$AP:$AP,0)</f>
        <v>31</v>
      </c>
      <c r="U45" s="38">
        <f>_xlfn.XLOOKUP(C45,'[4]②7月-汇总'!$D:$D,'[4]②7月-汇总'!$U:$U,0)</f>
        <v>0</v>
      </c>
      <c r="V45" s="41">
        <f>_xlfn.XLOOKUP(C45,[5]期初设置!$E:$E,[5]期初设置!$AG:$AG,0)</f>
        <v>0.07</v>
      </c>
      <c r="W45" s="42">
        <f>_xlfn.XLOOKUP(C45,[5]期初设置!$E:$E,[5]期初设置!$AH:$AH,0)</f>
        <v>2437.8634</v>
      </c>
      <c r="X45" s="42">
        <f>_xlfn.XLOOKUP(C45,[5]期初设置!$E:$E,[5]期初设置!$AI:$AI,0)</f>
        <v>0</v>
      </c>
      <c r="Y45" s="42" t="str">
        <f>_xlfn.XLOOKUP(C45,[5]期初设置!$E:$E,[5]期初设置!$AM:$AM,0)</f>
        <v/>
      </c>
      <c r="Z45" s="42">
        <f t="shared" si="2"/>
        <v>0</v>
      </c>
      <c r="AA45" s="42">
        <f t="shared" si="3"/>
        <v>2437.8634</v>
      </c>
      <c r="AB45" s="42">
        <f>_xlfn.XLOOKUP(C45,'[6]健康师-人工底薪'!$A:$A,'[6]健康师-人工底薪'!$AF:$AF,0)</f>
        <v>2200</v>
      </c>
      <c r="AC45" s="47">
        <f t="shared" si="4"/>
        <v>2200</v>
      </c>
      <c r="AD45" s="38">
        <f>_xlfn.XLOOKUP(C45,'[3]7月'!$C:$C,'[3]7月'!$F:$F,0)</f>
        <v>1755</v>
      </c>
      <c r="AE45" s="38">
        <f>_xlfn.XLOOKUP(C45,'[8]7月'!$C:$C,'[8]7月'!$G:$G,0)</f>
        <v>50</v>
      </c>
      <c r="AF45" s="38">
        <f>_xlfn.XLOOKUP(C45,'[9]②7月-汇总'!$D:$D,'[9]②7月-汇总'!$W:$W,0)</f>
        <v>0</v>
      </c>
      <c r="AG45" s="38">
        <f>_xlfn.XLOOKUP(C45,'[9]②7月-汇总'!$D:$D,'[9]②7月-汇总'!$Z:$Z,0)</f>
        <v>50</v>
      </c>
      <c r="AH45" s="50" t="e">
        <f>AA45+AC45+#REF!+#REF!+#REF!+AF45+AG45+AD45+AE45</f>
        <v>#REF!</v>
      </c>
      <c r="AI45" s="38">
        <f>_xlfn.XLOOKUP(C45,'[9]①7月-花名册'!$E:$E,'[9]①7月-花名册'!$T:$T,0)</f>
        <v>0</v>
      </c>
      <c r="AJ45" s="38">
        <f t="shared" si="5"/>
        <v>0</v>
      </c>
      <c r="AK45" s="38">
        <f t="shared" si="6"/>
        <v>0</v>
      </c>
      <c r="AL45" s="38">
        <f t="shared" si="7"/>
        <v>0</v>
      </c>
      <c r="AM45" s="38" t="e">
        <f t="shared" si="8"/>
        <v>#REF!</v>
      </c>
      <c r="AN45" s="52">
        <f>_xlfn.XLOOKUP(C45,'[9]②7月-汇总'!$D:$D,'[9]②7月-汇总'!AI:AI,0)</f>
        <v>0</v>
      </c>
      <c r="AO45" s="52">
        <f>_xlfn.XLOOKUP(C45,'[9]②7月-汇总'!$D:$D,'[9]②7月-汇总'!AJ:AJ,0)</f>
        <v>0</v>
      </c>
      <c r="AP45" s="52">
        <f>_xlfn.XLOOKUP(C45,'[9]②7月-汇总'!$D:$D,'[9]②7月-汇总'!AL:AL,0)</f>
        <v>0</v>
      </c>
      <c r="AQ45" s="54">
        <f t="shared" si="9"/>
        <v>0</v>
      </c>
      <c r="AR45" s="55">
        <f>_xlfn.XLOOKUP(C45,'[9]②7月-汇总'!$D:$D,'[9]②7月-汇总'!X:X,0)</f>
        <v>0</v>
      </c>
      <c r="AS45" s="55">
        <f>_xlfn.XLOOKUP(C45,'[9]②7月-汇总'!$D:$D,'[9]②7月-汇总'!Y:Y,0)</f>
        <v>0</v>
      </c>
      <c r="AT45" s="55"/>
      <c r="AU45" s="52">
        <f>_xlfn.XLOOKUP(C45,'[10]7月社保'!$B:$B,'[10]7月社保'!$L:$L,0)</f>
        <v>454.708</v>
      </c>
      <c r="AV45" s="52">
        <f>IFERROR(IF(AL45&gt;0,_xlfn.XLOOKUP(C45,[11]健康师明细!$C:$C,[11]健康师明细!$N:$N,0),0),0)</f>
        <v>0</v>
      </c>
      <c r="AW45" s="52">
        <f>_xlfn.XLOOKUP(C45,'[9]②7月-汇总'!$D:$D,'[9]②7月-汇总'!$AC:$AC,0)</f>
        <v>0</v>
      </c>
      <c r="AX45" s="52">
        <f>_xlfn.XLOOKUP(C45,'[9]②7月-汇总'!$D:$D,'[9]②7月-汇总'!$AB:$AB,0)</f>
        <v>0</v>
      </c>
      <c r="AY45" s="52">
        <f>_xlfn.XLOOKUP(C45,'[9]②7月-汇总'!$D:$D,'[9]②7月-汇总'!$AD:$AD,0)</f>
        <v>0</v>
      </c>
      <c r="AZ45" s="54">
        <f t="shared" si="10"/>
        <v>454.708</v>
      </c>
      <c r="BA45" s="52">
        <f>_xlfn.XLOOKUP(C45,[11]健康师明细!$C:$C,[11]健康师明细!$K:$K,0)</f>
        <v>0</v>
      </c>
      <c r="BB45" s="55">
        <f>_xlfn.XLOOKUP(C45,'[9]②7月-汇总'!$D:$D,'[9]②7月-汇总'!$AE:$AE,0)</f>
        <v>0</v>
      </c>
      <c r="BC45" s="55">
        <f>_xlfn.XLOOKUP(C45,'[9]②7月-汇总'!$D:$D,'[9]②7月-汇总'!$AF:$AF,0)</f>
        <v>0</v>
      </c>
      <c r="BD45" s="58">
        <f>_xlfn.XLOOKUP(C45,'[9]②7月-汇总'!$D:$D,'[9]②7月-汇总'!$AG:$AG,0)</f>
        <v>0</v>
      </c>
      <c r="BE45" s="60" t="e">
        <f t="shared" si="13"/>
        <v>#REF!</v>
      </c>
      <c r="BF45" s="52">
        <f>_xlfn.XLOOKUP(C45,'[9]①7月-花名册'!$E:$E,'[9]①7月-花名册'!$U:$U,0)</f>
        <v>0</v>
      </c>
      <c r="BG45" s="61" t="e">
        <f t="shared" si="11"/>
        <v>#REF!</v>
      </c>
      <c r="BH45" s="61" t="e">
        <f t="shared" si="12"/>
        <v>#REF!</v>
      </c>
      <c r="BI45" s="52">
        <f>_xlfn.XLOOKUP(C45,[9]上月未发人员明细!$A:$A,[9]上月未发人员明细!$I:$I,0)</f>
        <v>0</v>
      </c>
      <c r="BJ45" s="52">
        <f>SUMIFS([7]手动调整!$F:$F,[7]手动调整!$B:$B,C45)</f>
        <v>0</v>
      </c>
      <c r="BK45" s="64" t="e">
        <f t="shared" si="14"/>
        <v>#REF!</v>
      </c>
    </row>
    <row r="46" spans="1:63">
      <c r="A46" s="22" t="s">
        <v>124</v>
      </c>
      <c r="B46" s="25" t="s">
        <v>128</v>
      </c>
      <c r="C46" s="23" t="s">
        <v>129</v>
      </c>
      <c r="D46" s="23">
        <f>_xlfn.XLOOKUP(C46,[1]期初设置!$E:$E,[1]期初设置!$AM:$AM,0)</f>
        <v>0</v>
      </c>
      <c r="E46" s="27" t="str">
        <f>IFERROR(_xlfn.XLOOKUP(C46,[1]期初设置!$E:$E,[1]期初设置!$R:$R),"")</f>
        <v/>
      </c>
      <c r="F46" s="27" t="str">
        <f>IFERROR(_xlfn.XLOOKUP(C46,[1]期初设置!$E:$E,[1]期初设置!S:S),"")</f>
        <v/>
      </c>
      <c r="G46" s="27" t="str">
        <f>IFERROR(_xlfn.XLOOKUP(C46,[1]期初设置!$E:$E,[1]期初设置!T:T),"")</f>
        <v/>
      </c>
      <c r="H46" s="27" t="str">
        <f>IFERROR(_xlfn.XLOOKUP(C46,[1]期初设置!$E:$E,[1]期初设置!U:U),"")</f>
        <v/>
      </c>
      <c r="I46" s="31">
        <f>_xlfn.XLOOKUP(A46,[2]门店排名!$C:$C,[2]门店排名!$E:$E,0)</f>
        <v>407490.19</v>
      </c>
      <c r="J46" s="31" t="str">
        <f>IFERROR(_xlfn.XLOOKUP(D46,'[1]⑥战队统计表-B-a-②呈现-业绩明细表④'!$A:$A,'[1]⑥战队统计表-B-a-②呈现-业绩明细表④'!$C:$C,0),"")</f>
        <v/>
      </c>
      <c r="K46" s="32">
        <f>IFERROR(_xlfn.XLOOKUP(C46,[1]期初设置!$E:$E,[1]期初设置!$AI:$AI,0),"")</f>
        <v>0</v>
      </c>
      <c r="L46" s="33">
        <f>_xlfn.XLOOKUP(C46,[1]期初设置!$E:$E,[1]期初设置!$J:$J,0)</f>
        <v>0</v>
      </c>
      <c r="M46" s="35">
        <f>_xlfn.XLOOKUP(C46,[1]期初设置!$E:$E,[1]期初设置!$I:$I,0)</f>
        <v>0</v>
      </c>
      <c r="N46" s="35">
        <f>_xlfn.XLOOKUP(C46,[1]期初设置!$E:$E,[1]期初设置!$K:$K,0)</f>
        <v>0</v>
      </c>
      <c r="O46" s="33">
        <f>_xlfn.XLOOKUP(C46,[1]期初设置!$E:$E,[1]期初设置!$O:$O,0)</f>
        <v>0</v>
      </c>
      <c r="P46" s="35">
        <f>IF(_xlfn.XLOOKUP(C46,[1]期初设置!$E:$E,[1]期初设置!$N:$N,0)="同老店",0,_xlfn.XLOOKUP(C46,[1]期初设置!$E:$E,[1]期初设置!$N:$N,0))</f>
        <v>0</v>
      </c>
      <c r="Q46" s="38">
        <f>_xlfn.XLOOKUP(C46,'[3]7月'!$C:$C,'[3]7月'!$E:$E,0)</f>
        <v>0</v>
      </c>
      <c r="R46" s="38">
        <f>_xlfn.XLOOKUP(C46,'[3]7月'!$C:$C,'[3]7月'!$D:$D,0)</f>
        <v>0</v>
      </c>
      <c r="S46" s="38">
        <f>_xlfn.XLOOKUP(A46,[2]人头人次表!$A:$A,[2]人头人次表!$C:$C,0)</f>
        <v>206</v>
      </c>
      <c r="T46" s="38">
        <f>_xlfn.XLOOKUP(C46,'[4]②7月-汇总'!$D:$D,'[4]②7月-汇总'!$AP:$AP,0)</f>
        <v>31</v>
      </c>
      <c r="U46" s="38">
        <f>_xlfn.XLOOKUP(C46,'[4]②7月-汇总'!$D:$D,'[4]②7月-汇总'!$U:$U,0)</f>
        <v>0</v>
      </c>
      <c r="V46" s="41">
        <f>_xlfn.XLOOKUP(C46,[5]期初设置!$E:$E,[5]期初设置!$AG:$AG,0)</f>
        <v>0</v>
      </c>
      <c r="W46" s="42">
        <f>_xlfn.XLOOKUP(C46,[5]期初设置!$E:$E,[5]期初设置!$AH:$AH,0)</f>
        <v>0</v>
      </c>
      <c r="X46" s="42">
        <f>_xlfn.XLOOKUP(C46,[5]期初设置!$E:$E,[5]期初设置!$AI:$AI,0)</f>
        <v>0</v>
      </c>
      <c r="Y46" s="42">
        <f>_xlfn.XLOOKUP(C46,[5]期初设置!$E:$E,[5]期初设置!$AM:$AM,0)</f>
        <v>0</v>
      </c>
      <c r="Z46" s="42">
        <f t="shared" si="2"/>
        <v>0</v>
      </c>
      <c r="AA46" s="42">
        <f t="shared" si="3"/>
        <v>0</v>
      </c>
      <c r="AB46" s="42">
        <f>_xlfn.XLOOKUP(C46,'[6]健康师-人工底薪'!$A:$A,'[6]健康师-人工底薪'!$AF:$AF,0)</f>
        <v>0</v>
      </c>
      <c r="AC46" s="47">
        <f t="shared" si="4"/>
        <v>0</v>
      </c>
      <c r="AD46" s="38">
        <f>_xlfn.XLOOKUP(C46,'[3]7月'!$C:$C,'[3]7月'!$F:$F,0)</f>
        <v>0</v>
      </c>
      <c r="AE46" s="38">
        <f>_xlfn.XLOOKUP(C46,'[8]7月'!$C:$C,'[8]7月'!$G:$G,0)</f>
        <v>0</v>
      </c>
      <c r="AF46" s="38">
        <f>_xlfn.XLOOKUP(C46,'[9]②7月-汇总'!$D:$D,'[9]②7月-汇总'!$W:$W,0)</f>
        <v>0</v>
      </c>
      <c r="AG46" s="38">
        <f>_xlfn.XLOOKUP(C46,'[9]②7月-汇总'!$D:$D,'[9]②7月-汇总'!$Z:$Z,0)</f>
        <v>0</v>
      </c>
      <c r="AH46" s="50" t="e">
        <f>AA46+AC46+#REF!+#REF!+#REF!+AF46+AG46+AD46+AE46</f>
        <v>#REF!</v>
      </c>
      <c r="AI46" s="38">
        <f>_xlfn.XLOOKUP(C46,'[9]①7月-花名册'!$E:$E,'[9]①7月-花名册'!$T:$T,0)</f>
        <v>0</v>
      </c>
      <c r="AJ46" s="38">
        <f t="shared" si="5"/>
        <v>0</v>
      </c>
      <c r="AK46" s="38">
        <f t="shared" si="6"/>
        <v>0</v>
      </c>
      <c r="AL46" s="38">
        <f t="shared" si="7"/>
        <v>0</v>
      </c>
      <c r="AM46" s="38" t="e">
        <f t="shared" si="8"/>
        <v>#REF!</v>
      </c>
      <c r="AN46" s="52">
        <f>_xlfn.XLOOKUP(C46,'[9]②7月-汇总'!$D:$D,'[9]②7月-汇总'!AI:AI,0)</f>
        <v>0</v>
      </c>
      <c r="AO46" s="52">
        <f>_xlfn.XLOOKUP(C46,'[9]②7月-汇总'!$D:$D,'[9]②7月-汇总'!AJ:AJ,0)</f>
        <v>0</v>
      </c>
      <c r="AP46" s="52">
        <f>_xlfn.XLOOKUP(C46,'[9]②7月-汇总'!$D:$D,'[9]②7月-汇总'!AL:AL,0)</f>
        <v>0</v>
      </c>
      <c r="AQ46" s="54">
        <f t="shared" si="9"/>
        <v>0</v>
      </c>
      <c r="AR46" s="55">
        <f>_xlfn.XLOOKUP(C46,'[9]②7月-汇总'!$D:$D,'[9]②7月-汇总'!X:X,0)</f>
        <v>10</v>
      </c>
      <c r="AS46" s="55">
        <f>_xlfn.XLOOKUP(C46,'[9]②7月-汇总'!$D:$D,'[9]②7月-汇总'!Y:Y,0)</f>
        <v>0</v>
      </c>
      <c r="AT46" s="55"/>
      <c r="AU46" s="52">
        <f>_xlfn.XLOOKUP(C46,'[10]7月社保'!$B:$B,'[10]7月社保'!$L:$L,0)</f>
        <v>458.316</v>
      </c>
      <c r="AV46" s="52">
        <f>IFERROR(IF(AL46&gt;0,_xlfn.XLOOKUP(C46,[11]健康师明细!$C:$C,[11]健康师明细!$N:$N,0),0),0)</f>
        <v>0</v>
      </c>
      <c r="AW46" s="52">
        <f>_xlfn.XLOOKUP(C46,'[9]②7月-汇总'!$D:$D,'[9]②7月-汇总'!$AC:$AC,0)</f>
        <v>0</v>
      </c>
      <c r="AX46" s="52">
        <f>_xlfn.XLOOKUP(C46,'[9]②7月-汇总'!$D:$D,'[9]②7月-汇总'!$AB:$AB,0)</f>
        <v>0</v>
      </c>
      <c r="AY46" s="52">
        <f>_xlfn.XLOOKUP(C46,'[9]②7月-汇总'!$D:$D,'[9]②7月-汇总'!$AD:$AD,0)</f>
        <v>0</v>
      </c>
      <c r="AZ46" s="54">
        <f t="shared" si="10"/>
        <v>468.316</v>
      </c>
      <c r="BA46" s="52">
        <f>_xlfn.XLOOKUP(C46,[11]健康师明细!$C:$C,[11]健康师明细!$K:$K,0)</f>
        <v>0</v>
      </c>
      <c r="BB46" s="55">
        <f>_xlfn.XLOOKUP(C46,'[9]②7月-汇总'!$D:$D,'[9]②7月-汇总'!$AE:$AE,0)</f>
        <v>0</v>
      </c>
      <c r="BC46" s="55">
        <f>_xlfn.XLOOKUP(C46,'[9]②7月-汇总'!$D:$D,'[9]②7月-汇总'!$AF:$AF,0)</f>
        <v>0</v>
      </c>
      <c r="BD46" s="58">
        <f>_xlfn.XLOOKUP(C46,'[9]②7月-汇总'!$D:$D,'[9]②7月-汇总'!$AG:$AG,0)</f>
        <v>0</v>
      </c>
      <c r="BE46" s="60" t="e">
        <f t="shared" si="13"/>
        <v>#REF!</v>
      </c>
      <c r="BF46" s="52">
        <f>_xlfn.XLOOKUP(C46,'[9]①7月-花名册'!$E:$E,'[9]①7月-花名册'!$U:$U,0)</f>
        <v>0</v>
      </c>
      <c r="BG46" s="61" t="e">
        <f t="shared" si="11"/>
        <v>#REF!</v>
      </c>
      <c r="BH46" s="61" t="e">
        <f t="shared" si="12"/>
        <v>#REF!</v>
      </c>
      <c r="BI46" s="52">
        <f>_xlfn.XLOOKUP(C46,[9]上月未发人员明细!$A:$A,[9]上月未发人员明细!$I:$I,0)</f>
        <v>0</v>
      </c>
      <c r="BJ46" s="52">
        <f>SUMIFS([7]手动调整!$F:$F,[7]手动调整!$B:$B,C46)</f>
        <v>0</v>
      </c>
      <c r="BK46" s="64" t="e">
        <f t="shared" si="14"/>
        <v>#REF!</v>
      </c>
    </row>
    <row r="47" spans="1:63">
      <c r="A47" s="22" t="s">
        <v>124</v>
      </c>
      <c r="B47" s="25" t="s">
        <v>12</v>
      </c>
      <c r="C47" s="23" t="s">
        <v>130</v>
      </c>
      <c r="D47" s="23" t="str">
        <f>_xlfn.XLOOKUP(C47,[1]期初设置!$E:$E,[1]期初设置!$AM:$AM,0)</f>
        <v>静居寺+亮剑队</v>
      </c>
      <c r="E47" s="27">
        <f>IFERROR(_xlfn.XLOOKUP(C47,[1]期初设置!$E:$E,[1]期初设置!$R:$R),"")</f>
        <v>116254.6</v>
      </c>
      <c r="F47" s="27">
        <f>IFERROR(_xlfn.XLOOKUP(C47,[1]期初设置!$E:$E,[1]期初设置!S:S),"")</f>
        <v>61766.6</v>
      </c>
      <c r="G47" s="27">
        <f>IFERROR(_xlfn.XLOOKUP(C47,[1]期初设置!$E:$E,[1]期初设置!T:T),"")</f>
        <v>53600</v>
      </c>
      <c r="H47" s="27">
        <f>IFERROR(_xlfn.XLOOKUP(C47,[1]期初设置!$E:$E,[1]期初设置!U:U),"")</f>
        <v>888</v>
      </c>
      <c r="I47" s="31">
        <f>_xlfn.XLOOKUP(A47,[2]门店排名!$C:$C,[2]门店排名!$E:$E,0)</f>
        <v>407490.19</v>
      </c>
      <c r="J47" s="31">
        <f>IFERROR(_xlfn.XLOOKUP(D47,'[1]⑥战队统计表-B-a-②呈现-业绩明细表④'!$A:$A,'[1]⑥战队统计表-B-a-②呈现-业绩明细表④'!$C:$C,0),"")</f>
        <v>175402.8</v>
      </c>
      <c r="K47" s="32">
        <f>IFERROR(_xlfn.XLOOKUP(C47,[1]期初设置!$E:$E,[1]期初设置!$AI:$AI,0),"")</f>
        <v>6424.3389</v>
      </c>
      <c r="L47" s="33">
        <f>_xlfn.XLOOKUP(C47,[1]期初设置!$E:$E,[1]期初设置!$J:$J,0)</f>
        <v>0</v>
      </c>
      <c r="M47" s="35">
        <f>_xlfn.XLOOKUP(C47,[1]期初设置!$E:$E,[1]期初设置!$I:$I,0)</f>
        <v>0</v>
      </c>
      <c r="N47" s="35">
        <f>_xlfn.XLOOKUP(C47,[1]期初设置!$E:$E,[1]期初设置!$K:$K,0)</f>
        <v>0</v>
      </c>
      <c r="O47" s="33">
        <f>_xlfn.XLOOKUP(C47,[1]期初设置!$E:$E,[1]期初设置!$O:$O,0)</f>
        <v>0</v>
      </c>
      <c r="P47" s="35">
        <f>IF(_xlfn.XLOOKUP(C47,[1]期初设置!$E:$E,[1]期初设置!$N:$N,0)="同老店",0,_xlfn.XLOOKUP(C47,[1]期初设置!$E:$E,[1]期初设置!$N:$N,0))</f>
        <v>0</v>
      </c>
      <c r="Q47" s="38">
        <f>_xlfn.XLOOKUP(C47,'[3]7月'!$C:$C,'[3]7月'!$E:$E,0)</f>
        <v>86891.64</v>
      </c>
      <c r="R47" s="38">
        <f>_xlfn.XLOOKUP(C47,'[3]7月'!$C:$C,'[3]7月'!$D:$D,0)</f>
        <v>126</v>
      </c>
      <c r="S47" s="38">
        <f>_xlfn.XLOOKUP(A47,[2]人头人次表!$A:$A,[2]人头人次表!$C:$C,0)</f>
        <v>206</v>
      </c>
      <c r="T47" s="38">
        <f>_xlfn.XLOOKUP(C47,'[4]②7月-汇总'!$D:$D,'[4]②7月-汇总'!$AP:$AP,0)</f>
        <v>31</v>
      </c>
      <c r="U47" s="38">
        <f>_xlfn.XLOOKUP(C47,'[4]②7月-汇总'!$D:$D,'[4]②7月-汇总'!$U:$U,0)</f>
        <v>0</v>
      </c>
      <c r="V47" s="41">
        <f>_xlfn.XLOOKUP(C47,[5]期初设置!$E:$E,[5]期初设置!$AG:$AG,0)</f>
        <v>0.07</v>
      </c>
      <c r="W47" s="42">
        <f>_xlfn.XLOOKUP(C47,[5]期初设置!$E:$E,[5]期初设置!$AH:$AH,0)</f>
        <v>4107.4789</v>
      </c>
      <c r="X47" s="42">
        <f>_xlfn.XLOOKUP(C47,[5]期初设置!$E:$E,[5]期初设置!$AI:$AI,0)</f>
        <v>2316.86</v>
      </c>
      <c r="Y47" s="42">
        <f>_xlfn.XLOOKUP(C47,[5]期初设置!$E:$E,[5]期初设置!$AM:$AM,0)</f>
        <v>0</v>
      </c>
      <c r="Z47" s="42">
        <f t="shared" si="2"/>
        <v>0</v>
      </c>
      <c r="AA47" s="42">
        <f t="shared" si="3"/>
        <v>6424.3389</v>
      </c>
      <c r="AB47" s="42">
        <f>_xlfn.XLOOKUP(C47,'[6]健康师-人工底薪'!$A:$A,'[6]健康师-人工底薪'!$AF:$AF,0)</f>
        <v>2200</v>
      </c>
      <c r="AC47" s="47">
        <f t="shared" si="4"/>
        <v>2200</v>
      </c>
      <c r="AD47" s="38">
        <f>_xlfn.XLOOKUP(C47,'[3]7月'!$C:$C,'[3]7月'!$F:$F,0)</f>
        <v>1593</v>
      </c>
      <c r="AE47" s="38">
        <f>_xlfn.XLOOKUP(C47,'[8]7月'!$C:$C,'[8]7月'!$G:$G,0)</f>
        <v>175</v>
      </c>
      <c r="AF47" s="38">
        <f>_xlfn.XLOOKUP(C47,'[9]②7月-汇总'!$D:$D,'[9]②7月-汇总'!$W:$W,0)</f>
        <v>0</v>
      </c>
      <c r="AG47" s="38">
        <f>_xlfn.XLOOKUP(C47,'[9]②7月-汇总'!$D:$D,'[9]②7月-汇总'!$Z:$Z,0)</f>
        <v>0</v>
      </c>
      <c r="AH47" s="50" t="e">
        <f>AA47+AC47+#REF!+#REF!+#REF!+AF47+AG47+AD47+AE47</f>
        <v>#REF!</v>
      </c>
      <c r="AI47" s="38">
        <f>_xlfn.XLOOKUP(C47,'[9]①7月-花名册'!$E:$E,'[9]①7月-花名册'!$T:$T,0)</f>
        <v>0</v>
      </c>
      <c r="AJ47" s="38">
        <f t="shared" si="5"/>
        <v>0</v>
      </c>
      <c r="AK47" s="38">
        <f t="shared" si="6"/>
        <v>0</v>
      </c>
      <c r="AL47" s="38">
        <f t="shared" si="7"/>
        <v>0</v>
      </c>
      <c r="AM47" s="38" t="e">
        <f t="shared" si="8"/>
        <v>#REF!</v>
      </c>
      <c r="AN47" s="52">
        <f>_xlfn.XLOOKUP(C47,'[9]②7月-汇总'!$D:$D,'[9]②7月-汇总'!AI:AI,0)</f>
        <v>0</v>
      </c>
      <c r="AO47" s="52">
        <f>_xlfn.XLOOKUP(C47,'[9]②7月-汇总'!$D:$D,'[9]②7月-汇总'!AJ:AJ,0)</f>
        <v>0</v>
      </c>
      <c r="AP47" s="52">
        <f>_xlfn.XLOOKUP(C47,'[9]②7月-汇总'!$D:$D,'[9]②7月-汇总'!AL:AL,0)</f>
        <v>0</v>
      </c>
      <c r="AQ47" s="54">
        <f t="shared" si="9"/>
        <v>0</v>
      </c>
      <c r="AR47" s="55">
        <f>_xlfn.XLOOKUP(C47,'[9]②7月-汇总'!$D:$D,'[9]②7月-汇总'!X:X,0)</f>
        <v>10</v>
      </c>
      <c r="AS47" s="55">
        <f>_xlfn.XLOOKUP(C47,'[9]②7月-汇总'!$D:$D,'[9]②7月-汇总'!Y:Y,0)</f>
        <v>0</v>
      </c>
      <c r="AT47" s="55"/>
      <c r="AU47" s="52">
        <f>_xlfn.XLOOKUP(C47,'[10]7月社保'!$B:$B,'[10]7月社保'!$L:$L,0)</f>
        <v>452.904</v>
      </c>
      <c r="AV47" s="52">
        <f>IFERROR(IF(AL47&gt;0,_xlfn.XLOOKUP(C47,[11]健康师明细!$C:$C,[11]健康师明细!$N:$N,0),0),0)</f>
        <v>0</v>
      </c>
      <c r="AW47" s="52">
        <f>_xlfn.XLOOKUP(C47,'[9]②7月-汇总'!$D:$D,'[9]②7月-汇总'!$AC:$AC,0)</f>
        <v>0</v>
      </c>
      <c r="AX47" s="52">
        <f>_xlfn.XLOOKUP(C47,'[9]②7月-汇总'!$D:$D,'[9]②7月-汇总'!$AB:$AB,0)</f>
        <v>0</v>
      </c>
      <c r="AY47" s="52">
        <f>_xlfn.XLOOKUP(C47,'[9]②7月-汇总'!$D:$D,'[9]②7月-汇总'!$AD:$AD,0)</f>
        <v>0</v>
      </c>
      <c r="AZ47" s="54">
        <f t="shared" si="10"/>
        <v>462.904</v>
      </c>
      <c r="BA47" s="52">
        <f>_xlfn.XLOOKUP(C47,[11]健康师明细!$C:$C,[11]健康师明细!$K:$K,0)</f>
        <v>500</v>
      </c>
      <c r="BB47" s="55">
        <f>_xlfn.XLOOKUP(C47,'[9]②7月-汇总'!$D:$D,'[9]②7月-汇总'!$AE:$AE,0)</f>
        <v>0</v>
      </c>
      <c r="BC47" s="55">
        <f>_xlfn.XLOOKUP(C47,'[9]②7月-汇总'!$D:$D,'[9]②7月-汇总'!$AF:$AF,0)</f>
        <v>0</v>
      </c>
      <c r="BD47" s="58">
        <f>_xlfn.XLOOKUP(C47,'[9]②7月-汇总'!$D:$D,'[9]②7月-汇总'!$AG:$AG,0)</f>
        <v>0</v>
      </c>
      <c r="BE47" s="60" t="e">
        <f t="shared" si="13"/>
        <v>#REF!</v>
      </c>
      <c r="BF47" s="52">
        <f>_xlfn.XLOOKUP(C47,'[9]①7月-花名册'!$E:$E,'[9]①7月-花名册'!$U:$U,0)</f>
        <v>0</v>
      </c>
      <c r="BG47" s="61" t="e">
        <f t="shared" si="11"/>
        <v>#REF!</v>
      </c>
      <c r="BH47" s="61" t="e">
        <f t="shared" si="12"/>
        <v>#REF!</v>
      </c>
      <c r="BI47" s="52">
        <f>_xlfn.XLOOKUP(C47,[9]上月未发人员明细!$A:$A,[9]上月未发人员明细!$I:$I,0)</f>
        <v>0</v>
      </c>
      <c r="BJ47" s="52">
        <f>SUMIFS([7]手动调整!$F:$F,[7]手动调整!$B:$B,C47)</f>
        <v>0</v>
      </c>
      <c r="BK47" s="64" t="e">
        <f t="shared" si="14"/>
        <v>#REF!</v>
      </c>
    </row>
    <row r="48" spans="1:63">
      <c r="A48" s="22" t="s">
        <v>124</v>
      </c>
      <c r="B48" s="25" t="s">
        <v>12</v>
      </c>
      <c r="C48" s="23" t="s">
        <v>131</v>
      </c>
      <c r="D48" s="23" t="str">
        <f>_xlfn.XLOOKUP(C48,[1]期初设置!$E:$E,[1]期初设置!$AM:$AM,0)</f>
        <v>静居寺+战神队</v>
      </c>
      <c r="E48" s="27">
        <f>IFERROR(_xlfn.XLOOKUP(C48,[1]期初设置!$E:$E,[1]期初设置!$R:$R),"")</f>
        <v>33278</v>
      </c>
      <c r="F48" s="27">
        <f>IFERROR(_xlfn.XLOOKUP(C48,[1]期初设置!$E:$E,[1]期初设置!S:S),"")</f>
        <v>32390</v>
      </c>
      <c r="G48" s="27">
        <f>IFERROR(_xlfn.XLOOKUP(C48,[1]期初设置!$E:$E,[1]期初设置!T:T),"")</f>
        <v>0</v>
      </c>
      <c r="H48" s="27">
        <f>IFERROR(_xlfn.XLOOKUP(C48,[1]期初设置!$E:$E,[1]期初设置!U:U),"")</f>
        <v>888</v>
      </c>
      <c r="I48" s="31">
        <f>_xlfn.XLOOKUP(A48,[2]门店排名!$C:$C,[2]门店排名!$E:$E,0)</f>
        <v>407490.19</v>
      </c>
      <c r="J48" s="31">
        <f>IFERROR(_xlfn.XLOOKUP(D48,'[1]⑥战队统计表-B-a-②呈现-业绩明细表④'!$A:$A,'[1]⑥战队统计表-B-a-②呈现-业绩明细表④'!$C:$C,0),"")</f>
        <v>232087.3</v>
      </c>
      <c r="K48" s="32">
        <f>IFERROR(_xlfn.XLOOKUP(C48,[1]期初设置!$E:$E,[1]期初设置!$AI:$AI,0),"")</f>
        <v>2153.935</v>
      </c>
      <c r="L48" s="33">
        <f>_xlfn.XLOOKUP(C48,[1]期初设置!$E:$E,[1]期初设置!$J:$J,0)</f>
        <v>0</v>
      </c>
      <c r="M48" s="35">
        <f>_xlfn.XLOOKUP(C48,[1]期初设置!$E:$E,[1]期初设置!$I:$I,0)</f>
        <v>0</v>
      </c>
      <c r="N48" s="35">
        <f>_xlfn.XLOOKUP(C48,[1]期初设置!$E:$E,[1]期初设置!$K:$K,0)</f>
        <v>0</v>
      </c>
      <c r="O48" s="33">
        <f>_xlfn.XLOOKUP(C48,[1]期初设置!$E:$E,[1]期初设置!$O:$O,0)</f>
        <v>0</v>
      </c>
      <c r="P48" s="35">
        <f>IF(_xlfn.XLOOKUP(C48,[1]期初设置!$E:$E,[1]期初设置!$N:$N,0)="同老店",0,_xlfn.XLOOKUP(C48,[1]期初设置!$E:$E,[1]期初设置!$N:$N,0))</f>
        <v>0</v>
      </c>
      <c r="Q48" s="38">
        <f>_xlfn.XLOOKUP(C48,'[3]7月'!$C:$C,'[3]7月'!$E:$E,0)</f>
        <v>28777.7</v>
      </c>
      <c r="R48" s="38">
        <f>_xlfn.XLOOKUP(C48,'[3]7月'!$C:$C,'[3]7月'!$D:$D,0)</f>
        <v>138</v>
      </c>
      <c r="S48" s="38">
        <f>_xlfn.XLOOKUP(A48,[2]人头人次表!$A:$A,[2]人头人次表!$C:$C,0)</f>
        <v>206</v>
      </c>
      <c r="T48" s="38">
        <f>_xlfn.XLOOKUP(C48,'[4]②7月-汇总'!$D:$D,'[4]②7月-汇总'!$AP:$AP,0)</f>
        <v>31</v>
      </c>
      <c r="U48" s="38">
        <f>_xlfn.XLOOKUP(C48,'[4]②7月-汇总'!$D:$D,'[4]②7月-汇总'!$U:$U,0)</f>
        <v>0</v>
      </c>
      <c r="V48" s="41">
        <f>_xlfn.XLOOKUP(C48,[5]期初设置!$E:$E,[5]期初设置!$AG:$AG,0)</f>
        <v>0.07</v>
      </c>
      <c r="W48" s="42">
        <f>_xlfn.XLOOKUP(C48,[5]期初设置!$E:$E,[5]期初设置!$AH:$AH,0)</f>
        <v>2153.935</v>
      </c>
      <c r="X48" s="42">
        <f>_xlfn.XLOOKUP(C48,[5]期初设置!$E:$E,[5]期初设置!$AI:$AI,0)</f>
        <v>0</v>
      </c>
      <c r="Y48" s="42" t="str">
        <f>_xlfn.XLOOKUP(C48,[5]期初设置!$E:$E,[5]期初设置!$AM:$AM,0)</f>
        <v/>
      </c>
      <c r="Z48" s="42">
        <f t="shared" si="2"/>
        <v>0</v>
      </c>
      <c r="AA48" s="42">
        <f t="shared" si="3"/>
        <v>2153.935</v>
      </c>
      <c r="AB48" s="42">
        <f>_xlfn.XLOOKUP(C48,'[6]健康师-人工底薪'!$A:$A,'[6]健康师-人工底薪'!$AF:$AF,0)</f>
        <v>2200</v>
      </c>
      <c r="AC48" s="47">
        <f t="shared" si="4"/>
        <v>2200</v>
      </c>
      <c r="AD48" s="38">
        <f>_xlfn.XLOOKUP(C48,'[3]7月'!$C:$C,'[3]7月'!$F:$F,0)</f>
        <v>1622</v>
      </c>
      <c r="AE48" s="38">
        <f>_xlfn.XLOOKUP(C48,'[8]7月'!$C:$C,'[8]7月'!$G:$G,0)</f>
        <v>70</v>
      </c>
      <c r="AF48" s="38">
        <f>_xlfn.XLOOKUP(C48,'[9]②7月-汇总'!$D:$D,'[9]②7月-汇总'!$W:$W,0)</f>
        <v>0</v>
      </c>
      <c r="AG48" s="38">
        <f>_xlfn.XLOOKUP(C48,'[9]②7月-汇总'!$D:$D,'[9]②7月-汇总'!$Z:$Z,0)</f>
        <v>0</v>
      </c>
      <c r="AH48" s="50" t="e">
        <f>AA48+AC48+#REF!+#REF!+#REF!+AF48+AG48+AD48+AE48</f>
        <v>#REF!</v>
      </c>
      <c r="AI48" s="38">
        <f>_xlfn.XLOOKUP(C48,'[9]①7月-花名册'!$E:$E,'[9]①7月-花名册'!$T:$T,0)</f>
        <v>0</v>
      </c>
      <c r="AJ48" s="38">
        <f t="shared" si="5"/>
        <v>0</v>
      </c>
      <c r="AK48" s="38">
        <f t="shared" si="6"/>
        <v>0</v>
      </c>
      <c r="AL48" s="38">
        <f t="shared" si="7"/>
        <v>0</v>
      </c>
      <c r="AM48" s="38" t="e">
        <f t="shared" si="8"/>
        <v>#REF!</v>
      </c>
      <c r="AN48" s="52">
        <f>_xlfn.XLOOKUP(C48,'[9]②7月-汇总'!$D:$D,'[9]②7月-汇总'!AI:AI,0)</f>
        <v>0</v>
      </c>
      <c r="AO48" s="52">
        <f>_xlfn.XLOOKUP(C48,'[9]②7月-汇总'!$D:$D,'[9]②7月-汇总'!AJ:AJ,0)</f>
        <v>0</v>
      </c>
      <c r="AP48" s="52">
        <f>_xlfn.XLOOKUP(C48,'[9]②7月-汇总'!$D:$D,'[9]②7月-汇总'!AL:AL,0)</f>
        <v>0</v>
      </c>
      <c r="AQ48" s="54">
        <f t="shared" si="9"/>
        <v>0</v>
      </c>
      <c r="AR48" s="55">
        <f>_xlfn.XLOOKUP(C48,'[9]②7月-汇总'!$D:$D,'[9]②7月-汇总'!X:X,0)</f>
        <v>10</v>
      </c>
      <c r="AS48" s="55">
        <f>_xlfn.XLOOKUP(C48,'[9]②7月-汇总'!$D:$D,'[9]②7月-汇总'!Y:Y,0)</f>
        <v>0</v>
      </c>
      <c r="AT48" s="55"/>
      <c r="AU48" s="52">
        <f>_xlfn.XLOOKUP(C48,'[10]7月社保'!$B:$B,'[10]7月社保'!$L:$L,0)</f>
        <v>644.168</v>
      </c>
      <c r="AV48" s="52">
        <f>IFERROR(IF(AL48&gt;0,_xlfn.XLOOKUP(C48,[11]健康师明细!$C:$C,[11]健康师明细!$N:$N,0),0),0)</f>
        <v>0</v>
      </c>
      <c r="AW48" s="52">
        <f>_xlfn.XLOOKUP(C48,'[9]②7月-汇总'!$D:$D,'[9]②7月-汇总'!$AC:$AC,0)</f>
        <v>0</v>
      </c>
      <c r="AX48" s="52">
        <f>_xlfn.XLOOKUP(C48,'[9]②7月-汇总'!$D:$D,'[9]②7月-汇总'!$AB:$AB,0)</f>
        <v>0</v>
      </c>
      <c r="AY48" s="52">
        <f>_xlfn.XLOOKUP(C48,'[9]②7月-汇总'!$D:$D,'[9]②7月-汇总'!$AD:$AD,0)</f>
        <v>0</v>
      </c>
      <c r="AZ48" s="54">
        <f t="shared" si="10"/>
        <v>654.168</v>
      </c>
      <c r="BA48" s="52">
        <f>_xlfn.XLOOKUP(C48,[11]健康师明细!$C:$C,[11]健康师明细!$K:$K,0)</f>
        <v>0</v>
      </c>
      <c r="BB48" s="55">
        <f>_xlfn.XLOOKUP(C48,'[9]②7月-汇总'!$D:$D,'[9]②7月-汇总'!$AE:$AE,0)</f>
        <v>0</v>
      </c>
      <c r="BC48" s="55">
        <f>_xlfn.XLOOKUP(C48,'[9]②7月-汇总'!$D:$D,'[9]②7月-汇总'!$AF:$AF,0)</f>
        <v>0</v>
      </c>
      <c r="BD48" s="58">
        <f>_xlfn.XLOOKUP(C48,'[9]②7月-汇总'!$D:$D,'[9]②7月-汇总'!$AG:$AG,0)</f>
        <v>0</v>
      </c>
      <c r="BE48" s="60" t="e">
        <f t="shared" si="13"/>
        <v>#REF!</v>
      </c>
      <c r="BF48" s="52">
        <f>_xlfn.XLOOKUP(C48,'[9]①7月-花名册'!$E:$E,'[9]①7月-花名册'!$U:$U,0)</f>
        <v>0</v>
      </c>
      <c r="BG48" s="61" t="e">
        <f t="shared" si="11"/>
        <v>#REF!</v>
      </c>
      <c r="BH48" s="61" t="e">
        <f t="shared" si="12"/>
        <v>#REF!</v>
      </c>
      <c r="BI48" s="52">
        <f>_xlfn.XLOOKUP(C48,[9]上月未发人员明细!$A:$A,[9]上月未发人员明细!$I:$I,0)</f>
        <v>0</v>
      </c>
      <c r="BJ48" s="52">
        <f>SUMIFS([7]手动调整!$F:$F,[7]手动调整!$B:$B,C48)</f>
        <v>0</v>
      </c>
      <c r="BK48" s="64" t="e">
        <f t="shared" si="14"/>
        <v>#REF!</v>
      </c>
    </row>
    <row r="49" spans="1:63">
      <c r="A49" s="22" t="s">
        <v>124</v>
      </c>
      <c r="B49" s="25" t="s">
        <v>12</v>
      </c>
      <c r="C49" s="23" t="s">
        <v>132</v>
      </c>
      <c r="D49" s="23" t="str">
        <f>_xlfn.XLOOKUP(C49,[1]期初设置!$E:$E,[1]期初设置!$AM:$AM,0)</f>
        <v>静居寺+战神队</v>
      </c>
      <c r="E49" s="27">
        <f>IFERROR(_xlfn.XLOOKUP(C49,[1]期初设置!$E:$E,[1]期初设置!$R:$R),"")</f>
        <v>16522.3</v>
      </c>
      <c r="F49" s="27">
        <f>IFERROR(_xlfn.XLOOKUP(C49,[1]期初设置!$E:$E,[1]期初设置!S:S),"")</f>
        <v>16522.3</v>
      </c>
      <c r="G49" s="27">
        <f>IFERROR(_xlfn.XLOOKUP(C49,[1]期初设置!$E:$E,[1]期初设置!T:T),"")</f>
        <v>0</v>
      </c>
      <c r="H49" s="27">
        <f>IFERROR(_xlfn.XLOOKUP(C49,[1]期初设置!$E:$E,[1]期初设置!U:U),"")</f>
        <v>0</v>
      </c>
      <c r="I49" s="31">
        <f>_xlfn.XLOOKUP(A49,[2]门店排名!$C:$C,[2]门店排名!$E:$E,0)</f>
        <v>407490.19</v>
      </c>
      <c r="J49" s="31">
        <f>IFERROR(_xlfn.XLOOKUP(D49,'[1]⑥战队统计表-B-a-②呈现-业绩明细表④'!$A:$A,'[1]⑥战队统计表-B-a-②呈现-业绩明细表④'!$C:$C,0),"")</f>
        <v>232087.3</v>
      </c>
      <c r="K49" s="32">
        <f>IFERROR(_xlfn.XLOOKUP(C49,[1]期初设置!$E:$E,[1]期初设置!$AI:$AI,0),"")</f>
        <v>1098.73295</v>
      </c>
      <c r="L49" s="33">
        <f>_xlfn.XLOOKUP(C49,[1]期初设置!$E:$E,[1]期初设置!$J:$J,0)</f>
        <v>0</v>
      </c>
      <c r="M49" s="35">
        <f>_xlfn.XLOOKUP(C49,[1]期初设置!$E:$E,[1]期初设置!$I:$I,0)</f>
        <v>0</v>
      </c>
      <c r="N49" s="35">
        <f>_xlfn.XLOOKUP(C49,[1]期初设置!$E:$E,[1]期初设置!$K:$K,0)</f>
        <v>0</v>
      </c>
      <c r="O49" s="33">
        <f>_xlfn.XLOOKUP(C49,[1]期初设置!$E:$E,[1]期初设置!$O:$O,0)</f>
        <v>0</v>
      </c>
      <c r="P49" s="35">
        <f>IF(_xlfn.XLOOKUP(C49,[1]期初设置!$E:$E,[1]期初设置!$N:$N,0)="同老店",0,_xlfn.XLOOKUP(C49,[1]期初设置!$E:$E,[1]期初设置!$N:$N,0))</f>
        <v>0</v>
      </c>
      <c r="Q49" s="38">
        <f>_xlfn.XLOOKUP(C49,'[3]7月'!$C:$C,'[3]7月'!$E:$E,0)</f>
        <v>32374.69</v>
      </c>
      <c r="R49" s="38">
        <f>_xlfn.XLOOKUP(C49,'[3]7月'!$C:$C,'[3]7月'!$D:$D,0)</f>
        <v>119</v>
      </c>
      <c r="S49" s="38">
        <f>_xlfn.XLOOKUP(A49,[2]人头人次表!$A:$A,[2]人头人次表!$C:$C,0)</f>
        <v>206</v>
      </c>
      <c r="T49" s="38">
        <f>_xlfn.XLOOKUP(C49,'[4]②7月-汇总'!$D:$D,'[4]②7月-汇总'!$AP:$AP,0)</f>
        <v>31</v>
      </c>
      <c r="U49" s="38">
        <f>_xlfn.XLOOKUP(C49,'[4]②7月-汇总'!$D:$D,'[4]②7月-汇总'!$U:$U,0)</f>
        <v>0</v>
      </c>
      <c r="V49" s="41">
        <f>_xlfn.XLOOKUP(C49,[5]期初设置!$E:$E,[5]期初设置!$AG:$AG,0)</f>
        <v>0.07</v>
      </c>
      <c r="W49" s="42">
        <f>_xlfn.XLOOKUP(C49,[5]期初设置!$E:$E,[5]期初设置!$AH:$AH,0)</f>
        <v>1098.73295</v>
      </c>
      <c r="X49" s="42">
        <f>_xlfn.XLOOKUP(C49,[5]期初设置!$E:$E,[5]期初设置!$AI:$AI,0)</f>
        <v>0</v>
      </c>
      <c r="Y49" s="42" t="str">
        <f>_xlfn.XLOOKUP(C49,[5]期初设置!$E:$E,[5]期初设置!$AM:$AM,0)</f>
        <v/>
      </c>
      <c r="Z49" s="42">
        <f t="shared" si="2"/>
        <v>0</v>
      </c>
      <c r="AA49" s="42">
        <f t="shared" si="3"/>
        <v>1098.73295</v>
      </c>
      <c r="AB49" s="42">
        <f>_xlfn.XLOOKUP(C49,'[6]健康师-人工底薪'!$A:$A,'[6]健康师-人工底薪'!$AF:$AF,0)</f>
        <v>2000</v>
      </c>
      <c r="AC49" s="47">
        <f t="shared" si="4"/>
        <v>2000</v>
      </c>
      <c r="AD49" s="38">
        <f>_xlfn.XLOOKUP(C49,'[3]7月'!$C:$C,'[3]7月'!$F:$F,0)</f>
        <v>1254</v>
      </c>
      <c r="AE49" s="38">
        <f>_xlfn.XLOOKUP(C49,'[8]7月'!$C:$C,'[8]7月'!$G:$G,0)</f>
        <v>0</v>
      </c>
      <c r="AF49" s="38">
        <f>_xlfn.XLOOKUP(C49,'[9]②7月-汇总'!$D:$D,'[9]②7月-汇总'!$W:$W,0)</f>
        <v>0</v>
      </c>
      <c r="AG49" s="38">
        <f>_xlfn.XLOOKUP(C49,'[9]②7月-汇总'!$D:$D,'[9]②7月-汇总'!$Z:$Z,0)</f>
        <v>50</v>
      </c>
      <c r="AH49" s="50" t="e">
        <f>AA49+AC49+#REF!+#REF!+#REF!+AF49+AG49+AD49+AE49</f>
        <v>#REF!</v>
      </c>
      <c r="AI49" s="38">
        <f>_xlfn.XLOOKUP(C49,'[9]①7月-花名册'!$E:$E,'[9]①7月-花名册'!$T:$T,0)</f>
        <v>0</v>
      </c>
      <c r="AJ49" s="38">
        <f t="shared" si="5"/>
        <v>0</v>
      </c>
      <c r="AK49" s="38">
        <f t="shared" si="6"/>
        <v>0</v>
      </c>
      <c r="AL49" s="38">
        <f t="shared" si="7"/>
        <v>0</v>
      </c>
      <c r="AM49" s="38" t="e">
        <f t="shared" si="8"/>
        <v>#REF!</v>
      </c>
      <c r="AN49" s="52">
        <f>_xlfn.XLOOKUP(C49,'[9]②7月-汇总'!$D:$D,'[9]②7月-汇总'!AI:AI,0)</f>
        <v>0</v>
      </c>
      <c r="AO49" s="52">
        <f>_xlfn.XLOOKUP(C49,'[9]②7月-汇总'!$D:$D,'[9]②7月-汇总'!AJ:AJ,0)</f>
        <v>0</v>
      </c>
      <c r="AP49" s="52">
        <f>_xlfn.XLOOKUP(C49,'[9]②7月-汇总'!$D:$D,'[9]②7月-汇总'!AL:AL,0)</f>
        <v>0</v>
      </c>
      <c r="AQ49" s="54">
        <f t="shared" si="9"/>
        <v>0</v>
      </c>
      <c r="AR49" s="55">
        <f>_xlfn.XLOOKUP(C49,'[9]②7月-汇总'!$D:$D,'[9]②7月-汇总'!X:X,0)</f>
        <v>0</v>
      </c>
      <c r="AS49" s="55">
        <f>_xlfn.XLOOKUP(C49,'[9]②7月-汇总'!$D:$D,'[9]②7月-汇总'!Y:Y,0)</f>
        <v>0</v>
      </c>
      <c r="AT49" s="55"/>
      <c r="AU49" s="52">
        <f>_xlfn.XLOOKUP(C49,'[10]7月社保'!$B:$B,'[10]7月社保'!$L:$L,0)</f>
        <v>0</v>
      </c>
      <c r="AV49" s="52">
        <f>IFERROR(IF(AL49&gt;0,_xlfn.XLOOKUP(C49,[11]健康师明细!$C:$C,[11]健康师明细!$N:$N,0),0),0)</f>
        <v>0</v>
      </c>
      <c r="AW49" s="52">
        <f>_xlfn.XLOOKUP(C49,'[9]②7月-汇总'!$D:$D,'[9]②7月-汇总'!$AC:$AC,0)</f>
        <v>100</v>
      </c>
      <c r="AX49" s="52">
        <f>_xlfn.XLOOKUP(C49,'[9]②7月-汇总'!$D:$D,'[9]②7月-汇总'!$AB:$AB,0)</f>
        <v>0</v>
      </c>
      <c r="AY49" s="52">
        <f>_xlfn.XLOOKUP(C49,'[9]②7月-汇总'!$D:$D,'[9]②7月-汇总'!$AD:$AD,0)</f>
        <v>0</v>
      </c>
      <c r="AZ49" s="54">
        <f t="shared" si="10"/>
        <v>100</v>
      </c>
      <c r="BA49" s="52">
        <f>_xlfn.XLOOKUP(C49,[11]健康师明细!$C:$C,[11]健康师明细!$K:$K,0)</f>
        <v>0</v>
      </c>
      <c r="BB49" s="55">
        <f>_xlfn.XLOOKUP(C49,'[9]②7月-汇总'!$D:$D,'[9]②7月-汇总'!$AE:$AE,0)</f>
        <v>0</v>
      </c>
      <c r="BC49" s="55">
        <f>_xlfn.XLOOKUP(C49,'[9]②7月-汇总'!$D:$D,'[9]②7月-汇总'!$AF:$AF,0)</f>
        <v>0</v>
      </c>
      <c r="BD49" s="58">
        <f>_xlfn.XLOOKUP(C49,'[9]②7月-汇总'!$D:$D,'[9]②7月-汇总'!$AG:$AG,0)</f>
        <v>0</v>
      </c>
      <c r="BE49" s="60" t="e">
        <f t="shared" si="13"/>
        <v>#REF!</v>
      </c>
      <c r="BF49" s="52">
        <f>_xlfn.XLOOKUP(C49,'[9]①7月-花名册'!$E:$E,'[9]①7月-花名册'!$U:$U,0)</f>
        <v>0</v>
      </c>
      <c r="BG49" s="61" t="e">
        <f t="shared" si="11"/>
        <v>#REF!</v>
      </c>
      <c r="BH49" s="61" t="e">
        <f t="shared" si="12"/>
        <v>#REF!</v>
      </c>
      <c r="BI49" s="52">
        <f>_xlfn.XLOOKUP(C49,[9]上月未发人员明细!$A:$A,[9]上月未发人员明细!$I:$I,0)</f>
        <v>0</v>
      </c>
      <c r="BJ49" s="52">
        <f>SUMIFS([7]手动调整!$F:$F,[7]手动调整!$B:$B,C49)</f>
        <v>0</v>
      </c>
      <c r="BK49" s="64" t="e">
        <f t="shared" si="14"/>
        <v>#REF!</v>
      </c>
    </row>
    <row r="50" spans="1:63">
      <c r="A50" s="22" t="s">
        <v>124</v>
      </c>
      <c r="B50" s="25" t="s">
        <v>12</v>
      </c>
      <c r="C50" s="23" t="s">
        <v>133</v>
      </c>
      <c r="D50" s="23" t="str">
        <f>_xlfn.XLOOKUP(C50,[1]期初设置!$E:$E,[1]期初设置!$AM:$AM,0)</f>
        <v>静居寺+亮剑队</v>
      </c>
      <c r="E50" s="27">
        <f>IFERROR(_xlfn.XLOOKUP(C50,[1]期初设置!$E:$E,[1]期初设置!$R:$R),"")</f>
        <v>21600.6</v>
      </c>
      <c r="F50" s="27">
        <f>IFERROR(_xlfn.XLOOKUP(C50,[1]期初设置!$E:$E,[1]期初设置!S:S),"")</f>
        <v>21600.6</v>
      </c>
      <c r="G50" s="27">
        <f>IFERROR(_xlfn.XLOOKUP(C50,[1]期初设置!$E:$E,[1]期初设置!T:T),"")</f>
        <v>0</v>
      </c>
      <c r="H50" s="27">
        <f>IFERROR(_xlfn.XLOOKUP(C50,[1]期初设置!$E:$E,[1]期初设置!U:U),"")</f>
        <v>0</v>
      </c>
      <c r="I50" s="31">
        <f>_xlfn.XLOOKUP(A50,[2]门店排名!$C:$C,[2]门店排名!$E:$E,0)</f>
        <v>407490.19</v>
      </c>
      <c r="J50" s="31">
        <f>IFERROR(_xlfn.XLOOKUP(D50,'[1]⑥战队统计表-B-a-②呈现-业绩明细表④'!$A:$A,'[1]⑥战队统计表-B-a-②呈现-业绩明细表④'!$C:$C,0),"")</f>
        <v>175402.8</v>
      </c>
      <c r="K50" s="32">
        <f>IFERROR(_xlfn.XLOOKUP(C50,[1]期初设置!$E:$E,[1]期初设置!$AI:$AI,0),"")</f>
        <v>1436.4399</v>
      </c>
      <c r="L50" s="33">
        <f>_xlfn.XLOOKUP(C50,[1]期初设置!$E:$E,[1]期初设置!$J:$J,0)</f>
        <v>0</v>
      </c>
      <c r="M50" s="35">
        <f>_xlfn.XLOOKUP(C50,[1]期初设置!$E:$E,[1]期初设置!$I:$I,0)</f>
        <v>0</v>
      </c>
      <c r="N50" s="35">
        <f>_xlfn.XLOOKUP(C50,[1]期初设置!$E:$E,[1]期初设置!$K:$K,0)</f>
        <v>0</v>
      </c>
      <c r="O50" s="33">
        <f>_xlfn.XLOOKUP(C50,[1]期初设置!$E:$E,[1]期初设置!$O:$O,0)</f>
        <v>0</v>
      </c>
      <c r="P50" s="35">
        <f>IF(_xlfn.XLOOKUP(C50,[1]期初设置!$E:$E,[1]期初设置!$N:$N,0)="同老店",0,_xlfn.XLOOKUP(C50,[1]期初设置!$E:$E,[1]期初设置!$N:$N,0))</f>
        <v>0</v>
      </c>
      <c r="Q50" s="38">
        <f>_xlfn.XLOOKUP(C50,'[3]7月'!$C:$C,'[3]7月'!$E:$E,0)</f>
        <v>46794.41</v>
      </c>
      <c r="R50" s="38">
        <f>_xlfn.XLOOKUP(C50,'[3]7月'!$C:$C,'[3]7月'!$D:$D,0)</f>
        <v>141</v>
      </c>
      <c r="S50" s="38">
        <f>_xlfn.XLOOKUP(A50,[2]人头人次表!$A:$A,[2]人头人次表!$C:$C,0)</f>
        <v>206</v>
      </c>
      <c r="T50" s="38">
        <f>_xlfn.XLOOKUP(C50,'[4]②7月-汇总'!$D:$D,'[4]②7月-汇总'!$AP:$AP,0)</f>
        <v>31</v>
      </c>
      <c r="U50" s="38">
        <f>_xlfn.XLOOKUP(C50,'[4]②7月-汇总'!$D:$D,'[4]②7月-汇总'!$U:$U,0)</f>
        <v>0</v>
      </c>
      <c r="V50" s="41">
        <f>_xlfn.XLOOKUP(C50,[5]期初设置!$E:$E,[5]期初设置!$AG:$AG,0)</f>
        <v>0.07</v>
      </c>
      <c r="W50" s="42">
        <f>_xlfn.XLOOKUP(C50,[5]期初设置!$E:$E,[5]期初设置!$AH:$AH,0)</f>
        <v>1436.4399</v>
      </c>
      <c r="X50" s="42">
        <f>_xlfn.XLOOKUP(C50,[5]期初设置!$E:$E,[5]期初设置!$AI:$AI,0)</f>
        <v>0</v>
      </c>
      <c r="Y50" s="42" t="str">
        <f>_xlfn.XLOOKUP(C50,[5]期初设置!$E:$E,[5]期初设置!$AM:$AM,0)</f>
        <v/>
      </c>
      <c r="Z50" s="42">
        <f t="shared" si="2"/>
        <v>0</v>
      </c>
      <c r="AA50" s="42">
        <f t="shared" si="3"/>
        <v>1436.4399</v>
      </c>
      <c r="AB50" s="42">
        <f>_xlfn.XLOOKUP(C50,'[6]健康师-人工底薪'!$A:$A,'[6]健康师-人工底薪'!$AF:$AF,0)</f>
        <v>2200</v>
      </c>
      <c r="AC50" s="47">
        <f t="shared" si="4"/>
        <v>2200</v>
      </c>
      <c r="AD50" s="38">
        <f>_xlfn.XLOOKUP(C50,'[3]7月'!$C:$C,'[3]7月'!$F:$F,0)</f>
        <v>1846</v>
      </c>
      <c r="AE50" s="38">
        <f>_xlfn.XLOOKUP(C50,'[8]7月'!$C:$C,'[8]7月'!$G:$G,0)</f>
        <v>55</v>
      </c>
      <c r="AF50" s="38">
        <f>_xlfn.XLOOKUP(C50,'[9]②7月-汇总'!$D:$D,'[9]②7月-汇总'!$W:$W,0)</f>
        <v>0</v>
      </c>
      <c r="AG50" s="38">
        <f>_xlfn.XLOOKUP(C50,'[9]②7月-汇总'!$D:$D,'[9]②7月-汇总'!$Z:$Z,0)</f>
        <v>50</v>
      </c>
      <c r="AH50" s="50" t="e">
        <f>AA50+AC50+#REF!+#REF!+#REF!+AF50+AG50+AD50+AE50</f>
        <v>#REF!</v>
      </c>
      <c r="AI50" s="38">
        <f>_xlfn.XLOOKUP(C50,'[9]①7月-花名册'!$E:$E,'[9]①7月-花名册'!$T:$T,0)</f>
        <v>0</v>
      </c>
      <c r="AJ50" s="38">
        <f t="shared" si="5"/>
        <v>0</v>
      </c>
      <c r="AK50" s="38">
        <f t="shared" si="6"/>
        <v>0</v>
      </c>
      <c r="AL50" s="38">
        <f t="shared" si="7"/>
        <v>0</v>
      </c>
      <c r="AM50" s="38" t="e">
        <f t="shared" si="8"/>
        <v>#REF!</v>
      </c>
      <c r="AN50" s="52">
        <f>_xlfn.XLOOKUP(C50,'[9]②7月-汇总'!$D:$D,'[9]②7月-汇总'!AI:AI,0)</f>
        <v>0</v>
      </c>
      <c r="AO50" s="52">
        <f>_xlfn.XLOOKUP(C50,'[9]②7月-汇总'!$D:$D,'[9]②7月-汇总'!AJ:AJ,0)</f>
        <v>0</v>
      </c>
      <c r="AP50" s="52">
        <f>_xlfn.XLOOKUP(C50,'[9]②7月-汇总'!$D:$D,'[9]②7月-汇总'!AL:AL,0)</f>
        <v>0</v>
      </c>
      <c r="AQ50" s="54">
        <f t="shared" si="9"/>
        <v>0</v>
      </c>
      <c r="AR50" s="55">
        <f>_xlfn.XLOOKUP(C50,'[9]②7月-汇总'!$D:$D,'[9]②7月-汇总'!X:X,0)</f>
        <v>0</v>
      </c>
      <c r="AS50" s="55">
        <f>_xlfn.XLOOKUP(C50,'[9]②7月-汇总'!$D:$D,'[9]②7月-汇总'!Y:Y,0)</f>
        <v>0</v>
      </c>
      <c r="AT50" s="55"/>
      <c r="AU50" s="52">
        <f>_xlfn.XLOOKUP(C50,'[10]7月社保'!$B:$B,'[10]7月社保'!$L:$L,0)</f>
        <v>0</v>
      </c>
      <c r="AV50" s="52">
        <f>IFERROR(IF(AL50&gt;0,_xlfn.XLOOKUP(C50,[11]健康师明细!$C:$C,[11]健康师明细!$N:$N,0),0),0)</f>
        <v>0</v>
      </c>
      <c r="AW50" s="52">
        <f>_xlfn.XLOOKUP(C50,'[9]②7月-汇总'!$D:$D,'[9]②7月-汇总'!$AC:$AC,0)</f>
        <v>0</v>
      </c>
      <c r="AX50" s="52">
        <f>_xlfn.XLOOKUP(C50,'[9]②7月-汇总'!$D:$D,'[9]②7月-汇总'!$AB:$AB,0)</f>
        <v>0</v>
      </c>
      <c r="AY50" s="52">
        <f>_xlfn.XLOOKUP(C50,'[9]②7月-汇总'!$D:$D,'[9]②7月-汇总'!$AD:$AD,0)</f>
        <v>0</v>
      </c>
      <c r="AZ50" s="54">
        <f t="shared" si="10"/>
        <v>0</v>
      </c>
      <c r="BA50" s="52">
        <f>_xlfn.XLOOKUP(C50,[11]健康师明细!$C:$C,[11]健康师明细!$K:$K,0)</f>
        <v>0</v>
      </c>
      <c r="BB50" s="55">
        <f>_xlfn.XLOOKUP(C50,'[9]②7月-汇总'!$D:$D,'[9]②7月-汇总'!$AE:$AE,0)</f>
        <v>0</v>
      </c>
      <c r="BC50" s="55">
        <f>_xlfn.XLOOKUP(C50,'[9]②7月-汇总'!$D:$D,'[9]②7月-汇总'!$AF:$AF,0)</f>
        <v>0</v>
      </c>
      <c r="BD50" s="58">
        <f>_xlfn.XLOOKUP(C50,'[9]②7月-汇总'!$D:$D,'[9]②7月-汇总'!$AG:$AG,0)</f>
        <v>0</v>
      </c>
      <c r="BE50" s="60" t="e">
        <f t="shared" si="13"/>
        <v>#REF!</v>
      </c>
      <c r="BF50" s="52">
        <f>_xlfn.XLOOKUP(C50,'[9]①7月-花名册'!$E:$E,'[9]①7月-花名册'!$U:$U,0)</f>
        <v>0</v>
      </c>
      <c r="BG50" s="61" t="e">
        <f t="shared" si="11"/>
        <v>#REF!</v>
      </c>
      <c r="BH50" s="61" t="e">
        <f t="shared" si="12"/>
        <v>#REF!</v>
      </c>
      <c r="BI50" s="52">
        <f>_xlfn.XLOOKUP(C50,[9]上月未发人员明细!$A:$A,[9]上月未发人员明细!$I:$I,0)</f>
        <v>0</v>
      </c>
      <c r="BJ50" s="52">
        <f>SUMIFS([7]手动调整!$F:$F,[7]手动调整!$B:$B,C50)</f>
        <v>0</v>
      </c>
      <c r="BK50" s="64" t="e">
        <f t="shared" si="14"/>
        <v>#REF!</v>
      </c>
    </row>
    <row r="51" spans="1:63">
      <c r="A51" s="22" t="s">
        <v>134</v>
      </c>
      <c r="B51" s="25" t="s">
        <v>89</v>
      </c>
      <c r="C51" s="23" t="s">
        <v>135</v>
      </c>
      <c r="D51" s="23">
        <f>_xlfn.XLOOKUP(C51,[1]期初设置!$E:$E,[1]期初设置!$AM:$AM,0)</f>
        <v>0</v>
      </c>
      <c r="E51" s="27" t="str">
        <f>IFERROR(_xlfn.XLOOKUP(C51,[1]期初设置!$E:$E,[1]期初设置!$R:$R),"")</f>
        <v/>
      </c>
      <c r="F51" s="27" t="str">
        <f>IFERROR(_xlfn.XLOOKUP(C51,[1]期初设置!$E:$E,[1]期初设置!S:S),"")</f>
        <v/>
      </c>
      <c r="G51" s="27" t="str">
        <f>IFERROR(_xlfn.XLOOKUP(C51,[1]期初设置!$E:$E,[1]期初设置!T:T),"")</f>
        <v/>
      </c>
      <c r="H51" s="27" t="str">
        <f>IFERROR(_xlfn.XLOOKUP(C51,[1]期初设置!$E:$E,[1]期初设置!U:U),"")</f>
        <v/>
      </c>
      <c r="I51" s="31">
        <f>_xlfn.XLOOKUP(A51,[2]门店排名!$C:$C,[2]门店排名!$E:$E,0)</f>
        <v>0</v>
      </c>
      <c r="J51" s="31" t="str">
        <f>IFERROR(_xlfn.XLOOKUP(D51,'[1]⑥战队统计表-B-a-②呈现-业绩明细表④'!$A:$A,'[1]⑥战队统计表-B-a-②呈现-业绩明细表④'!$C:$C,0),"")</f>
        <v/>
      </c>
      <c r="K51" s="32">
        <f>IFERROR(_xlfn.XLOOKUP(C51,[1]期初设置!$E:$E,[1]期初设置!$AI:$AI,0),"")</f>
        <v>0</v>
      </c>
      <c r="L51" s="33">
        <f>_xlfn.XLOOKUP(C51,[1]期初设置!$E:$E,[1]期初设置!$J:$J,0)</f>
        <v>0</v>
      </c>
      <c r="M51" s="35">
        <f>_xlfn.XLOOKUP(C51,[1]期初设置!$E:$E,[1]期初设置!$I:$I,0)</f>
        <v>0</v>
      </c>
      <c r="N51" s="35">
        <f>_xlfn.XLOOKUP(C51,[1]期初设置!$E:$E,[1]期初设置!$K:$K,0)</f>
        <v>0</v>
      </c>
      <c r="O51" s="33">
        <f>_xlfn.XLOOKUP(C51,[1]期初设置!$E:$E,[1]期初设置!$O:$O,0)</f>
        <v>0</v>
      </c>
      <c r="P51" s="35">
        <f>IF(_xlfn.XLOOKUP(C51,[1]期初设置!$E:$E,[1]期初设置!$N:$N,0)="同老店",0,_xlfn.XLOOKUP(C51,[1]期初设置!$E:$E,[1]期初设置!$N:$N,0))</f>
        <v>0</v>
      </c>
      <c r="Q51" s="38">
        <f>_xlfn.XLOOKUP(C51,'[3]7月'!$C:$C,'[3]7月'!$E:$E,0)</f>
        <v>0</v>
      </c>
      <c r="R51" s="38">
        <f>_xlfn.XLOOKUP(C51,'[3]7月'!$C:$C,'[3]7月'!$D:$D,0)</f>
        <v>0</v>
      </c>
      <c r="S51" s="38">
        <f>_xlfn.XLOOKUP(A51,[2]人头人次表!$A:$A,[2]人头人次表!$C:$C,0)</f>
        <v>0</v>
      </c>
      <c r="T51" s="38">
        <f>_xlfn.XLOOKUP(C51,'[4]②7月-汇总'!$D:$D,'[4]②7月-汇总'!$AP:$AP,0)</f>
        <v>31</v>
      </c>
      <c r="U51" s="38">
        <f>_xlfn.XLOOKUP(C51,'[4]②7月-汇总'!$D:$D,'[4]②7月-汇总'!$U:$U,0)</f>
        <v>0</v>
      </c>
      <c r="V51" s="41">
        <f>_xlfn.XLOOKUP(C51,[5]期初设置!$E:$E,[5]期初设置!$AG:$AG,0)</f>
        <v>0</v>
      </c>
      <c r="W51" s="42">
        <f>_xlfn.XLOOKUP(C51,[5]期初设置!$E:$E,[5]期初设置!$AH:$AH,0)</f>
        <v>0</v>
      </c>
      <c r="X51" s="42">
        <f>_xlfn.XLOOKUP(C51,[5]期初设置!$E:$E,[5]期初设置!$AI:$AI,0)</f>
        <v>0</v>
      </c>
      <c r="Y51" s="42">
        <f>_xlfn.XLOOKUP(C51,[5]期初设置!$E:$E,[5]期初设置!$AM:$AM,0)</f>
        <v>0</v>
      </c>
      <c r="Z51" s="42">
        <f t="shared" si="2"/>
        <v>0</v>
      </c>
      <c r="AA51" s="42">
        <f t="shared" si="3"/>
        <v>0</v>
      </c>
      <c r="AB51" s="42">
        <f>_xlfn.XLOOKUP(C51,'[6]健康师-人工底薪'!$A:$A,'[6]健康师-人工底薪'!$AF:$AF,0)</f>
        <v>0</v>
      </c>
      <c r="AC51" s="47">
        <f t="shared" si="4"/>
        <v>0</v>
      </c>
      <c r="AD51" s="38">
        <f>_xlfn.XLOOKUP(C51,'[3]7月'!$C:$C,'[3]7月'!$F:$F,0)</f>
        <v>0</v>
      </c>
      <c r="AE51" s="38">
        <f>_xlfn.XLOOKUP(C51,'[8]7月'!$C:$C,'[8]7月'!$G:$G,0)</f>
        <v>0</v>
      </c>
      <c r="AF51" s="38">
        <f>_xlfn.XLOOKUP(C51,'[9]②7月-汇总'!$D:$D,'[9]②7月-汇总'!$W:$W,0)</f>
        <v>0</v>
      </c>
      <c r="AG51" s="38">
        <f>_xlfn.XLOOKUP(C51,'[9]②7月-汇总'!$D:$D,'[9]②7月-汇总'!$Z:$Z,0)</f>
        <v>0</v>
      </c>
      <c r="AH51" s="50" t="e">
        <f>AA51+AC51+#REF!+#REF!+#REF!+AF51+AG51+AD51+AE51</f>
        <v>#REF!</v>
      </c>
      <c r="AI51" s="38">
        <f>_xlfn.XLOOKUP(C51,'[9]①7月-花名册'!$E:$E,'[9]①7月-花名册'!$T:$T,0)</f>
        <v>0</v>
      </c>
      <c r="AJ51" s="38">
        <f t="shared" si="5"/>
        <v>0</v>
      </c>
      <c r="AK51" s="38">
        <f t="shared" si="6"/>
        <v>0</v>
      </c>
      <c r="AL51" s="38">
        <f t="shared" si="7"/>
        <v>0</v>
      </c>
      <c r="AM51" s="38" t="e">
        <f t="shared" si="8"/>
        <v>#REF!</v>
      </c>
      <c r="AN51" s="52">
        <f>_xlfn.XLOOKUP(C51,'[9]②7月-汇总'!$D:$D,'[9]②7月-汇总'!AI:AI,0)</f>
        <v>0</v>
      </c>
      <c r="AO51" s="52">
        <f>_xlfn.XLOOKUP(C51,'[9]②7月-汇总'!$D:$D,'[9]②7月-汇总'!AJ:AJ,0)</f>
        <v>0</v>
      </c>
      <c r="AP51" s="52">
        <f>_xlfn.XLOOKUP(C51,'[9]②7月-汇总'!$D:$D,'[9]②7月-汇总'!AL:AL,0)</f>
        <v>0</v>
      </c>
      <c r="AQ51" s="54">
        <f t="shared" si="9"/>
        <v>0</v>
      </c>
      <c r="AR51" s="55">
        <f>_xlfn.XLOOKUP(C51,'[9]②7月-汇总'!$D:$D,'[9]②7月-汇总'!X:X,0)</f>
        <v>120</v>
      </c>
      <c r="AS51" s="55">
        <f>_xlfn.XLOOKUP(C51,'[9]②7月-汇总'!$D:$D,'[9]②7月-汇总'!Y:Y,0)</f>
        <v>30</v>
      </c>
      <c r="AT51" s="55"/>
      <c r="AU51" s="52">
        <f>_xlfn.XLOOKUP(C51,'[10]7月社保'!$B:$B,'[10]7月社保'!$L:$L,0)</f>
        <v>640.56</v>
      </c>
      <c r="AV51" s="52">
        <f>IFERROR(IF(AL51&gt;0,_xlfn.XLOOKUP(C51,[11]健康师明细!$C:$C,[11]健康师明细!$N:$N,0),0),0)</f>
        <v>0</v>
      </c>
      <c r="AW51" s="52">
        <f>_xlfn.XLOOKUP(C51,'[9]②7月-汇总'!$D:$D,'[9]②7月-汇总'!$AC:$AC,0)</f>
        <v>0</v>
      </c>
      <c r="AX51" s="52">
        <f>_xlfn.XLOOKUP(C51,'[9]②7月-汇总'!$D:$D,'[9]②7月-汇总'!$AB:$AB,0)</f>
        <v>0</v>
      </c>
      <c r="AY51" s="52">
        <f>_xlfn.XLOOKUP(C51,'[9]②7月-汇总'!$D:$D,'[9]②7月-汇总'!$AD:$AD,0)</f>
        <v>0</v>
      </c>
      <c r="AZ51" s="54">
        <f t="shared" si="10"/>
        <v>790.56</v>
      </c>
      <c r="BA51" s="52">
        <f>_xlfn.XLOOKUP(C51,[11]健康师明细!$C:$C,[11]健康师明细!$K:$K,0)</f>
        <v>0</v>
      </c>
      <c r="BB51" s="55">
        <f>_xlfn.XLOOKUP(C51,'[9]②7月-汇总'!$D:$D,'[9]②7月-汇总'!$AE:$AE,0)</f>
        <v>0</v>
      </c>
      <c r="BC51" s="55">
        <f>_xlfn.XLOOKUP(C51,'[9]②7月-汇总'!$D:$D,'[9]②7月-汇总'!$AF:$AF,0)</f>
        <v>0</v>
      </c>
      <c r="BD51" s="58">
        <f>_xlfn.XLOOKUP(C51,'[9]②7月-汇总'!$D:$D,'[9]②7月-汇总'!$AG:$AG,0)</f>
        <v>0</v>
      </c>
      <c r="BE51" s="60" t="e">
        <f t="shared" si="13"/>
        <v>#REF!</v>
      </c>
      <c r="BF51" s="52">
        <f>_xlfn.XLOOKUP(C51,'[9]①7月-花名册'!$E:$E,'[9]①7月-花名册'!$U:$U,0)</f>
        <v>0</v>
      </c>
      <c r="BG51" s="61" t="e">
        <f t="shared" si="11"/>
        <v>#REF!</v>
      </c>
      <c r="BH51" s="61" t="e">
        <f t="shared" si="12"/>
        <v>#REF!</v>
      </c>
      <c r="BI51" s="52">
        <f>_xlfn.XLOOKUP(C51,[9]上月未发人员明细!$A:$A,[9]上月未发人员明细!$I:$I,0)</f>
        <v>0</v>
      </c>
      <c r="BJ51" s="52">
        <f>SUMIFS([7]手动调整!$F:$F,[7]手动调整!$B:$B,C51)</f>
        <v>0</v>
      </c>
      <c r="BK51" s="64" t="e">
        <f t="shared" si="14"/>
        <v>#REF!</v>
      </c>
    </row>
    <row r="52" spans="1:63">
      <c r="A52" s="22">
        <v>468</v>
      </c>
      <c r="B52" s="25" t="s">
        <v>12</v>
      </c>
      <c r="C52" s="23" t="s">
        <v>136</v>
      </c>
      <c r="D52" s="23" t="str">
        <f>_xlfn.XLOOKUP(C52,[1]期初设置!$E:$E,[1]期初设置!$AM:$AM,0)</f>
        <v>468+冲锋队</v>
      </c>
      <c r="E52" s="27">
        <f>IFERROR(_xlfn.XLOOKUP(C52,[1]期初设置!$E:$E,[1]期初设置!$R:$R),"")</f>
        <v>40735</v>
      </c>
      <c r="F52" s="27">
        <f>IFERROR(_xlfn.XLOOKUP(C52,[1]期初设置!$E:$E,[1]期初设置!S:S),"")</f>
        <v>29735</v>
      </c>
      <c r="G52" s="27">
        <f>IFERROR(_xlfn.XLOOKUP(C52,[1]期初设置!$E:$E,[1]期初设置!T:T),"")</f>
        <v>11000</v>
      </c>
      <c r="H52" s="27">
        <f>IFERROR(_xlfn.XLOOKUP(C52,[1]期初设置!$E:$E,[1]期初设置!U:U),"")</f>
        <v>0</v>
      </c>
      <c r="I52" s="31">
        <f>_xlfn.XLOOKUP(A52,[2]门店排名!$C:$C,[2]门店排名!$E:$E,0)</f>
        <v>140295</v>
      </c>
      <c r="J52" s="31">
        <f>IFERROR(_xlfn.XLOOKUP(D52,'[1]⑥战队统计表-B-a-②呈现-业绩明细表④'!$A:$A,'[1]⑥战队统计表-B-a-②呈现-业绩明细表④'!$C:$C,0),"")</f>
        <v>63707</v>
      </c>
      <c r="K52" s="32">
        <f>IFERROR(_xlfn.XLOOKUP(C52,[1]期初设置!$E:$E,[1]期初设置!$AI:$AI,0),"")</f>
        <v>1752.0375</v>
      </c>
      <c r="L52" s="33">
        <f>_xlfn.XLOOKUP(C52,[1]期初设置!$E:$E,[1]期初设置!$J:$J,0)</f>
        <v>0</v>
      </c>
      <c r="M52" s="35">
        <f>_xlfn.XLOOKUP(C52,[1]期初设置!$E:$E,[1]期初设置!$I:$I,0)</f>
        <v>0</v>
      </c>
      <c r="N52" s="35">
        <f>_xlfn.XLOOKUP(C52,[1]期初设置!$E:$E,[1]期初设置!$K:$K,0)</f>
        <v>0</v>
      </c>
      <c r="O52" s="33">
        <f>_xlfn.XLOOKUP(C52,[1]期初设置!$E:$E,[1]期初设置!$O:$O,0)</f>
        <v>0</v>
      </c>
      <c r="P52" s="35">
        <f>IF(_xlfn.XLOOKUP(C52,[1]期初设置!$E:$E,[1]期初设置!$N:$N,0)="同老店",0,_xlfn.XLOOKUP(C52,[1]期初设置!$E:$E,[1]期初设置!$N:$N,0))</f>
        <v>0</v>
      </c>
      <c r="Q52" s="38">
        <f>_xlfn.XLOOKUP(C52,'[3]7月'!$C:$C,'[3]7月'!$E:$E,0)</f>
        <v>65626.87</v>
      </c>
      <c r="R52" s="38">
        <f>_xlfn.XLOOKUP(C52,'[3]7月'!$C:$C,'[3]7月'!$D:$D,0)</f>
        <v>142</v>
      </c>
      <c r="S52" s="38">
        <f>_xlfn.XLOOKUP(A52,[2]人头人次表!$A:$A,[2]人头人次表!$C:$C,0)</f>
        <v>217</v>
      </c>
      <c r="T52" s="38">
        <f>_xlfn.XLOOKUP(C52,'[4]②7月-汇总'!$D:$D,'[4]②7月-汇总'!$AP:$AP,0)</f>
        <v>31</v>
      </c>
      <c r="U52" s="38">
        <f>_xlfn.XLOOKUP(C52,'[4]②7月-汇总'!$D:$D,'[4]②7月-汇总'!$U:$U,0)</f>
        <v>0</v>
      </c>
      <c r="V52" s="41">
        <f>_xlfn.XLOOKUP(C52,[5]期初设置!$E:$E,[5]期初设置!$AG:$AG,0)</f>
        <v>0.05</v>
      </c>
      <c r="W52" s="42">
        <f>_xlfn.XLOOKUP(C52,[5]期初设置!$E:$E,[5]期初设置!$AH:$AH,0)</f>
        <v>1412.4125</v>
      </c>
      <c r="X52" s="42">
        <f>_xlfn.XLOOKUP(C52,[5]期初设置!$E:$E,[5]期初设置!$AI:$AI,0)</f>
        <v>339.625</v>
      </c>
      <c r="Y52" s="42">
        <f>_xlfn.XLOOKUP(C52,[5]期初设置!$E:$E,[5]期初设置!$AM:$AM,0)</f>
        <v>191.13</v>
      </c>
      <c r="Z52" s="42">
        <f t="shared" si="2"/>
        <v>0</v>
      </c>
      <c r="AA52" s="42">
        <f t="shared" si="3"/>
        <v>1943.1675</v>
      </c>
      <c r="AB52" s="42">
        <f>_xlfn.XLOOKUP(C52,'[6]健康师-人工底薪'!$A:$A,'[6]健康师-人工底薪'!$AF:$AF,0)</f>
        <v>2200</v>
      </c>
      <c r="AC52" s="47">
        <f t="shared" si="4"/>
        <v>2200</v>
      </c>
      <c r="AD52" s="38">
        <f>_xlfn.XLOOKUP(C52,'[3]7月'!$C:$C,'[3]7月'!$F:$F,0)</f>
        <v>1931</v>
      </c>
      <c r="AE52" s="38">
        <f>_xlfn.XLOOKUP(C52,'[8]7月'!$C:$C,'[8]7月'!$G:$G,0)</f>
        <v>235</v>
      </c>
      <c r="AF52" s="38">
        <f>_xlfn.XLOOKUP(C52,'[9]②7月-汇总'!$D:$D,'[9]②7月-汇总'!$W:$W,0)</f>
        <v>0</v>
      </c>
      <c r="AG52" s="38">
        <f>_xlfn.XLOOKUP(C52,'[9]②7月-汇总'!$D:$D,'[9]②7月-汇总'!$Z:$Z,0)</f>
        <v>0</v>
      </c>
      <c r="AH52" s="50" t="e">
        <f>AA52+AC52+#REF!+#REF!+#REF!+AF52+AG52+AD52+AE52</f>
        <v>#REF!</v>
      </c>
      <c r="AI52" s="38">
        <f>_xlfn.XLOOKUP(C52,'[9]①7月-花名册'!$E:$E,'[9]①7月-花名册'!$T:$T,0)</f>
        <v>0</v>
      </c>
      <c r="AJ52" s="38">
        <f t="shared" si="5"/>
        <v>0</v>
      </c>
      <c r="AK52" s="38">
        <f t="shared" si="6"/>
        <v>0</v>
      </c>
      <c r="AL52" s="38">
        <f t="shared" si="7"/>
        <v>0</v>
      </c>
      <c r="AM52" s="38" t="e">
        <f t="shared" si="8"/>
        <v>#REF!</v>
      </c>
      <c r="AN52" s="52">
        <f>_xlfn.XLOOKUP(C52,'[9]②7月-汇总'!$D:$D,'[9]②7月-汇总'!AI:AI,0)</f>
        <v>0</v>
      </c>
      <c r="AO52" s="52">
        <f>_xlfn.XLOOKUP(C52,'[9]②7月-汇总'!$D:$D,'[9]②7月-汇总'!AJ:AJ,0)</f>
        <v>0</v>
      </c>
      <c r="AP52" s="52">
        <f>_xlfn.XLOOKUP(C52,'[9]②7月-汇总'!$D:$D,'[9]②7月-汇总'!AL:AL,0)</f>
        <v>0</v>
      </c>
      <c r="AQ52" s="54">
        <f t="shared" si="9"/>
        <v>0</v>
      </c>
      <c r="AR52" s="55">
        <f>_xlfn.XLOOKUP(C52,'[9]②7月-汇总'!$D:$D,'[9]②7月-汇总'!X:X,0)</f>
        <v>10</v>
      </c>
      <c r="AS52" s="55">
        <f>_xlfn.XLOOKUP(C52,'[9]②7月-汇总'!$D:$D,'[9]②7月-汇总'!Y:Y,0)</f>
        <v>0</v>
      </c>
      <c r="AT52" s="55"/>
      <c r="AU52" s="52">
        <f>_xlfn.XLOOKUP(C52,'[10]7月社保'!$B:$B,'[10]7月社保'!$L:$L,0)</f>
        <v>640.56</v>
      </c>
      <c r="AV52" s="52">
        <f>IFERROR(IF(AL52&gt;0,_xlfn.XLOOKUP(C52,[11]健康师明细!$C:$C,[11]健康师明细!$N:$N,0),0),0)</f>
        <v>0</v>
      </c>
      <c r="AW52" s="52">
        <f>_xlfn.XLOOKUP(C52,'[9]②7月-汇总'!$D:$D,'[9]②7月-汇总'!$AC:$AC,0)</f>
        <v>0</v>
      </c>
      <c r="AX52" s="52">
        <f>_xlfn.XLOOKUP(C52,'[9]②7月-汇总'!$D:$D,'[9]②7月-汇总'!$AB:$AB,0)</f>
        <v>0</v>
      </c>
      <c r="AY52" s="52">
        <f>_xlfn.XLOOKUP(C52,'[9]②7月-汇总'!$D:$D,'[9]②7月-汇总'!$AD:$AD,0)</f>
        <v>0</v>
      </c>
      <c r="AZ52" s="54">
        <f t="shared" si="10"/>
        <v>650.56</v>
      </c>
      <c r="BA52" s="52">
        <f>_xlfn.XLOOKUP(C52,[11]健康师明细!$C:$C,[11]健康师明细!$K:$K,0)</f>
        <v>0</v>
      </c>
      <c r="BB52" s="55">
        <f>_xlfn.XLOOKUP(C52,'[9]②7月-汇总'!$D:$D,'[9]②7月-汇总'!$AE:$AE,0)</f>
        <v>0</v>
      </c>
      <c r="BC52" s="55">
        <f>_xlfn.XLOOKUP(C52,'[9]②7月-汇总'!$D:$D,'[9]②7月-汇总'!$AF:$AF,0)</f>
        <v>0</v>
      </c>
      <c r="BD52" s="58">
        <f>_xlfn.XLOOKUP(C52,'[9]②7月-汇总'!$D:$D,'[9]②7月-汇总'!$AG:$AG,0)</f>
        <v>0</v>
      </c>
      <c r="BE52" s="60" t="e">
        <f t="shared" si="13"/>
        <v>#REF!</v>
      </c>
      <c r="BF52" s="52">
        <f>_xlfn.XLOOKUP(C52,'[9]①7月-花名册'!$E:$E,'[9]①7月-花名册'!$U:$U,0)</f>
        <v>0</v>
      </c>
      <c r="BG52" s="61" t="e">
        <f t="shared" si="11"/>
        <v>#REF!</v>
      </c>
      <c r="BH52" s="61" t="e">
        <f t="shared" si="12"/>
        <v>#REF!</v>
      </c>
      <c r="BI52" s="52">
        <f>_xlfn.XLOOKUP(C52,[9]上月未发人员明细!$A:$A,[9]上月未发人员明细!$I:$I,0)</f>
        <v>0</v>
      </c>
      <c r="BJ52" s="52">
        <f>SUMIFS([7]手动调整!$F:$F,[7]手动调整!$B:$B,C52)</f>
        <v>0</v>
      </c>
      <c r="BK52" s="64" t="e">
        <f t="shared" si="14"/>
        <v>#REF!</v>
      </c>
    </row>
    <row r="53" spans="1:63">
      <c r="A53" s="22">
        <v>468</v>
      </c>
      <c r="B53" s="25" t="s">
        <v>12</v>
      </c>
      <c r="C53" s="23" t="s">
        <v>137</v>
      </c>
      <c r="D53" s="23" t="str">
        <f>_xlfn.XLOOKUP(C53,[1]期初设置!$E:$E,[1]期初设置!$AM:$AM,0)</f>
        <v>468+精英队</v>
      </c>
      <c r="E53" s="27">
        <f>IFERROR(_xlfn.XLOOKUP(C53,[1]期初设置!$E:$E,[1]期初设置!$R:$R),"")</f>
        <v>18015</v>
      </c>
      <c r="F53" s="27">
        <f>IFERROR(_xlfn.XLOOKUP(C53,[1]期初设置!$E:$E,[1]期初设置!S:S),"")</f>
        <v>16127</v>
      </c>
      <c r="G53" s="27">
        <f>IFERROR(_xlfn.XLOOKUP(C53,[1]期初设置!$E:$E,[1]期初设置!T:T),"")</f>
        <v>1000</v>
      </c>
      <c r="H53" s="27">
        <f>IFERROR(_xlfn.XLOOKUP(C53,[1]期初设置!$E:$E,[1]期初设置!U:U),"")</f>
        <v>888</v>
      </c>
      <c r="I53" s="31">
        <f>_xlfn.XLOOKUP(A53,[2]门店排名!$C:$C,[2]门店排名!$E:$E,0)</f>
        <v>140295</v>
      </c>
      <c r="J53" s="31">
        <f>IFERROR(_xlfn.XLOOKUP(D53,'[1]⑥战队统计表-B-a-②呈现-业绩明细表④'!$A:$A,'[1]⑥战队统计表-B-a-②呈现-业绩明细表④'!$C:$C,0),"")</f>
        <v>66588</v>
      </c>
      <c r="K53" s="32">
        <f>IFERROR(_xlfn.XLOOKUP(C53,[1]期初设置!$E:$E,[1]期初设置!$AI:$AI,0),"")</f>
        <v>637.526</v>
      </c>
      <c r="L53" s="33">
        <f>_xlfn.XLOOKUP(C53,[1]期初设置!$E:$E,[1]期初设置!$J:$J,0)</f>
        <v>0</v>
      </c>
      <c r="M53" s="35">
        <f>_xlfn.XLOOKUP(C53,[1]期初设置!$E:$E,[1]期初设置!$I:$I,0)</f>
        <v>0</v>
      </c>
      <c r="N53" s="35">
        <f>_xlfn.XLOOKUP(C53,[1]期初设置!$E:$E,[1]期初设置!$K:$K,0)</f>
        <v>0</v>
      </c>
      <c r="O53" s="33">
        <f>_xlfn.XLOOKUP(C53,[1]期初设置!$E:$E,[1]期初设置!$O:$O,0)</f>
        <v>0</v>
      </c>
      <c r="P53" s="35">
        <f>IF(_xlfn.XLOOKUP(C53,[1]期初设置!$E:$E,[1]期初设置!$N:$N,0)="同老店",0,_xlfn.XLOOKUP(C53,[1]期初设置!$E:$E,[1]期初设置!$N:$N,0))</f>
        <v>0</v>
      </c>
      <c r="Q53" s="38">
        <f>_xlfn.XLOOKUP(C53,'[3]7月'!$C:$C,'[3]7月'!$E:$E,0)</f>
        <v>25060.39</v>
      </c>
      <c r="R53" s="38">
        <f>_xlfn.XLOOKUP(C53,'[3]7月'!$C:$C,'[3]7月'!$D:$D,0)</f>
        <v>128</v>
      </c>
      <c r="S53" s="38">
        <f>_xlfn.XLOOKUP(A53,[2]人头人次表!$A:$A,[2]人头人次表!$C:$C,0)</f>
        <v>217</v>
      </c>
      <c r="T53" s="38">
        <f>_xlfn.XLOOKUP(C53,'[4]②7月-汇总'!$D:$D,'[4]②7月-汇总'!$AP:$AP,0)</f>
        <v>31</v>
      </c>
      <c r="U53" s="38">
        <f>_xlfn.XLOOKUP(C53,'[4]②7月-汇总'!$D:$D,'[4]②7月-汇总'!$U:$U,0)</f>
        <v>0</v>
      </c>
      <c r="V53" s="41">
        <f>_xlfn.XLOOKUP(C53,[5]期初设置!$E:$E,[5]期初设置!$AG:$AG,0)</f>
        <v>0.04</v>
      </c>
      <c r="W53" s="42">
        <f>_xlfn.XLOOKUP(C53,[5]期初设置!$E:$E,[5]期初设置!$AH:$AH,0)</f>
        <v>612.826</v>
      </c>
      <c r="X53" s="42">
        <f>_xlfn.XLOOKUP(C53,[5]期初设置!$E:$E,[5]期初设置!$AI:$AI,0)</f>
        <v>24.7</v>
      </c>
      <c r="Y53" s="42">
        <f>_xlfn.XLOOKUP(C53,[5]期初设置!$E:$E,[5]期初设置!$AM:$AM,0)</f>
        <v>532.71</v>
      </c>
      <c r="Z53" s="42">
        <f t="shared" si="2"/>
        <v>0</v>
      </c>
      <c r="AA53" s="42">
        <f t="shared" si="3"/>
        <v>1170.236</v>
      </c>
      <c r="AB53" s="42">
        <f>_xlfn.XLOOKUP(C53,'[6]健康师-人工底薪'!$A:$A,'[6]健康师-人工底薪'!$AF:$AF,0)</f>
        <v>2200</v>
      </c>
      <c r="AC53" s="47">
        <f t="shared" si="4"/>
        <v>2200</v>
      </c>
      <c r="AD53" s="38">
        <f>_xlfn.XLOOKUP(C53,'[3]7月'!$C:$C,'[3]7月'!$F:$F,0)</f>
        <v>1585</v>
      </c>
      <c r="AE53" s="38">
        <f>_xlfn.XLOOKUP(C53,'[8]7月'!$C:$C,'[8]7月'!$G:$G,0)</f>
        <v>75</v>
      </c>
      <c r="AF53" s="38">
        <f>_xlfn.XLOOKUP(C53,'[9]②7月-汇总'!$D:$D,'[9]②7月-汇总'!$W:$W,0)</f>
        <v>0</v>
      </c>
      <c r="AG53" s="38">
        <f>_xlfn.XLOOKUP(C53,'[9]②7月-汇总'!$D:$D,'[9]②7月-汇总'!$Z:$Z,0)</f>
        <v>0</v>
      </c>
      <c r="AH53" s="50" t="e">
        <f>AA53+AC53+#REF!+#REF!+#REF!+AF53+AG53+AD53+AE53</f>
        <v>#REF!</v>
      </c>
      <c r="AI53" s="38">
        <f>_xlfn.XLOOKUP(C53,'[9]①7月-花名册'!$E:$E,'[9]①7月-花名册'!$T:$T,0)</f>
        <v>0</v>
      </c>
      <c r="AJ53" s="38">
        <f t="shared" si="5"/>
        <v>0</v>
      </c>
      <c r="AK53" s="38">
        <f t="shared" si="6"/>
        <v>0</v>
      </c>
      <c r="AL53" s="38">
        <f t="shared" si="7"/>
        <v>0</v>
      </c>
      <c r="AM53" s="38" t="e">
        <f t="shared" si="8"/>
        <v>#REF!</v>
      </c>
      <c r="AN53" s="52">
        <f>_xlfn.XLOOKUP(C53,'[9]②7月-汇总'!$D:$D,'[9]②7月-汇总'!AI:AI,0)</f>
        <v>0</v>
      </c>
      <c r="AO53" s="52">
        <f>_xlfn.XLOOKUP(C53,'[9]②7月-汇总'!$D:$D,'[9]②7月-汇总'!AJ:AJ,0)</f>
        <v>0</v>
      </c>
      <c r="AP53" s="52">
        <f>_xlfn.XLOOKUP(C53,'[9]②7月-汇总'!$D:$D,'[9]②7月-汇总'!AL:AL,0)</f>
        <v>0</v>
      </c>
      <c r="AQ53" s="54">
        <f t="shared" si="9"/>
        <v>0</v>
      </c>
      <c r="AR53" s="55">
        <f>_xlfn.XLOOKUP(C53,'[9]②7月-汇总'!$D:$D,'[9]②7月-汇总'!X:X,0)</f>
        <v>0</v>
      </c>
      <c r="AS53" s="55">
        <f>_xlfn.XLOOKUP(C53,'[9]②7月-汇总'!$D:$D,'[9]②7月-汇总'!Y:Y,0)</f>
        <v>0</v>
      </c>
      <c r="AT53" s="55"/>
      <c r="AU53" s="52">
        <f>_xlfn.XLOOKUP(C53,'[10]7月社保'!$B:$B,'[10]7月社保'!$L:$L,0)</f>
        <v>644.168</v>
      </c>
      <c r="AV53" s="52">
        <f>IFERROR(IF(AL53&gt;0,_xlfn.XLOOKUP(C53,[11]健康师明细!$C:$C,[11]健康师明细!$N:$N,0),0),0)</f>
        <v>0</v>
      </c>
      <c r="AW53" s="52">
        <f>_xlfn.XLOOKUP(C53,'[9]②7月-汇总'!$D:$D,'[9]②7月-汇总'!$AC:$AC,0)</f>
        <v>0</v>
      </c>
      <c r="AX53" s="52">
        <f>_xlfn.XLOOKUP(C53,'[9]②7月-汇总'!$D:$D,'[9]②7月-汇总'!$AB:$AB,0)</f>
        <v>0</v>
      </c>
      <c r="AY53" s="52">
        <f>_xlfn.XLOOKUP(C53,'[9]②7月-汇总'!$D:$D,'[9]②7月-汇总'!$AD:$AD,0)</f>
        <v>0</v>
      </c>
      <c r="AZ53" s="54">
        <f t="shared" si="10"/>
        <v>644.168</v>
      </c>
      <c r="BA53" s="52">
        <f>_xlfn.XLOOKUP(C53,[11]健康师明细!$C:$C,[11]健康师明细!$K:$K,0)</f>
        <v>0</v>
      </c>
      <c r="BB53" s="55">
        <f>_xlfn.XLOOKUP(C53,'[9]②7月-汇总'!$D:$D,'[9]②7月-汇总'!$AE:$AE,0)</f>
        <v>0</v>
      </c>
      <c r="BC53" s="55">
        <f>_xlfn.XLOOKUP(C53,'[9]②7月-汇总'!$D:$D,'[9]②7月-汇总'!$AF:$AF,0)</f>
        <v>0</v>
      </c>
      <c r="BD53" s="58">
        <f>_xlfn.XLOOKUP(C53,'[9]②7月-汇总'!$D:$D,'[9]②7月-汇总'!$AG:$AG,0)</f>
        <v>0</v>
      </c>
      <c r="BE53" s="60" t="e">
        <f t="shared" si="13"/>
        <v>#REF!</v>
      </c>
      <c r="BF53" s="52">
        <f>_xlfn.XLOOKUP(C53,'[9]①7月-花名册'!$E:$E,'[9]①7月-花名册'!$U:$U,0)</f>
        <v>0</v>
      </c>
      <c r="BG53" s="61" t="e">
        <f t="shared" si="11"/>
        <v>#REF!</v>
      </c>
      <c r="BH53" s="61" t="e">
        <f t="shared" si="12"/>
        <v>#REF!</v>
      </c>
      <c r="BI53" s="52">
        <f>_xlfn.XLOOKUP(C53,[9]上月未发人员明细!$A:$A,[9]上月未发人员明细!$I:$I,0)</f>
        <v>0</v>
      </c>
      <c r="BJ53" s="52">
        <f>SUMIFS([7]手动调整!$F:$F,[7]手动调整!$B:$B,C53)</f>
        <v>0</v>
      </c>
      <c r="BK53" s="64" t="e">
        <f t="shared" si="14"/>
        <v>#REF!</v>
      </c>
    </row>
    <row r="54" spans="1:63">
      <c r="A54" s="22">
        <v>468</v>
      </c>
      <c r="B54" s="25" t="s">
        <v>12</v>
      </c>
      <c r="C54" s="23" t="s">
        <v>138</v>
      </c>
      <c r="D54" s="23" t="str">
        <f>_xlfn.XLOOKUP(C54,[1]期初设置!$E:$E,[1]期初设置!$AM:$AM,0)</f>
        <v>468+冲锋队</v>
      </c>
      <c r="E54" s="27">
        <f>IFERROR(_xlfn.XLOOKUP(C54,[1]期初设置!$E:$E,[1]期初设置!$R:$R),"")</f>
        <v>22972</v>
      </c>
      <c r="F54" s="27">
        <f>IFERROR(_xlfn.XLOOKUP(C54,[1]期初设置!$E:$E,[1]期初设置!S:S),"")</f>
        <v>22473</v>
      </c>
      <c r="G54" s="27">
        <f>IFERROR(_xlfn.XLOOKUP(C54,[1]期初设置!$E:$E,[1]期初设置!T:T),"")</f>
        <v>499</v>
      </c>
      <c r="H54" s="27">
        <f>IFERROR(_xlfn.XLOOKUP(C54,[1]期初设置!$E:$E,[1]期初设置!U:U),"")</f>
        <v>0</v>
      </c>
      <c r="I54" s="31">
        <f>_xlfn.XLOOKUP(A54,[2]门店排名!$C:$C,[2]门店排名!$E:$E,0)</f>
        <v>140295</v>
      </c>
      <c r="J54" s="31">
        <f>IFERROR(_xlfn.XLOOKUP(D54,'[1]⑥战队统计表-B-a-②呈现-业绩明细表④'!$A:$A,'[1]⑥战队统计表-B-a-②呈现-业绩明细表④'!$C:$C,0),"")</f>
        <v>63707</v>
      </c>
      <c r="K54" s="32">
        <f>IFERROR(_xlfn.XLOOKUP(C54,[1]期初设置!$E:$E,[1]期初设置!$AI:$AI,0),"")</f>
        <v>1082.874125</v>
      </c>
      <c r="L54" s="33">
        <f>_xlfn.XLOOKUP(C54,[1]期初设置!$E:$E,[1]期初设置!$J:$J,0)</f>
        <v>0</v>
      </c>
      <c r="M54" s="35">
        <f>_xlfn.XLOOKUP(C54,[1]期初设置!$E:$E,[1]期初设置!$I:$I,0)</f>
        <v>0</v>
      </c>
      <c r="N54" s="35">
        <f>_xlfn.XLOOKUP(C54,[1]期初设置!$E:$E,[1]期初设置!$K:$K,0)</f>
        <v>0</v>
      </c>
      <c r="O54" s="33">
        <f>_xlfn.XLOOKUP(C54,[1]期初设置!$E:$E,[1]期初设置!$O:$O,0)</f>
        <v>0</v>
      </c>
      <c r="P54" s="35">
        <f>IF(_xlfn.XLOOKUP(C54,[1]期初设置!$E:$E,[1]期初设置!$N:$N,0)="同老店",0,_xlfn.XLOOKUP(C54,[1]期初设置!$E:$E,[1]期初设置!$N:$N,0))</f>
        <v>0</v>
      </c>
      <c r="Q54" s="38">
        <f>_xlfn.XLOOKUP(C54,'[3]7月'!$C:$C,'[3]7月'!$E:$E,0)</f>
        <v>24362.94</v>
      </c>
      <c r="R54" s="38">
        <f>_xlfn.XLOOKUP(C54,'[3]7月'!$C:$C,'[3]7月'!$D:$D,0)</f>
        <v>129</v>
      </c>
      <c r="S54" s="38">
        <f>_xlfn.XLOOKUP(A54,[2]人头人次表!$A:$A,[2]人头人次表!$C:$C,0)</f>
        <v>217</v>
      </c>
      <c r="T54" s="38">
        <f>_xlfn.XLOOKUP(C54,'[4]②7月-汇总'!$D:$D,'[4]②7月-汇总'!$AP:$AP,0)</f>
        <v>31</v>
      </c>
      <c r="U54" s="38">
        <f>_xlfn.XLOOKUP(C54,'[4]②7月-汇总'!$D:$D,'[4]②7月-汇总'!$U:$U,0)</f>
        <v>0</v>
      </c>
      <c r="V54" s="41">
        <f>_xlfn.XLOOKUP(C54,[5]期初设置!$E:$E,[5]期初设置!$AG:$AG,0)</f>
        <v>0.05</v>
      </c>
      <c r="W54" s="42">
        <f>_xlfn.XLOOKUP(C54,[5]期初设置!$E:$E,[5]期初设置!$AH:$AH,0)</f>
        <v>1067.4675</v>
      </c>
      <c r="X54" s="42">
        <f>_xlfn.XLOOKUP(C54,[5]期初设置!$E:$E,[5]期初设置!$AI:$AI,0)</f>
        <v>15.406625</v>
      </c>
      <c r="Y54" s="42" t="str">
        <f>_xlfn.XLOOKUP(C54,[5]期初设置!$E:$E,[5]期初设置!$AM:$AM,0)</f>
        <v/>
      </c>
      <c r="Z54" s="42">
        <f t="shared" si="2"/>
        <v>0</v>
      </c>
      <c r="AA54" s="42">
        <f t="shared" si="3"/>
        <v>1082.874125</v>
      </c>
      <c r="AB54" s="42">
        <f>_xlfn.XLOOKUP(C54,'[6]健康师-人工底薪'!$A:$A,'[6]健康师-人工底薪'!$AF:$AF,0)</f>
        <v>2200</v>
      </c>
      <c r="AC54" s="47">
        <f t="shared" si="4"/>
        <v>2200</v>
      </c>
      <c r="AD54" s="38">
        <f>_xlfn.XLOOKUP(C54,'[3]7月'!$C:$C,'[3]7月'!$F:$F,0)</f>
        <v>1642</v>
      </c>
      <c r="AE54" s="38">
        <f>_xlfn.XLOOKUP(C54,'[8]7月'!$C:$C,'[8]7月'!$G:$G,0)</f>
        <v>85</v>
      </c>
      <c r="AF54" s="38">
        <f>_xlfn.XLOOKUP(C54,'[9]②7月-汇总'!$D:$D,'[9]②7月-汇总'!$W:$W,0)</f>
        <v>0</v>
      </c>
      <c r="AG54" s="38">
        <f>_xlfn.XLOOKUP(C54,'[9]②7月-汇总'!$D:$D,'[9]②7月-汇总'!$Z:$Z,0)</f>
        <v>0</v>
      </c>
      <c r="AH54" s="50" t="e">
        <f>AA54+AC54+#REF!+#REF!+#REF!+AF54+AG54+AD54+AE54</f>
        <v>#REF!</v>
      </c>
      <c r="AI54" s="38">
        <f>_xlfn.XLOOKUP(C54,'[9]①7月-花名册'!$E:$E,'[9]①7月-花名册'!$T:$T,0)</f>
        <v>0</v>
      </c>
      <c r="AJ54" s="38">
        <f t="shared" si="5"/>
        <v>0</v>
      </c>
      <c r="AK54" s="38">
        <f t="shared" si="6"/>
        <v>0</v>
      </c>
      <c r="AL54" s="38">
        <f t="shared" si="7"/>
        <v>0</v>
      </c>
      <c r="AM54" s="38" t="e">
        <f t="shared" si="8"/>
        <v>#REF!</v>
      </c>
      <c r="AN54" s="52">
        <f>_xlfn.XLOOKUP(C54,'[9]②7月-汇总'!$D:$D,'[9]②7月-汇总'!AI:AI,0)</f>
        <v>0</v>
      </c>
      <c r="AO54" s="52">
        <f>_xlfn.XLOOKUP(C54,'[9]②7月-汇总'!$D:$D,'[9]②7月-汇总'!AJ:AJ,0)</f>
        <v>0</v>
      </c>
      <c r="AP54" s="52">
        <f>_xlfn.XLOOKUP(C54,'[9]②7月-汇总'!$D:$D,'[9]②7月-汇总'!AL:AL,0)</f>
        <v>0</v>
      </c>
      <c r="AQ54" s="54">
        <f t="shared" si="9"/>
        <v>0</v>
      </c>
      <c r="AR54" s="55">
        <f>_xlfn.XLOOKUP(C54,'[9]②7月-汇总'!$D:$D,'[9]②7月-汇总'!X:X,0)</f>
        <v>10</v>
      </c>
      <c r="AS54" s="55">
        <f>_xlfn.XLOOKUP(C54,'[9]②7月-汇总'!$D:$D,'[9]②7月-汇总'!Y:Y,0)</f>
        <v>0</v>
      </c>
      <c r="AT54" s="55"/>
      <c r="AU54" s="52">
        <f>_xlfn.XLOOKUP(C54,'[10]7月社保'!$B:$B,'[10]7月社保'!$L:$L,0)</f>
        <v>644.168</v>
      </c>
      <c r="AV54" s="52">
        <f>IFERROR(IF(AL54&gt;0,_xlfn.XLOOKUP(C54,[11]健康师明细!$C:$C,[11]健康师明细!$N:$N,0),0),0)</f>
        <v>0</v>
      </c>
      <c r="AW54" s="52">
        <f>_xlfn.XLOOKUP(C54,'[9]②7月-汇总'!$D:$D,'[9]②7月-汇总'!$AC:$AC,0)</f>
        <v>0</v>
      </c>
      <c r="AX54" s="52">
        <f>_xlfn.XLOOKUP(C54,'[9]②7月-汇总'!$D:$D,'[9]②7月-汇总'!$AB:$AB,0)</f>
        <v>0</v>
      </c>
      <c r="AY54" s="52">
        <f>_xlfn.XLOOKUP(C54,'[9]②7月-汇总'!$D:$D,'[9]②7月-汇总'!$AD:$AD,0)</f>
        <v>0</v>
      </c>
      <c r="AZ54" s="54">
        <f t="shared" si="10"/>
        <v>654.168</v>
      </c>
      <c r="BA54" s="52">
        <f>_xlfn.XLOOKUP(C54,[11]健康师明细!$C:$C,[11]健康师明细!$K:$K,0)</f>
        <v>0</v>
      </c>
      <c r="BB54" s="55">
        <f>_xlfn.XLOOKUP(C54,'[9]②7月-汇总'!$D:$D,'[9]②7月-汇总'!$AE:$AE,0)</f>
        <v>0</v>
      </c>
      <c r="BC54" s="55">
        <f>_xlfn.XLOOKUP(C54,'[9]②7月-汇总'!$D:$D,'[9]②7月-汇总'!$AF:$AF,0)</f>
        <v>0</v>
      </c>
      <c r="BD54" s="58">
        <f>_xlfn.XLOOKUP(C54,'[9]②7月-汇总'!$D:$D,'[9]②7月-汇总'!$AG:$AG,0)</f>
        <v>0</v>
      </c>
      <c r="BE54" s="60" t="e">
        <f t="shared" si="13"/>
        <v>#REF!</v>
      </c>
      <c r="BF54" s="52">
        <f>_xlfn.XLOOKUP(C54,'[9]①7月-花名册'!$E:$E,'[9]①7月-花名册'!$U:$U,0)</f>
        <v>0</v>
      </c>
      <c r="BG54" s="61" t="e">
        <f t="shared" si="11"/>
        <v>#REF!</v>
      </c>
      <c r="BH54" s="61" t="e">
        <f t="shared" si="12"/>
        <v>#REF!</v>
      </c>
      <c r="BI54" s="52">
        <f>_xlfn.XLOOKUP(C54,[9]上月未发人员明细!$A:$A,[9]上月未发人员明细!$I:$I,0)</f>
        <v>0</v>
      </c>
      <c r="BJ54" s="52">
        <f>SUMIFS([7]手动调整!$F:$F,[7]手动调整!$B:$B,C54)</f>
        <v>0</v>
      </c>
      <c r="BK54" s="64" t="e">
        <f t="shared" si="14"/>
        <v>#REF!</v>
      </c>
    </row>
    <row r="55" spans="1:63">
      <c r="A55" s="22">
        <v>468</v>
      </c>
      <c r="B55" s="23" t="s">
        <v>12</v>
      </c>
      <c r="C55" s="23" t="s">
        <v>139</v>
      </c>
      <c r="D55" s="23" t="str">
        <f>_xlfn.XLOOKUP(C55,[1]期初设置!$E:$E,[1]期初设置!$AM:$AM,0)</f>
        <v>468+精英队</v>
      </c>
      <c r="E55" s="27">
        <f>IFERROR(_xlfn.XLOOKUP(C55,[1]期初设置!$E:$E,[1]期初设置!$R:$R),"")</f>
        <v>40265</v>
      </c>
      <c r="F55" s="27">
        <f>IFERROR(_xlfn.XLOOKUP(C55,[1]期初设置!$E:$E,[1]期初设置!S:S),"")</f>
        <v>40265</v>
      </c>
      <c r="G55" s="27">
        <f>IFERROR(_xlfn.XLOOKUP(C55,[1]期初设置!$E:$E,[1]期初设置!T:T),"")</f>
        <v>0</v>
      </c>
      <c r="H55" s="27">
        <f>IFERROR(_xlfn.XLOOKUP(C55,[1]期初设置!$E:$E,[1]期初设置!U:U),"")</f>
        <v>0</v>
      </c>
      <c r="I55" s="31">
        <f>_xlfn.XLOOKUP(A55,[2]门店排名!$C:$C,[2]门店排名!$E:$E,0)</f>
        <v>140295</v>
      </c>
      <c r="J55" s="31">
        <f>IFERROR(_xlfn.XLOOKUP(D55,'[1]⑥战队统计表-B-a-②呈现-业绩明细表④'!$A:$A,'[1]⑥战队统计表-B-a-②呈现-业绩明细表④'!$C:$C,0),"")</f>
        <v>66588</v>
      </c>
      <c r="K55" s="32">
        <f>IFERROR(_xlfn.XLOOKUP(C55,[1]期初设置!$E:$E,[1]期初设置!$AI:$AI,0),"")</f>
        <v>1530.07</v>
      </c>
      <c r="L55" s="33">
        <f>_xlfn.XLOOKUP(C55,[1]期初设置!$E:$E,[1]期初设置!$J:$J,0)</f>
        <v>0</v>
      </c>
      <c r="M55" s="35">
        <f>_xlfn.XLOOKUP(C55,[1]期初设置!$E:$E,[1]期初设置!$I:$I,0)</f>
        <v>0</v>
      </c>
      <c r="N55" s="35">
        <f>_xlfn.XLOOKUP(C55,[1]期初设置!$E:$E,[1]期初设置!$K:$K,0)</f>
        <v>0</v>
      </c>
      <c r="O55" s="33">
        <f>_xlfn.XLOOKUP(C55,[1]期初设置!$E:$E,[1]期初设置!$O:$O,0)</f>
        <v>0</v>
      </c>
      <c r="P55" s="35">
        <f>IF(_xlfn.XLOOKUP(C55,[1]期初设置!$E:$E,[1]期初设置!$N:$N,0)="同老店",0,_xlfn.XLOOKUP(C55,[1]期初设置!$E:$E,[1]期初设置!$N:$N,0))</f>
        <v>0</v>
      </c>
      <c r="Q55" s="38">
        <f>_xlfn.XLOOKUP(C55,'[3]7月'!$C:$C,'[3]7月'!$E:$E,0)</f>
        <v>48303.1</v>
      </c>
      <c r="R55" s="38">
        <f>_xlfn.XLOOKUP(C55,'[3]7月'!$C:$C,'[3]7月'!$D:$D,0)</f>
        <v>127</v>
      </c>
      <c r="S55" s="38">
        <f>_xlfn.XLOOKUP(A55,[2]人头人次表!$A:$A,[2]人头人次表!$C:$C,0)</f>
        <v>217</v>
      </c>
      <c r="T55" s="38">
        <f>_xlfn.XLOOKUP(C55,'[4]②7月-汇总'!$D:$D,'[4]②7月-汇总'!$AP:$AP,0)</f>
        <v>31</v>
      </c>
      <c r="U55" s="38">
        <f>_xlfn.XLOOKUP(C55,'[4]②7月-汇总'!$D:$D,'[4]②7月-汇总'!$U:$U,0)</f>
        <v>0</v>
      </c>
      <c r="V55" s="41">
        <f>_xlfn.XLOOKUP(C55,[5]期初设置!$E:$E,[5]期初设置!$AG:$AG,0)</f>
        <v>0.04</v>
      </c>
      <c r="W55" s="42">
        <f>_xlfn.XLOOKUP(C55,[5]期初设置!$E:$E,[5]期初设置!$AH:$AH,0)</f>
        <v>1530.07</v>
      </c>
      <c r="X55" s="42">
        <f>_xlfn.XLOOKUP(C55,[5]期初设置!$E:$E,[5]期初设置!$AI:$AI,0)</f>
        <v>0</v>
      </c>
      <c r="Y55" s="42" t="str">
        <f>_xlfn.XLOOKUP(C55,[5]期初设置!$E:$E,[5]期初设置!$AM:$AM,0)</f>
        <v/>
      </c>
      <c r="Z55" s="42">
        <f t="shared" si="2"/>
        <v>0</v>
      </c>
      <c r="AA55" s="42">
        <f t="shared" si="3"/>
        <v>1530.07</v>
      </c>
      <c r="AB55" s="42">
        <f>_xlfn.XLOOKUP(C55,'[6]健康师-人工底薪'!$A:$A,'[6]健康师-人工底薪'!$AF:$AF,0)</f>
        <v>2200</v>
      </c>
      <c r="AC55" s="47">
        <f t="shared" si="4"/>
        <v>2200</v>
      </c>
      <c r="AD55" s="38">
        <f>_xlfn.XLOOKUP(C55,'[3]7月'!$C:$C,'[3]7月'!$F:$F,0)</f>
        <v>1533</v>
      </c>
      <c r="AE55" s="38">
        <f>_xlfn.XLOOKUP(C55,'[8]7月'!$C:$C,'[8]7月'!$G:$G,0)</f>
        <v>150</v>
      </c>
      <c r="AF55" s="38">
        <f>_xlfn.XLOOKUP(C55,'[9]②7月-汇总'!$D:$D,'[9]②7月-汇总'!$W:$W,0)</f>
        <v>0</v>
      </c>
      <c r="AG55" s="38">
        <f>_xlfn.XLOOKUP(C55,'[9]②7月-汇总'!$D:$D,'[9]②7月-汇总'!$Z:$Z,0)</f>
        <v>50</v>
      </c>
      <c r="AH55" s="50" t="e">
        <f>AA55+AC55+#REF!+#REF!+#REF!+AF55+AG55+AD55+AE55</f>
        <v>#REF!</v>
      </c>
      <c r="AI55" s="38">
        <f>_xlfn.XLOOKUP(C55,'[9]①7月-花名册'!$E:$E,'[9]①7月-花名册'!$T:$T,0)</f>
        <v>0</v>
      </c>
      <c r="AJ55" s="38">
        <f t="shared" si="5"/>
        <v>0</v>
      </c>
      <c r="AK55" s="38">
        <f t="shared" si="6"/>
        <v>0</v>
      </c>
      <c r="AL55" s="38">
        <f t="shared" si="7"/>
        <v>0</v>
      </c>
      <c r="AM55" s="38" t="e">
        <f t="shared" si="8"/>
        <v>#REF!</v>
      </c>
      <c r="AN55" s="52">
        <f>_xlfn.XLOOKUP(C55,'[9]②7月-汇总'!$D:$D,'[9]②7月-汇总'!AI:AI,0)</f>
        <v>0</v>
      </c>
      <c r="AO55" s="52">
        <f>_xlfn.XLOOKUP(C55,'[9]②7月-汇总'!$D:$D,'[9]②7月-汇总'!AJ:AJ,0)</f>
        <v>0</v>
      </c>
      <c r="AP55" s="52">
        <f>_xlfn.XLOOKUP(C55,'[9]②7月-汇总'!$D:$D,'[9]②7月-汇总'!AL:AL,0)</f>
        <v>0</v>
      </c>
      <c r="AQ55" s="54">
        <f t="shared" si="9"/>
        <v>0</v>
      </c>
      <c r="AR55" s="55">
        <f>_xlfn.XLOOKUP(C55,'[9]②7月-汇总'!$D:$D,'[9]②7月-汇总'!X:X,0)</f>
        <v>0</v>
      </c>
      <c r="AS55" s="55">
        <f>_xlfn.XLOOKUP(C55,'[9]②7月-汇总'!$D:$D,'[9]②7月-汇总'!Y:Y,0)</f>
        <v>0</v>
      </c>
      <c r="AT55" s="55"/>
      <c r="AU55" s="52">
        <f>_xlfn.XLOOKUP(C55,'[10]7月社保'!$B:$B,'[10]7月社保'!$L:$L,0)</f>
        <v>640.56</v>
      </c>
      <c r="AV55" s="52">
        <f>IFERROR(IF(AL55&gt;0,_xlfn.XLOOKUP(C55,[11]健康师明细!$C:$C,[11]健康师明细!$N:$N,0),0),0)</f>
        <v>0</v>
      </c>
      <c r="AW55" s="52">
        <f>_xlfn.XLOOKUP(C55,'[9]②7月-汇总'!$D:$D,'[9]②7月-汇总'!$AC:$AC,0)</f>
        <v>0</v>
      </c>
      <c r="AX55" s="52">
        <f>_xlfn.XLOOKUP(C55,'[9]②7月-汇总'!$D:$D,'[9]②7月-汇总'!$AB:$AB,0)</f>
        <v>0</v>
      </c>
      <c r="AY55" s="52">
        <f>_xlfn.XLOOKUP(C55,'[9]②7月-汇总'!$D:$D,'[9]②7月-汇总'!$AD:$AD,0)</f>
        <v>0</v>
      </c>
      <c r="AZ55" s="54">
        <f t="shared" si="10"/>
        <v>640.56</v>
      </c>
      <c r="BA55" s="52">
        <f>_xlfn.XLOOKUP(C55,[11]健康师明细!$C:$C,[11]健康师明细!$K:$K,0)</f>
        <v>500</v>
      </c>
      <c r="BB55" s="55">
        <f>_xlfn.XLOOKUP(C55,'[9]②7月-汇总'!$D:$D,'[9]②7月-汇总'!$AE:$AE,0)</f>
        <v>0</v>
      </c>
      <c r="BC55" s="55">
        <f>_xlfn.XLOOKUP(C55,'[9]②7月-汇总'!$D:$D,'[9]②7月-汇总'!$AF:$AF,0)</f>
        <v>0</v>
      </c>
      <c r="BD55" s="58">
        <f>_xlfn.XLOOKUP(C55,'[9]②7月-汇总'!$D:$D,'[9]②7月-汇总'!$AG:$AG,0)</f>
        <v>0</v>
      </c>
      <c r="BE55" s="60" t="e">
        <f t="shared" si="13"/>
        <v>#REF!</v>
      </c>
      <c r="BF55" s="52">
        <f>_xlfn.XLOOKUP(C55,'[9]①7月-花名册'!$E:$E,'[9]①7月-花名册'!$U:$U,0)</f>
        <v>0</v>
      </c>
      <c r="BG55" s="61" t="e">
        <f t="shared" si="11"/>
        <v>#REF!</v>
      </c>
      <c r="BH55" s="61" t="e">
        <f t="shared" si="12"/>
        <v>#REF!</v>
      </c>
      <c r="BI55" s="52">
        <f>_xlfn.XLOOKUP(C55,[9]上月未发人员明细!$A:$A,[9]上月未发人员明细!$I:$I,0)</f>
        <v>0</v>
      </c>
      <c r="BJ55" s="52">
        <f>SUMIFS([7]手动调整!$F:$F,[7]手动调整!$B:$B,C55)</f>
        <v>0</v>
      </c>
      <c r="BK55" s="64" t="e">
        <f t="shared" si="14"/>
        <v>#REF!</v>
      </c>
    </row>
    <row r="56" spans="1:63">
      <c r="A56" s="22">
        <v>468</v>
      </c>
      <c r="B56" s="23" t="s">
        <v>79</v>
      </c>
      <c r="C56" s="23" t="s">
        <v>140</v>
      </c>
      <c r="D56" s="23">
        <f>_xlfn.XLOOKUP(C56,[1]期初设置!$E:$E,[1]期初设置!$AM:$AM,0)</f>
        <v>0</v>
      </c>
      <c r="E56" s="27" t="str">
        <f>IFERROR(_xlfn.XLOOKUP(C56,[1]期初设置!$E:$E,[1]期初设置!$R:$R),"")</f>
        <v/>
      </c>
      <c r="F56" s="27" t="str">
        <f>IFERROR(_xlfn.XLOOKUP(C56,[1]期初设置!$E:$E,[1]期初设置!S:S),"")</f>
        <v/>
      </c>
      <c r="G56" s="27" t="str">
        <f>IFERROR(_xlfn.XLOOKUP(C56,[1]期初设置!$E:$E,[1]期初设置!T:T),"")</f>
        <v/>
      </c>
      <c r="H56" s="27" t="str">
        <f>IFERROR(_xlfn.XLOOKUP(C56,[1]期初设置!$E:$E,[1]期初设置!U:U),"")</f>
        <v/>
      </c>
      <c r="I56" s="31">
        <f>_xlfn.XLOOKUP(A56,[2]门店排名!$C:$C,[2]门店排名!$E:$E,0)</f>
        <v>140295</v>
      </c>
      <c r="J56" s="31" t="str">
        <f>IFERROR(_xlfn.XLOOKUP(D56,'[1]⑥战队统计表-B-a-②呈现-业绩明细表④'!$A:$A,'[1]⑥战队统计表-B-a-②呈现-业绩明细表④'!$C:$C,0),"")</f>
        <v/>
      </c>
      <c r="K56" s="32">
        <f>IFERROR(_xlfn.XLOOKUP(C56,[1]期初设置!$E:$E,[1]期初设置!$AI:$AI,0),"")</f>
        <v>0</v>
      </c>
      <c r="L56" s="33">
        <f>_xlfn.XLOOKUP(C56,[1]期初设置!$E:$E,[1]期初设置!$J:$J,0)</f>
        <v>0</v>
      </c>
      <c r="M56" s="35">
        <f>_xlfn.XLOOKUP(C56,[1]期初设置!$E:$E,[1]期初设置!$I:$I,0)</f>
        <v>0</v>
      </c>
      <c r="N56" s="35">
        <f>_xlfn.XLOOKUP(C56,[1]期初设置!$E:$E,[1]期初设置!$K:$K,0)</f>
        <v>0</v>
      </c>
      <c r="O56" s="33">
        <f>_xlfn.XLOOKUP(C56,[1]期初设置!$E:$E,[1]期初设置!$O:$O,0)</f>
        <v>0</v>
      </c>
      <c r="P56" s="35">
        <f>IF(_xlfn.XLOOKUP(C56,[1]期初设置!$E:$E,[1]期初设置!$N:$N,0)="同老店",0,_xlfn.XLOOKUP(C56,[1]期初设置!$E:$E,[1]期初设置!$N:$N,0))</f>
        <v>0</v>
      </c>
      <c r="Q56" s="38">
        <f>_xlfn.XLOOKUP(C56,'[3]7月'!$C:$C,'[3]7月'!$E:$E,0)</f>
        <v>0</v>
      </c>
      <c r="R56" s="38">
        <f>_xlfn.XLOOKUP(C56,'[3]7月'!$C:$C,'[3]7月'!$D:$D,0)</f>
        <v>0</v>
      </c>
      <c r="S56" s="38">
        <f>_xlfn.XLOOKUP(A56,[2]人头人次表!$A:$A,[2]人头人次表!$C:$C,0)</f>
        <v>217</v>
      </c>
      <c r="T56" s="38">
        <f>_xlfn.XLOOKUP(C56,'[4]②7月-汇总'!$D:$D,'[4]②7月-汇总'!$AP:$AP,0)</f>
        <v>31</v>
      </c>
      <c r="U56" s="38">
        <f>_xlfn.XLOOKUP(C56,'[4]②7月-汇总'!$D:$D,'[4]②7月-汇总'!$U:$U,0)</f>
        <v>0</v>
      </c>
      <c r="V56" s="41">
        <f>_xlfn.XLOOKUP(C56,[5]期初设置!$E:$E,[5]期初设置!$AG:$AG,0)</f>
        <v>0</v>
      </c>
      <c r="W56" s="42">
        <f>_xlfn.XLOOKUP(C56,[5]期初设置!$E:$E,[5]期初设置!$AH:$AH,0)</f>
        <v>0</v>
      </c>
      <c r="X56" s="42">
        <f>_xlfn.XLOOKUP(C56,[5]期初设置!$E:$E,[5]期初设置!$AI:$AI,0)</f>
        <v>0</v>
      </c>
      <c r="Y56" s="42">
        <f>_xlfn.XLOOKUP(C56,[5]期初设置!$E:$E,[5]期初设置!$AM:$AM,0)</f>
        <v>0</v>
      </c>
      <c r="Z56" s="42">
        <f t="shared" si="2"/>
        <v>0</v>
      </c>
      <c r="AA56" s="42">
        <f t="shared" si="3"/>
        <v>0</v>
      </c>
      <c r="AB56" s="42">
        <f>_xlfn.XLOOKUP(C56,'[6]健康师-人工底薪'!$A:$A,'[6]健康师-人工底薪'!$AF:$AF,0)</f>
        <v>0</v>
      </c>
      <c r="AC56" s="47">
        <f t="shared" si="4"/>
        <v>0</v>
      </c>
      <c r="AD56" s="38">
        <f>_xlfn.XLOOKUP(C56,'[3]7月'!$C:$C,'[3]7月'!$F:$F,0)</f>
        <v>0</v>
      </c>
      <c r="AE56" s="38">
        <f>_xlfn.XLOOKUP(C56,'[8]7月'!$C:$C,'[8]7月'!$G:$G,0)</f>
        <v>0</v>
      </c>
      <c r="AF56" s="38">
        <f>_xlfn.XLOOKUP(C56,'[9]②7月-汇总'!$D:$D,'[9]②7月-汇总'!$W:$W,0)</f>
        <v>0</v>
      </c>
      <c r="AG56" s="38">
        <f>_xlfn.XLOOKUP(C56,'[9]②7月-汇总'!$D:$D,'[9]②7月-汇总'!$Z:$Z,0)</f>
        <v>0</v>
      </c>
      <c r="AH56" s="50" t="e">
        <f>AA56+AC56+#REF!+#REF!+#REF!+AF56+AG56+AD56+AE56</f>
        <v>#REF!</v>
      </c>
      <c r="AI56" s="38">
        <f>_xlfn.XLOOKUP(C56,'[9]①7月-花名册'!$E:$E,'[9]①7月-花名册'!$T:$T,0)</f>
        <v>0</v>
      </c>
      <c r="AJ56" s="38">
        <f t="shared" si="5"/>
        <v>0</v>
      </c>
      <c r="AK56" s="38">
        <f t="shared" si="6"/>
        <v>0</v>
      </c>
      <c r="AL56" s="38">
        <f t="shared" si="7"/>
        <v>0</v>
      </c>
      <c r="AM56" s="38" t="e">
        <f t="shared" si="8"/>
        <v>#REF!</v>
      </c>
      <c r="AN56" s="52">
        <f>_xlfn.XLOOKUP(C56,'[9]②7月-汇总'!$D:$D,'[9]②7月-汇总'!AI:AI,0)</f>
        <v>0</v>
      </c>
      <c r="AO56" s="52">
        <f>_xlfn.XLOOKUP(C56,'[9]②7月-汇总'!$D:$D,'[9]②7月-汇总'!AJ:AJ,0)</f>
        <v>0</v>
      </c>
      <c r="AP56" s="52">
        <f>_xlfn.XLOOKUP(C56,'[9]②7月-汇总'!$D:$D,'[9]②7月-汇总'!AL:AL,0)</f>
        <v>0</v>
      </c>
      <c r="AQ56" s="54">
        <f t="shared" si="9"/>
        <v>0</v>
      </c>
      <c r="AR56" s="55">
        <f>_xlfn.XLOOKUP(C56,'[9]②7月-汇总'!$D:$D,'[9]②7月-汇总'!X:X,0)</f>
        <v>10</v>
      </c>
      <c r="AS56" s="55">
        <f>_xlfn.XLOOKUP(C56,'[9]②7月-汇总'!$D:$D,'[9]②7月-汇总'!Y:Y,0)</f>
        <v>0</v>
      </c>
      <c r="AT56" s="55"/>
      <c r="AU56" s="52">
        <f>_xlfn.XLOOKUP(C56,'[10]7月社保'!$B:$B,'[10]7月社保'!$L:$L,0)</f>
        <v>640.56</v>
      </c>
      <c r="AV56" s="52">
        <f>IFERROR(IF(AL56&gt;0,_xlfn.XLOOKUP(C56,[11]健康师明细!$C:$C,[11]健康师明细!$N:$N,0),0),0)</f>
        <v>0</v>
      </c>
      <c r="AW56" s="52">
        <f>_xlfn.XLOOKUP(C56,'[9]②7月-汇总'!$D:$D,'[9]②7月-汇总'!$AC:$AC,0)</f>
        <v>0</v>
      </c>
      <c r="AX56" s="52">
        <f>_xlfn.XLOOKUP(C56,'[9]②7月-汇总'!$D:$D,'[9]②7月-汇总'!$AB:$AB,0)</f>
        <v>0</v>
      </c>
      <c r="AY56" s="52">
        <f>_xlfn.XLOOKUP(C56,'[9]②7月-汇总'!$D:$D,'[9]②7月-汇总'!$AD:$AD,0)</f>
        <v>0</v>
      </c>
      <c r="AZ56" s="54">
        <f t="shared" si="10"/>
        <v>650.56</v>
      </c>
      <c r="BA56" s="52">
        <f>_xlfn.XLOOKUP(C56,[11]健康师明细!$C:$C,[11]健康师明细!$K:$K,0)</f>
        <v>0</v>
      </c>
      <c r="BB56" s="55">
        <f>_xlfn.XLOOKUP(C56,'[9]②7月-汇总'!$D:$D,'[9]②7月-汇总'!$AE:$AE,0)</f>
        <v>0</v>
      </c>
      <c r="BC56" s="55">
        <f>_xlfn.XLOOKUP(C56,'[9]②7月-汇总'!$D:$D,'[9]②7月-汇总'!$AF:$AF,0)</f>
        <v>0</v>
      </c>
      <c r="BD56" s="58">
        <f>_xlfn.XLOOKUP(C56,'[9]②7月-汇总'!$D:$D,'[9]②7月-汇总'!$AG:$AG,0)</f>
        <v>0</v>
      </c>
      <c r="BE56" s="60" t="e">
        <f t="shared" si="13"/>
        <v>#REF!</v>
      </c>
      <c r="BF56" s="52">
        <f>_xlfn.XLOOKUP(C56,'[9]①7月-花名册'!$E:$E,'[9]①7月-花名册'!$U:$U,0)</f>
        <v>0</v>
      </c>
      <c r="BG56" s="61" t="e">
        <f t="shared" si="11"/>
        <v>#REF!</v>
      </c>
      <c r="BH56" s="61" t="e">
        <f t="shared" si="12"/>
        <v>#REF!</v>
      </c>
      <c r="BI56" s="52">
        <f>_xlfn.XLOOKUP(C56,[9]上月未发人员明细!$A:$A,[9]上月未发人员明细!$I:$I,0)</f>
        <v>0</v>
      </c>
      <c r="BJ56" s="52">
        <f>SUMIFS([7]手动调整!$F:$F,[7]手动调整!$B:$B,C56)</f>
        <v>0</v>
      </c>
      <c r="BK56" s="64" t="e">
        <f t="shared" si="14"/>
        <v>#REF!</v>
      </c>
    </row>
    <row r="57" spans="1:63">
      <c r="A57" s="22">
        <v>468</v>
      </c>
      <c r="B57" s="23" t="s">
        <v>81</v>
      </c>
      <c r="C57" s="23" t="s">
        <v>141</v>
      </c>
      <c r="D57" s="23">
        <f>_xlfn.XLOOKUP(C57,[1]期初设置!$E:$E,[1]期初设置!$AM:$AM,0)</f>
        <v>0</v>
      </c>
      <c r="E57" s="27" t="str">
        <f>IFERROR(_xlfn.XLOOKUP(C57,[1]期初设置!$E:$E,[1]期初设置!$R:$R),"")</f>
        <v/>
      </c>
      <c r="F57" s="27" t="str">
        <f>IFERROR(_xlfn.XLOOKUP(C57,[1]期初设置!$E:$E,[1]期初设置!S:S),"")</f>
        <v/>
      </c>
      <c r="G57" s="27" t="str">
        <f>IFERROR(_xlfn.XLOOKUP(C57,[1]期初设置!$E:$E,[1]期初设置!T:T),"")</f>
        <v/>
      </c>
      <c r="H57" s="27" t="str">
        <f>IFERROR(_xlfn.XLOOKUP(C57,[1]期初设置!$E:$E,[1]期初设置!U:U),"")</f>
        <v/>
      </c>
      <c r="I57" s="31">
        <f>_xlfn.XLOOKUP(A57,[2]门店排名!$C:$C,[2]门店排名!$E:$E,0)</f>
        <v>140295</v>
      </c>
      <c r="J57" s="31" t="str">
        <f>IFERROR(_xlfn.XLOOKUP(D57,'[1]⑥战队统计表-B-a-②呈现-业绩明细表④'!$A:$A,'[1]⑥战队统计表-B-a-②呈现-业绩明细表④'!$C:$C,0),"")</f>
        <v/>
      </c>
      <c r="K57" s="32">
        <f>IFERROR(_xlfn.XLOOKUP(C57,[1]期初设置!$E:$E,[1]期初设置!$AI:$AI,0),"")</f>
        <v>0</v>
      </c>
      <c r="L57" s="33">
        <f>_xlfn.XLOOKUP(C57,[1]期初设置!$E:$E,[1]期初设置!$J:$J,0)</f>
        <v>0</v>
      </c>
      <c r="M57" s="35">
        <f>_xlfn.XLOOKUP(C57,[1]期初设置!$E:$E,[1]期初设置!$I:$I,0)</f>
        <v>0</v>
      </c>
      <c r="N57" s="35">
        <f>_xlfn.XLOOKUP(C57,[1]期初设置!$E:$E,[1]期初设置!$K:$K,0)</f>
        <v>0</v>
      </c>
      <c r="O57" s="33">
        <f>_xlfn.XLOOKUP(C57,[1]期初设置!$E:$E,[1]期初设置!$O:$O,0)</f>
        <v>0</v>
      </c>
      <c r="P57" s="35">
        <f>IF(_xlfn.XLOOKUP(C57,[1]期初设置!$E:$E,[1]期初设置!$N:$N,0)="同老店",0,_xlfn.XLOOKUP(C57,[1]期初设置!$E:$E,[1]期初设置!$N:$N,0))</f>
        <v>0</v>
      </c>
      <c r="Q57" s="38">
        <f>_xlfn.XLOOKUP(C57,'[3]7月'!$C:$C,'[3]7月'!$E:$E,0)</f>
        <v>0</v>
      </c>
      <c r="R57" s="38">
        <f>_xlfn.XLOOKUP(C57,'[3]7月'!$C:$C,'[3]7月'!$D:$D,0)</f>
        <v>0</v>
      </c>
      <c r="S57" s="38">
        <f>_xlfn.XLOOKUP(A57,[2]人头人次表!$A:$A,[2]人头人次表!$C:$C,0)</f>
        <v>217</v>
      </c>
      <c r="T57" s="38">
        <f>_xlfn.XLOOKUP(C57,'[4]②7月-汇总'!$D:$D,'[4]②7月-汇总'!$AP:$AP,0)</f>
        <v>31</v>
      </c>
      <c r="U57" s="38">
        <f>_xlfn.XLOOKUP(C57,'[4]②7月-汇总'!$D:$D,'[4]②7月-汇总'!$U:$U,0)</f>
        <v>0</v>
      </c>
      <c r="V57" s="41">
        <f>_xlfn.XLOOKUP(C57,[5]期初设置!$E:$E,[5]期初设置!$AG:$AG,0)</f>
        <v>0</v>
      </c>
      <c r="W57" s="42">
        <f>_xlfn.XLOOKUP(C57,[5]期初设置!$E:$E,[5]期初设置!$AH:$AH,0)</f>
        <v>0</v>
      </c>
      <c r="X57" s="42">
        <f>_xlfn.XLOOKUP(C57,[5]期初设置!$E:$E,[5]期初设置!$AI:$AI,0)</f>
        <v>0</v>
      </c>
      <c r="Y57" s="42">
        <f>_xlfn.XLOOKUP(C57,[5]期初设置!$E:$E,[5]期初设置!$AM:$AM,0)</f>
        <v>0</v>
      </c>
      <c r="Z57" s="42">
        <f t="shared" si="2"/>
        <v>0</v>
      </c>
      <c r="AA57" s="42">
        <f t="shared" si="3"/>
        <v>0</v>
      </c>
      <c r="AB57" s="42">
        <f>_xlfn.XLOOKUP(C57,'[6]健康师-人工底薪'!$A:$A,'[6]健康师-人工底薪'!$AF:$AF,0)</f>
        <v>0</v>
      </c>
      <c r="AC57" s="47">
        <f t="shared" si="4"/>
        <v>0</v>
      </c>
      <c r="AD57" s="38">
        <f>_xlfn.XLOOKUP(C57,'[3]7月'!$C:$C,'[3]7月'!$F:$F,0)</f>
        <v>0</v>
      </c>
      <c r="AE57" s="38">
        <f>_xlfn.XLOOKUP(C57,'[8]7月'!$C:$C,'[8]7月'!$G:$G,0)</f>
        <v>0</v>
      </c>
      <c r="AF57" s="38">
        <f>_xlfn.XLOOKUP(C57,'[9]②7月-汇总'!$D:$D,'[9]②7月-汇总'!$W:$W,0)</f>
        <v>0</v>
      </c>
      <c r="AG57" s="38">
        <f>_xlfn.XLOOKUP(C57,'[9]②7月-汇总'!$D:$D,'[9]②7月-汇总'!$Z:$Z,0)</f>
        <v>0</v>
      </c>
      <c r="AH57" s="50" t="e">
        <f>AA57+AC57+#REF!+#REF!+#REF!+AF57+AG57+AD57+AE57</f>
        <v>#REF!</v>
      </c>
      <c r="AI57" s="38">
        <f>_xlfn.XLOOKUP(C57,'[9]①7月-花名册'!$E:$E,'[9]①7月-花名册'!$T:$T,0)</f>
        <v>0</v>
      </c>
      <c r="AJ57" s="38">
        <f t="shared" si="5"/>
        <v>0</v>
      </c>
      <c r="AK57" s="38">
        <f t="shared" si="6"/>
        <v>0</v>
      </c>
      <c r="AL57" s="38">
        <f t="shared" si="7"/>
        <v>0</v>
      </c>
      <c r="AM57" s="38" t="e">
        <f t="shared" si="8"/>
        <v>#REF!</v>
      </c>
      <c r="AN57" s="52">
        <f>_xlfn.XLOOKUP(C57,'[9]②7月-汇总'!$D:$D,'[9]②7月-汇总'!AI:AI,0)</f>
        <v>0</v>
      </c>
      <c r="AO57" s="52">
        <f>_xlfn.XLOOKUP(C57,'[9]②7月-汇总'!$D:$D,'[9]②7月-汇总'!AJ:AJ,0)</f>
        <v>0</v>
      </c>
      <c r="AP57" s="52">
        <f>_xlfn.XLOOKUP(C57,'[9]②7月-汇总'!$D:$D,'[9]②7月-汇总'!AL:AL,0)</f>
        <v>0</v>
      </c>
      <c r="AQ57" s="54">
        <f t="shared" si="9"/>
        <v>0</v>
      </c>
      <c r="AR57" s="55">
        <f>_xlfn.XLOOKUP(C57,'[9]②7月-汇总'!$D:$D,'[9]②7月-汇总'!X:X,0)</f>
        <v>0</v>
      </c>
      <c r="AS57" s="55">
        <f>_xlfn.XLOOKUP(C57,'[9]②7月-汇总'!$D:$D,'[9]②7月-汇总'!Y:Y,0)</f>
        <v>0</v>
      </c>
      <c r="AT57" s="55"/>
      <c r="AU57" s="52">
        <f>_xlfn.XLOOKUP(C57,'[10]7月社保'!$B:$B,'[10]7月社保'!$L:$L,0)</f>
        <v>0</v>
      </c>
      <c r="AV57" s="52">
        <f>IFERROR(IF(AL57&gt;0,_xlfn.XLOOKUP(C57,[11]健康师明细!$C:$C,[11]健康师明细!$N:$N,0),0),0)</f>
        <v>0</v>
      </c>
      <c r="AW57" s="52">
        <f>_xlfn.XLOOKUP(C57,'[9]②7月-汇总'!$D:$D,'[9]②7月-汇总'!$AC:$AC,0)</f>
        <v>0</v>
      </c>
      <c r="AX57" s="52">
        <f>_xlfn.XLOOKUP(C57,'[9]②7月-汇总'!$D:$D,'[9]②7月-汇总'!$AB:$AB,0)</f>
        <v>0</v>
      </c>
      <c r="AY57" s="52">
        <f>_xlfn.XLOOKUP(C57,'[9]②7月-汇总'!$D:$D,'[9]②7月-汇总'!$AD:$AD,0)</f>
        <v>0</v>
      </c>
      <c r="AZ57" s="54">
        <f t="shared" si="10"/>
        <v>0</v>
      </c>
      <c r="BA57" s="52">
        <f>_xlfn.XLOOKUP(C57,[11]健康师明细!$C:$C,[11]健康师明细!$K:$K,0)</f>
        <v>0</v>
      </c>
      <c r="BB57" s="55">
        <f>_xlfn.XLOOKUP(C57,'[9]②7月-汇总'!$D:$D,'[9]②7月-汇总'!$AE:$AE,0)</f>
        <v>0</v>
      </c>
      <c r="BC57" s="55">
        <f>_xlfn.XLOOKUP(C57,'[9]②7月-汇总'!$D:$D,'[9]②7月-汇总'!$AF:$AF,0)</f>
        <v>0</v>
      </c>
      <c r="BD57" s="58">
        <f>_xlfn.XLOOKUP(C57,'[9]②7月-汇总'!$D:$D,'[9]②7月-汇总'!$AG:$AG,0)</f>
        <v>0</v>
      </c>
      <c r="BE57" s="60" t="e">
        <f t="shared" si="13"/>
        <v>#REF!</v>
      </c>
      <c r="BF57" s="52">
        <f>_xlfn.XLOOKUP(C57,'[9]①7月-花名册'!$E:$E,'[9]①7月-花名册'!$U:$U,0)</f>
        <v>0</v>
      </c>
      <c r="BG57" s="61" t="e">
        <f t="shared" si="11"/>
        <v>#REF!</v>
      </c>
      <c r="BH57" s="61" t="e">
        <f t="shared" si="12"/>
        <v>#REF!</v>
      </c>
      <c r="BI57" s="52">
        <f>_xlfn.XLOOKUP(C57,[9]上月未发人员明细!$A:$A,[9]上月未发人员明细!$I:$I,0)</f>
        <v>0</v>
      </c>
      <c r="BJ57" s="52">
        <f>SUMIFS([7]手动调整!$F:$F,[7]手动调整!$B:$B,C57)</f>
        <v>0</v>
      </c>
      <c r="BK57" s="64" t="e">
        <f t="shared" si="14"/>
        <v>#REF!</v>
      </c>
    </row>
    <row r="58" spans="1:63">
      <c r="A58" s="22">
        <v>468</v>
      </c>
      <c r="B58" s="23" t="s">
        <v>12</v>
      </c>
      <c r="C58" s="23" t="s">
        <v>142</v>
      </c>
      <c r="D58" s="23" t="str">
        <f>_xlfn.XLOOKUP(C58,[1]期初设置!$E:$E,[1]期初设置!$AM:$AM,0)</f>
        <v>468+精英队</v>
      </c>
      <c r="E58" s="27">
        <f>IFERROR(_xlfn.XLOOKUP(C58,[1]期初设置!$E:$E,[1]期初设置!$R:$R),"")</f>
        <v>8308</v>
      </c>
      <c r="F58" s="27">
        <f>IFERROR(_xlfn.XLOOKUP(C58,[1]期初设置!$E:$E,[1]期初设置!S:S),"")</f>
        <v>8308</v>
      </c>
      <c r="G58" s="27">
        <f>IFERROR(_xlfn.XLOOKUP(C58,[1]期初设置!$E:$E,[1]期初设置!T:T),"")</f>
        <v>0</v>
      </c>
      <c r="H58" s="27">
        <f>IFERROR(_xlfn.XLOOKUP(C58,[1]期初设置!$E:$E,[1]期初设置!U:U),"")</f>
        <v>0</v>
      </c>
      <c r="I58" s="31">
        <f>_xlfn.XLOOKUP(A58,[2]门店排名!$C:$C,[2]门店排名!$E:$E,0)</f>
        <v>140295</v>
      </c>
      <c r="J58" s="31">
        <f>IFERROR(_xlfn.XLOOKUP(D58,'[1]⑥战队统计表-B-a-②呈现-业绩明细表④'!$A:$A,'[1]⑥战队统计表-B-a-②呈现-业绩明细表④'!$C:$C,0),"")</f>
        <v>66588</v>
      </c>
      <c r="K58" s="32">
        <f>IFERROR(_xlfn.XLOOKUP(C58,[1]期初设置!$E:$E,[1]期初设置!$AI:$AI,0),"")</f>
        <v>315.704</v>
      </c>
      <c r="L58" s="33">
        <f>_xlfn.XLOOKUP(C58,[1]期初设置!$E:$E,[1]期初设置!$J:$J,0)</f>
        <v>0</v>
      </c>
      <c r="M58" s="35">
        <f>_xlfn.XLOOKUP(C58,[1]期初设置!$E:$E,[1]期初设置!$I:$I,0)</f>
        <v>0</v>
      </c>
      <c r="N58" s="35">
        <f>_xlfn.XLOOKUP(C58,[1]期初设置!$E:$E,[1]期初设置!$K:$K,0)</f>
        <v>0</v>
      </c>
      <c r="O58" s="33">
        <f>_xlfn.XLOOKUP(C58,[1]期初设置!$E:$E,[1]期初设置!$O:$O,0)</f>
        <v>0</v>
      </c>
      <c r="P58" s="35">
        <f>IF(_xlfn.XLOOKUP(C58,[1]期初设置!$E:$E,[1]期初设置!$N:$N,0)="同老店",0,_xlfn.XLOOKUP(C58,[1]期初设置!$E:$E,[1]期初设置!$N:$N,0))</f>
        <v>0</v>
      </c>
      <c r="Q58" s="38">
        <f>_xlfn.XLOOKUP(C58,'[3]7月'!$C:$C,'[3]7月'!$E:$E,0)</f>
        <v>14604.05</v>
      </c>
      <c r="R58" s="38">
        <f>_xlfn.XLOOKUP(C58,'[3]7月'!$C:$C,'[3]7月'!$D:$D,0)</f>
        <v>116</v>
      </c>
      <c r="S58" s="38">
        <f>_xlfn.XLOOKUP(A58,[2]人头人次表!$A:$A,[2]人头人次表!$C:$C,0)</f>
        <v>217</v>
      </c>
      <c r="T58" s="38">
        <f>_xlfn.XLOOKUP(C58,'[4]②7月-汇总'!$D:$D,'[4]②7月-汇总'!$AP:$AP,0)</f>
        <v>31</v>
      </c>
      <c r="U58" s="38">
        <f>_xlfn.XLOOKUP(C58,'[4]②7月-汇总'!$D:$D,'[4]②7月-汇总'!$U:$U,0)</f>
        <v>0</v>
      </c>
      <c r="V58" s="41">
        <f>_xlfn.XLOOKUP(C58,[5]期初设置!$E:$E,[5]期初设置!$AG:$AG,0)</f>
        <v>0.04</v>
      </c>
      <c r="W58" s="42">
        <f>_xlfn.XLOOKUP(C58,[5]期初设置!$E:$E,[5]期初设置!$AH:$AH,0)</f>
        <v>315.704</v>
      </c>
      <c r="X58" s="42">
        <f>_xlfn.XLOOKUP(C58,[5]期初设置!$E:$E,[5]期初设置!$AI:$AI,0)</f>
        <v>0</v>
      </c>
      <c r="Y58" s="42" t="str">
        <f>_xlfn.XLOOKUP(C58,[5]期初设置!$E:$E,[5]期初设置!$AM:$AM,0)</f>
        <v/>
      </c>
      <c r="Z58" s="42">
        <f t="shared" si="2"/>
        <v>0</v>
      </c>
      <c r="AA58" s="42">
        <f t="shared" si="3"/>
        <v>315.704</v>
      </c>
      <c r="AB58" s="42">
        <f>_xlfn.XLOOKUP(C58,'[6]健康师-人工底薪'!$A:$A,'[6]健康师-人工底薪'!$AF:$AF,0)</f>
        <v>2000</v>
      </c>
      <c r="AC58" s="47">
        <f t="shared" si="4"/>
        <v>2000</v>
      </c>
      <c r="AD58" s="38">
        <f>_xlfn.XLOOKUP(C58,'[3]7月'!$C:$C,'[3]7月'!$F:$F,0)</f>
        <v>1571</v>
      </c>
      <c r="AE58" s="38">
        <f>_xlfn.XLOOKUP(C58,'[8]7月'!$C:$C,'[8]7月'!$G:$G,0)</f>
        <v>80</v>
      </c>
      <c r="AF58" s="38">
        <f>_xlfn.XLOOKUP(C58,'[9]②7月-汇总'!$D:$D,'[9]②7月-汇总'!$W:$W,0)</f>
        <v>0</v>
      </c>
      <c r="AG58" s="38">
        <f>_xlfn.XLOOKUP(C58,'[9]②7月-汇总'!$D:$D,'[9]②7月-汇总'!$Z:$Z,0)</f>
        <v>50</v>
      </c>
      <c r="AH58" s="50" t="e">
        <f>AA58+AC58+#REF!+#REF!+#REF!+AF58+AG58+AD58+AE58</f>
        <v>#REF!</v>
      </c>
      <c r="AI58" s="38">
        <f>_xlfn.XLOOKUP(C58,'[9]①7月-花名册'!$E:$E,'[9]①7月-花名册'!$T:$T,0)</f>
        <v>4000</v>
      </c>
      <c r="AJ58" s="38">
        <f t="shared" si="5"/>
        <v>0</v>
      </c>
      <c r="AK58" s="38">
        <f t="shared" si="6"/>
        <v>4000</v>
      </c>
      <c r="AL58" s="38" t="e">
        <f t="shared" si="7"/>
        <v>#REF!</v>
      </c>
      <c r="AM58" s="38" t="e">
        <f t="shared" si="8"/>
        <v>#REF!</v>
      </c>
      <c r="AN58" s="52">
        <f>_xlfn.XLOOKUP(C58,'[9]②7月-汇总'!$D:$D,'[9]②7月-汇总'!AI:AI,0)</f>
        <v>0</v>
      </c>
      <c r="AO58" s="52">
        <f>_xlfn.XLOOKUP(C58,'[9]②7月-汇总'!$D:$D,'[9]②7月-汇总'!AJ:AJ,0)</f>
        <v>0</v>
      </c>
      <c r="AP58" s="52">
        <f>_xlfn.XLOOKUP(C58,'[9]②7月-汇总'!$D:$D,'[9]②7月-汇总'!AL:AL,0)</f>
        <v>0</v>
      </c>
      <c r="AQ58" s="54">
        <f t="shared" si="9"/>
        <v>0</v>
      </c>
      <c r="AR58" s="55">
        <f>_xlfn.XLOOKUP(C58,'[9]②7月-汇总'!$D:$D,'[9]②7月-汇总'!X:X,0)</f>
        <v>0</v>
      </c>
      <c r="AS58" s="55">
        <f>_xlfn.XLOOKUP(C58,'[9]②7月-汇总'!$D:$D,'[9]②7月-汇总'!Y:Y,0)</f>
        <v>0</v>
      </c>
      <c r="AT58" s="55"/>
      <c r="AU58" s="52">
        <f>_xlfn.XLOOKUP(C58,'[10]7月社保'!$B:$B,'[10]7月社保'!$L:$L,0)</f>
        <v>0</v>
      </c>
      <c r="AV58" s="52">
        <f>IFERROR(IF(AL58&gt;0,_xlfn.XLOOKUP(C58,[11]健康师明细!$C:$C,[11]健康师明细!$N:$N,0),0),0)</f>
        <v>0</v>
      </c>
      <c r="AW58" s="52">
        <f>_xlfn.XLOOKUP(C58,'[9]②7月-汇总'!$D:$D,'[9]②7月-汇总'!$AC:$AC,0)</f>
        <v>0</v>
      </c>
      <c r="AX58" s="52">
        <f>_xlfn.XLOOKUP(C58,'[9]②7月-汇总'!$D:$D,'[9]②7月-汇总'!$AB:$AB,0)</f>
        <v>0</v>
      </c>
      <c r="AY58" s="52">
        <f>_xlfn.XLOOKUP(C58,'[9]②7月-汇总'!$D:$D,'[9]②7月-汇总'!$AD:$AD,0)</f>
        <v>0</v>
      </c>
      <c r="AZ58" s="54">
        <f t="shared" si="10"/>
        <v>0</v>
      </c>
      <c r="BA58" s="52">
        <f>_xlfn.XLOOKUP(C58,[11]健康师明细!$C:$C,[11]健康师明细!$K:$K,0)</f>
        <v>0</v>
      </c>
      <c r="BB58" s="55">
        <f>_xlfn.XLOOKUP(C58,'[9]②7月-汇总'!$D:$D,'[9]②7月-汇总'!$AE:$AE,0)</f>
        <v>0</v>
      </c>
      <c r="BC58" s="55">
        <f>_xlfn.XLOOKUP(C58,'[9]②7月-汇总'!$D:$D,'[9]②7月-汇总'!$AF:$AF,0)</f>
        <v>0</v>
      </c>
      <c r="BD58" s="58">
        <f>_xlfn.XLOOKUP(C58,'[9]②7月-汇总'!$D:$D,'[9]②7月-汇总'!$AG:$AG,0)</f>
        <v>0</v>
      </c>
      <c r="BE58" s="60" t="e">
        <f t="shared" si="13"/>
        <v>#REF!</v>
      </c>
      <c r="BF58" s="52">
        <f>_xlfn.XLOOKUP(C58,'[9]①7月-花名册'!$E:$E,'[9]①7月-花名册'!$U:$U,0)</f>
        <v>0</v>
      </c>
      <c r="BG58" s="61" t="e">
        <f t="shared" si="11"/>
        <v>#REF!</v>
      </c>
      <c r="BH58" s="61" t="e">
        <f t="shared" si="12"/>
        <v>#REF!</v>
      </c>
      <c r="BI58" s="52">
        <f>_xlfn.XLOOKUP(C58,[9]上月未发人员明细!$A:$A,[9]上月未发人员明细!$I:$I,0)</f>
        <v>0</v>
      </c>
      <c r="BJ58" s="52">
        <f>SUMIFS([7]手动调整!$F:$F,[7]手动调整!$B:$B,C58)</f>
        <v>0</v>
      </c>
      <c r="BK58" s="64" t="e">
        <f t="shared" si="14"/>
        <v>#REF!</v>
      </c>
    </row>
    <row r="59" spans="1:63">
      <c r="A59" s="22">
        <v>468</v>
      </c>
      <c r="B59" s="23" t="s">
        <v>102</v>
      </c>
      <c r="C59" s="23" t="s">
        <v>143</v>
      </c>
      <c r="D59" s="23">
        <f>_xlfn.XLOOKUP(C59,[1]期初设置!$E:$E,[1]期初设置!$AM:$AM,0)</f>
        <v>0</v>
      </c>
      <c r="E59" s="27" t="str">
        <f>IFERROR(_xlfn.XLOOKUP(C59,[1]期初设置!$E:$E,[1]期初设置!$R:$R),"")</f>
        <v/>
      </c>
      <c r="F59" s="27" t="str">
        <f>IFERROR(_xlfn.XLOOKUP(C59,[1]期初设置!$E:$E,[1]期初设置!S:S),"")</f>
        <v/>
      </c>
      <c r="G59" s="27" t="str">
        <f>IFERROR(_xlfn.XLOOKUP(C59,[1]期初设置!$E:$E,[1]期初设置!T:T),"")</f>
        <v/>
      </c>
      <c r="H59" s="27" t="str">
        <f>IFERROR(_xlfn.XLOOKUP(C59,[1]期初设置!$E:$E,[1]期初设置!U:U),"")</f>
        <v/>
      </c>
      <c r="I59" s="31">
        <f>_xlfn.XLOOKUP(A59,[2]门店排名!$C:$C,[2]门店排名!$E:$E,0)</f>
        <v>140295</v>
      </c>
      <c r="J59" s="31" t="str">
        <f>IFERROR(_xlfn.XLOOKUP(D59,'[1]⑥战队统计表-B-a-②呈现-业绩明细表④'!$A:$A,'[1]⑥战队统计表-B-a-②呈现-业绩明细表④'!$C:$C,0),"")</f>
        <v/>
      </c>
      <c r="K59" s="32">
        <f>IFERROR(_xlfn.XLOOKUP(C59,[1]期初设置!$E:$E,[1]期初设置!$AI:$AI,0),"")</f>
        <v>0</v>
      </c>
      <c r="L59" s="33">
        <f>_xlfn.XLOOKUP(C59,[1]期初设置!$E:$E,[1]期初设置!$J:$J,0)</f>
        <v>0</v>
      </c>
      <c r="M59" s="35">
        <f>_xlfn.XLOOKUP(C59,[1]期初设置!$E:$E,[1]期初设置!$I:$I,0)</f>
        <v>0</v>
      </c>
      <c r="N59" s="35">
        <f>_xlfn.XLOOKUP(C59,[1]期初设置!$E:$E,[1]期初设置!$K:$K,0)</f>
        <v>0</v>
      </c>
      <c r="O59" s="33">
        <f>_xlfn.XLOOKUP(C59,[1]期初设置!$E:$E,[1]期初设置!$O:$O,0)</f>
        <v>0</v>
      </c>
      <c r="P59" s="35">
        <f>IF(_xlfn.XLOOKUP(C59,[1]期初设置!$E:$E,[1]期初设置!$N:$N,0)="同老店",0,_xlfn.XLOOKUP(C59,[1]期初设置!$E:$E,[1]期初设置!$N:$N,0))</f>
        <v>0</v>
      </c>
      <c r="Q59" s="38">
        <f>_xlfn.XLOOKUP(C59,'[3]7月'!$C:$C,'[3]7月'!$E:$E,0)</f>
        <v>0</v>
      </c>
      <c r="R59" s="38">
        <f>_xlfn.XLOOKUP(C59,'[3]7月'!$C:$C,'[3]7月'!$D:$D,0)</f>
        <v>0</v>
      </c>
      <c r="S59" s="38">
        <f>_xlfn.XLOOKUP(A59,[2]人头人次表!$A:$A,[2]人头人次表!$C:$C,0)</f>
        <v>217</v>
      </c>
      <c r="T59" s="38">
        <f>_xlfn.XLOOKUP(C59,'[4]②7月-汇总'!$D:$D,'[4]②7月-汇总'!$AP:$AP,0)</f>
        <v>31</v>
      </c>
      <c r="U59" s="38">
        <f>_xlfn.XLOOKUP(C59,'[4]②7月-汇总'!$D:$D,'[4]②7月-汇总'!$U:$U,0)</f>
        <v>0</v>
      </c>
      <c r="V59" s="41">
        <f>_xlfn.XLOOKUP(C59,[5]期初设置!$E:$E,[5]期初设置!$AG:$AG,0)</f>
        <v>0</v>
      </c>
      <c r="W59" s="42">
        <f>_xlfn.XLOOKUP(C59,[5]期初设置!$E:$E,[5]期初设置!$AH:$AH,0)</f>
        <v>0</v>
      </c>
      <c r="X59" s="42">
        <f>_xlfn.XLOOKUP(C59,[5]期初设置!$E:$E,[5]期初设置!$AI:$AI,0)</f>
        <v>0</v>
      </c>
      <c r="Y59" s="42">
        <f>_xlfn.XLOOKUP(C59,[5]期初设置!$E:$E,[5]期初设置!$AM:$AM,0)</f>
        <v>0</v>
      </c>
      <c r="Z59" s="42">
        <f t="shared" si="2"/>
        <v>0</v>
      </c>
      <c r="AA59" s="42">
        <f t="shared" si="3"/>
        <v>0</v>
      </c>
      <c r="AB59" s="42">
        <f>_xlfn.XLOOKUP(C59,'[6]健康师-人工底薪'!$A:$A,'[6]健康师-人工底薪'!$AF:$AF,0)</f>
        <v>0</v>
      </c>
      <c r="AC59" s="47">
        <f t="shared" si="4"/>
        <v>0</v>
      </c>
      <c r="AD59" s="38">
        <f>_xlfn.XLOOKUP(C59,'[3]7月'!$C:$C,'[3]7月'!$F:$F,0)</f>
        <v>0</v>
      </c>
      <c r="AE59" s="38">
        <f>_xlfn.XLOOKUP(C59,'[8]7月'!$C:$C,'[8]7月'!$G:$G,0)</f>
        <v>0</v>
      </c>
      <c r="AF59" s="38">
        <f>_xlfn.XLOOKUP(C59,'[9]②7月-汇总'!$D:$D,'[9]②7月-汇总'!$W:$W,0)</f>
        <v>0</v>
      </c>
      <c r="AG59" s="38">
        <f>_xlfn.XLOOKUP(C59,'[9]②7月-汇总'!$D:$D,'[9]②7月-汇总'!$Z:$Z,0)</f>
        <v>0</v>
      </c>
      <c r="AH59" s="50" t="e">
        <f>AA59+AC59+#REF!+#REF!+#REF!+AF59+AG59+AD59+AE59</f>
        <v>#REF!</v>
      </c>
      <c r="AI59" s="38">
        <f>_xlfn.XLOOKUP(C59,'[9]①7月-花名册'!$E:$E,'[9]①7月-花名册'!$T:$T,0)</f>
        <v>7000</v>
      </c>
      <c r="AJ59" s="38">
        <f t="shared" si="5"/>
        <v>0</v>
      </c>
      <c r="AK59" s="38">
        <f t="shared" si="6"/>
        <v>7000</v>
      </c>
      <c r="AL59" s="38" t="e">
        <f t="shared" si="7"/>
        <v>#REF!</v>
      </c>
      <c r="AM59" s="38" t="e">
        <f t="shared" si="8"/>
        <v>#REF!</v>
      </c>
      <c r="AN59" s="52">
        <f>_xlfn.XLOOKUP(C59,'[9]②7月-汇总'!$D:$D,'[9]②7月-汇总'!AI:AI,0)</f>
        <v>0</v>
      </c>
      <c r="AO59" s="52">
        <f>_xlfn.XLOOKUP(C59,'[9]②7月-汇总'!$D:$D,'[9]②7月-汇总'!AJ:AJ,0)</f>
        <v>0</v>
      </c>
      <c r="AP59" s="52">
        <f>_xlfn.XLOOKUP(C59,'[9]②7月-汇总'!$D:$D,'[9]②7月-汇总'!AL:AL,0)</f>
        <v>0</v>
      </c>
      <c r="AQ59" s="54">
        <f t="shared" si="9"/>
        <v>0</v>
      </c>
      <c r="AR59" s="55">
        <f>_xlfn.XLOOKUP(C59,'[9]②7月-汇总'!$D:$D,'[9]②7月-汇总'!X:X,0)</f>
        <v>0</v>
      </c>
      <c r="AS59" s="55">
        <f>_xlfn.XLOOKUP(C59,'[9]②7月-汇总'!$D:$D,'[9]②7月-汇总'!Y:Y,0)</f>
        <v>0</v>
      </c>
      <c r="AT59" s="55"/>
      <c r="AU59" s="52">
        <f>_xlfn.XLOOKUP(C59,'[10]7月社保'!$B:$B,'[10]7月社保'!$L:$L,0)</f>
        <v>0</v>
      </c>
      <c r="AV59" s="52">
        <f>IFERROR(IF(AL59&gt;0,_xlfn.XLOOKUP(C59,[11]健康师明细!$C:$C,[11]健康师明细!$N:$N,0),0),0)</f>
        <v>0</v>
      </c>
      <c r="AW59" s="52">
        <f>_xlfn.XLOOKUP(C59,'[9]②7月-汇总'!$D:$D,'[9]②7月-汇总'!$AC:$AC,0)</f>
        <v>0</v>
      </c>
      <c r="AX59" s="52">
        <f>_xlfn.XLOOKUP(C59,'[9]②7月-汇总'!$D:$D,'[9]②7月-汇总'!$AB:$AB,0)</f>
        <v>0</v>
      </c>
      <c r="AY59" s="52">
        <f>_xlfn.XLOOKUP(C59,'[9]②7月-汇总'!$D:$D,'[9]②7月-汇总'!$AD:$AD,0)</f>
        <v>1060</v>
      </c>
      <c r="AZ59" s="54">
        <f t="shared" si="10"/>
        <v>1060</v>
      </c>
      <c r="BA59" s="52">
        <f>_xlfn.XLOOKUP(C59,[11]健康师明细!$C:$C,[11]健康师明细!$K:$K,0)</f>
        <v>0</v>
      </c>
      <c r="BB59" s="55">
        <f>_xlfn.XLOOKUP(C59,'[9]②7月-汇总'!$D:$D,'[9]②7月-汇总'!$AE:$AE,0)</f>
        <v>0</v>
      </c>
      <c r="BC59" s="55">
        <f>_xlfn.XLOOKUP(C59,'[9]②7月-汇总'!$D:$D,'[9]②7月-汇总'!$AF:$AF,0)</f>
        <v>0</v>
      </c>
      <c r="BD59" s="58">
        <f>_xlfn.XLOOKUP(C59,'[9]②7月-汇总'!$D:$D,'[9]②7月-汇总'!$AG:$AG,0)</f>
        <v>0</v>
      </c>
      <c r="BE59" s="60" t="e">
        <f t="shared" si="13"/>
        <v>#REF!</v>
      </c>
      <c r="BF59" s="52">
        <f>_xlfn.XLOOKUP(C59,'[9]①7月-花名册'!$E:$E,'[9]①7月-花名册'!$U:$U,0)</f>
        <v>0</v>
      </c>
      <c r="BG59" s="61" t="e">
        <f t="shared" si="11"/>
        <v>#REF!</v>
      </c>
      <c r="BH59" s="61" t="e">
        <f t="shared" si="12"/>
        <v>#REF!</v>
      </c>
      <c r="BI59" s="52">
        <f>_xlfn.XLOOKUP(C59,[9]上月未发人员明细!$A:$A,[9]上月未发人员明细!$I:$I,0)</f>
        <v>0</v>
      </c>
      <c r="BJ59" s="52">
        <f>SUMIFS([7]手动调整!$F:$F,[7]手动调整!$B:$B,C59)</f>
        <v>0</v>
      </c>
      <c r="BK59" s="64" t="e">
        <f t="shared" si="14"/>
        <v>#REF!</v>
      </c>
    </row>
    <row r="60" spans="1:63">
      <c r="A60" s="22" t="s">
        <v>144</v>
      </c>
      <c r="B60" s="23" t="s">
        <v>81</v>
      </c>
      <c r="C60" s="23" t="s">
        <v>145</v>
      </c>
      <c r="D60" s="23">
        <f>_xlfn.XLOOKUP(C60,[1]期初设置!$E:$E,[1]期初设置!$AM:$AM,0)</f>
        <v>0</v>
      </c>
      <c r="E60" s="27" t="str">
        <f>IFERROR(_xlfn.XLOOKUP(C60,[1]期初设置!$E:$E,[1]期初设置!$R:$R),"")</f>
        <v/>
      </c>
      <c r="F60" s="27" t="str">
        <f>IFERROR(_xlfn.XLOOKUP(C60,[1]期初设置!$E:$E,[1]期初设置!S:S),"")</f>
        <v/>
      </c>
      <c r="G60" s="27" t="str">
        <f>IFERROR(_xlfn.XLOOKUP(C60,[1]期初设置!$E:$E,[1]期初设置!T:T),"")</f>
        <v/>
      </c>
      <c r="H60" s="27" t="str">
        <f>IFERROR(_xlfn.XLOOKUP(C60,[1]期初设置!$E:$E,[1]期初设置!U:U),"")</f>
        <v/>
      </c>
      <c r="I60" s="31">
        <f>_xlfn.XLOOKUP(A60,[2]门店排名!$C:$C,[2]门店排名!$E:$E,0)</f>
        <v>135590</v>
      </c>
      <c r="J60" s="31" t="str">
        <f>IFERROR(_xlfn.XLOOKUP(D60,'[1]⑥战队统计表-B-a-②呈现-业绩明细表④'!$A:$A,'[1]⑥战队统计表-B-a-②呈现-业绩明细表④'!$C:$C,0),"")</f>
        <v/>
      </c>
      <c r="K60" s="32">
        <f>IFERROR(_xlfn.XLOOKUP(C60,[1]期初设置!$E:$E,[1]期初设置!$AI:$AI,0),"")</f>
        <v>0</v>
      </c>
      <c r="L60" s="33">
        <f>_xlfn.XLOOKUP(C60,[1]期初设置!$E:$E,[1]期初设置!$J:$J,0)</f>
        <v>0</v>
      </c>
      <c r="M60" s="35">
        <f>_xlfn.XLOOKUP(C60,[1]期初设置!$E:$E,[1]期初设置!$I:$I,0)</f>
        <v>0</v>
      </c>
      <c r="N60" s="35">
        <f>_xlfn.XLOOKUP(C60,[1]期初设置!$E:$E,[1]期初设置!$K:$K,0)</f>
        <v>0</v>
      </c>
      <c r="O60" s="33">
        <f>_xlfn.XLOOKUP(C60,[1]期初设置!$E:$E,[1]期初设置!$O:$O,0)</f>
        <v>0</v>
      </c>
      <c r="P60" s="35">
        <f>IF(_xlfn.XLOOKUP(C60,[1]期初设置!$E:$E,[1]期初设置!$N:$N,0)="同老店",0,_xlfn.XLOOKUP(C60,[1]期初设置!$E:$E,[1]期初设置!$N:$N,0))</f>
        <v>0</v>
      </c>
      <c r="Q60" s="38">
        <f>_xlfn.XLOOKUP(C60,'[3]7月'!$C:$C,'[3]7月'!$E:$E,0)</f>
        <v>0</v>
      </c>
      <c r="R60" s="38">
        <f>_xlfn.XLOOKUP(C60,'[3]7月'!$C:$C,'[3]7月'!$D:$D,0)</f>
        <v>0</v>
      </c>
      <c r="S60" s="38">
        <f>_xlfn.XLOOKUP(A60,[2]人头人次表!$A:$A,[2]人头人次表!$C:$C,0)</f>
        <v>150</v>
      </c>
      <c r="T60" s="38">
        <f>_xlfn.XLOOKUP(C60,'[4]②7月-汇总'!$D:$D,'[4]②7月-汇总'!$AP:$AP,0)</f>
        <v>31</v>
      </c>
      <c r="U60" s="38">
        <f>_xlfn.XLOOKUP(C60,'[4]②7月-汇总'!$D:$D,'[4]②7月-汇总'!$U:$U,0)</f>
        <v>0</v>
      </c>
      <c r="V60" s="41">
        <f>_xlfn.XLOOKUP(C60,[5]期初设置!$E:$E,[5]期初设置!$AG:$AG,0)</f>
        <v>0</v>
      </c>
      <c r="W60" s="42">
        <f>_xlfn.XLOOKUP(C60,[5]期初设置!$E:$E,[5]期初设置!$AH:$AH,0)</f>
        <v>0</v>
      </c>
      <c r="X60" s="42">
        <f>_xlfn.XLOOKUP(C60,[5]期初设置!$E:$E,[5]期初设置!$AI:$AI,0)</f>
        <v>0</v>
      </c>
      <c r="Y60" s="42">
        <f>_xlfn.XLOOKUP(C60,[5]期初设置!$E:$E,[5]期初设置!$AM:$AM,0)</f>
        <v>0</v>
      </c>
      <c r="Z60" s="42">
        <f t="shared" si="2"/>
        <v>0</v>
      </c>
      <c r="AA60" s="42">
        <f t="shared" si="3"/>
        <v>0</v>
      </c>
      <c r="AB60" s="42">
        <f>_xlfn.XLOOKUP(C60,'[6]健康师-人工底薪'!$A:$A,'[6]健康师-人工底薪'!$AF:$AF,0)</f>
        <v>0</v>
      </c>
      <c r="AC60" s="47">
        <f t="shared" si="4"/>
        <v>0</v>
      </c>
      <c r="AD60" s="38">
        <f>_xlfn.XLOOKUP(C60,'[3]7月'!$C:$C,'[3]7月'!$F:$F,0)</f>
        <v>0</v>
      </c>
      <c r="AE60" s="38">
        <f>_xlfn.XLOOKUP(C60,'[8]7月'!$C:$C,'[8]7月'!$G:$G,0)</f>
        <v>0</v>
      </c>
      <c r="AF60" s="38">
        <f>_xlfn.XLOOKUP(C60,'[9]②7月-汇总'!$D:$D,'[9]②7月-汇总'!$W:$W,0)</f>
        <v>0</v>
      </c>
      <c r="AG60" s="38">
        <f>_xlfn.XLOOKUP(C60,'[9]②7月-汇总'!$D:$D,'[9]②7月-汇总'!$Z:$Z,0)</f>
        <v>0</v>
      </c>
      <c r="AH60" s="50" t="e">
        <f>AA60+AC60+#REF!+#REF!+#REF!+AF60+AG60+AD60+AE60</f>
        <v>#REF!</v>
      </c>
      <c r="AI60" s="38">
        <f>_xlfn.XLOOKUP(C60,'[9]①7月-花名册'!$E:$E,'[9]①7月-花名册'!$T:$T,0)</f>
        <v>0</v>
      </c>
      <c r="AJ60" s="38">
        <f t="shared" si="5"/>
        <v>0</v>
      </c>
      <c r="AK60" s="38">
        <f t="shared" si="6"/>
        <v>0</v>
      </c>
      <c r="AL60" s="38">
        <f t="shared" si="7"/>
        <v>0</v>
      </c>
      <c r="AM60" s="38" t="e">
        <f t="shared" si="8"/>
        <v>#REF!</v>
      </c>
      <c r="AN60" s="52">
        <f>_xlfn.XLOOKUP(C60,'[9]②7月-汇总'!$D:$D,'[9]②7月-汇总'!AI:AI,0)</f>
        <v>0</v>
      </c>
      <c r="AO60" s="52">
        <f>_xlfn.XLOOKUP(C60,'[9]②7月-汇总'!$D:$D,'[9]②7月-汇总'!AJ:AJ,0)</f>
        <v>0</v>
      </c>
      <c r="AP60" s="52">
        <f>_xlfn.XLOOKUP(C60,'[9]②7月-汇总'!$D:$D,'[9]②7月-汇总'!AL:AL,0)</f>
        <v>0</v>
      </c>
      <c r="AQ60" s="54">
        <f t="shared" si="9"/>
        <v>0</v>
      </c>
      <c r="AR60" s="55">
        <f>_xlfn.XLOOKUP(C60,'[9]②7月-汇总'!$D:$D,'[9]②7月-汇总'!X:X,0)</f>
        <v>0</v>
      </c>
      <c r="AS60" s="55">
        <f>_xlfn.XLOOKUP(C60,'[9]②7月-汇总'!$D:$D,'[9]②7月-汇总'!Y:Y,0)</f>
        <v>0</v>
      </c>
      <c r="AT60" s="55"/>
      <c r="AU60" s="52">
        <f>_xlfn.XLOOKUP(C60,'[10]7月社保'!$B:$B,'[10]7月社保'!$L:$L,0)</f>
        <v>638.756</v>
      </c>
      <c r="AV60" s="52">
        <f>IFERROR(IF(AL60&gt;0,_xlfn.XLOOKUP(C60,[11]健康师明细!$C:$C,[11]健康师明细!$N:$N,0),0),0)</f>
        <v>0</v>
      </c>
      <c r="AW60" s="52">
        <f>_xlfn.XLOOKUP(C60,'[9]②7月-汇总'!$D:$D,'[9]②7月-汇总'!$AC:$AC,0)</f>
        <v>0</v>
      </c>
      <c r="AX60" s="52">
        <f>_xlfn.XLOOKUP(C60,'[9]②7月-汇总'!$D:$D,'[9]②7月-汇总'!$AB:$AB,0)</f>
        <v>0</v>
      </c>
      <c r="AY60" s="52">
        <f>_xlfn.XLOOKUP(C60,'[9]②7月-汇总'!$D:$D,'[9]②7月-汇总'!$AD:$AD,0)</f>
        <v>0</v>
      </c>
      <c r="AZ60" s="54">
        <f t="shared" si="10"/>
        <v>638.756</v>
      </c>
      <c r="BA60" s="52">
        <f>_xlfn.XLOOKUP(C60,[11]健康师明细!$C:$C,[11]健康师明细!$K:$K,0)</f>
        <v>0</v>
      </c>
      <c r="BB60" s="55">
        <f>_xlfn.XLOOKUP(C60,'[9]②7月-汇总'!$D:$D,'[9]②7月-汇总'!$AE:$AE,0)</f>
        <v>0</v>
      </c>
      <c r="BC60" s="55">
        <f>_xlfn.XLOOKUP(C60,'[9]②7月-汇总'!$D:$D,'[9]②7月-汇总'!$AF:$AF,0)</f>
        <v>0</v>
      </c>
      <c r="BD60" s="58">
        <f>_xlfn.XLOOKUP(C60,'[9]②7月-汇总'!$D:$D,'[9]②7月-汇总'!$AG:$AG,0)</f>
        <v>100</v>
      </c>
      <c r="BE60" s="60" t="e">
        <f t="shared" si="13"/>
        <v>#REF!</v>
      </c>
      <c r="BF60" s="52">
        <f>_xlfn.XLOOKUP(C60,'[9]①7月-花名册'!$E:$E,'[9]①7月-花名册'!$U:$U,0)</f>
        <v>0</v>
      </c>
      <c r="BG60" s="61" t="e">
        <f t="shared" si="11"/>
        <v>#REF!</v>
      </c>
      <c r="BH60" s="61" t="e">
        <f t="shared" si="12"/>
        <v>#REF!</v>
      </c>
      <c r="BI60" s="52">
        <f>_xlfn.XLOOKUP(C60,[9]上月未发人员明细!$A:$A,[9]上月未发人员明细!$I:$I,0)</f>
        <v>0</v>
      </c>
      <c r="BJ60" s="52">
        <f>SUMIFS([7]手动调整!$F:$F,[7]手动调整!$B:$B,C60)</f>
        <v>0</v>
      </c>
      <c r="BK60" s="64" t="e">
        <f t="shared" si="14"/>
        <v>#REF!</v>
      </c>
    </row>
    <row r="61" spans="1:63">
      <c r="A61" s="22" t="s">
        <v>144</v>
      </c>
      <c r="B61" s="23" t="s">
        <v>12</v>
      </c>
      <c r="C61" s="23" t="s">
        <v>146</v>
      </c>
      <c r="D61" s="23" t="str">
        <f>_xlfn.XLOOKUP(C61,[1]期初设置!$E:$E,[1]期初设置!$AM:$AM,0)</f>
        <v>光华+天翊队</v>
      </c>
      <c r="E61" s="27">
        <f>IFERROR(_xlfn.XLOOKUP(C61,[1]期初设置!$E:$E,[1]期初设置!$R:$R),"")</f>
        <v>45278</v>
      </c>
      <c r="F61" s="27">
        <f>IFERROR(_xlfn.XLOOKUP(C61,[1]期初设置!$E:$E,[1]期初设置!S:S),"")</f>
        <v>45278</v>
      </c>
      <c r="G61" s="27">
        <f>IFERROR(_xlfn.XLOOKUP(C61,[1]期初设置!$E:$E,[1]期初设置!T:T),"")</f>
        <v>0</v>
      </c>
      <c r="H61" s="27">
        <f>IFERROR(_xlfn.XLOOKUP(C61,[1]期初设置!$E:$E,[1]期初设置!U:U),"")</f>
        <v>0</v>
      </c>
      <c r="I61" s="31">
        <f>_xlfn.XLOOKUP(A61,[2]门店排名!$C:$C,[2]门店排名!$E:$E,0)</f>
        <v>135590</v>
      </c>
      <c r="J61" s="31">
        <f>IFERROR(_xlfn.XLOOKUP(D61,'[1]⑥战队统计表-B-a-②呈现-业绩明细表④'!$A:$A,'[1]⑥战队统计表-B-a-②呈现-业绩明细表④'!$C:$C,0),"")</f>
        <v>55077</v>
      </c>
      <c r="K61" s="32">
        <f>IFERROR(_xlfn.XLOOKUP(C61,[1]期初设置!$E:$E,[1]期初设置!$AI:$AI,0),"")</f>
        <v>1720.564</v>
      </c>
      <c r="L61" s="33">
        <f>_xlfn.XLOOKUP(C61,[1]期初设置!$E:$E,[1]期初设置!$J:$J,0)</f>
        <v>0</v>
      </c>
      <c r="M61" s="35">
        <f>_xlfn.XLOOKUP(C61,[1]期初设置!$E:$E,[1]期初设置!$I:$I,0)</f>
        <v>0</v>
      </c>
      <c r="N61" s="35">
        <f>_xlfn.XLOOKUP(C61,[1]期初设置!$E:$E,[1]期初设置!$K:$K,0)</f>
        <v>0</v>
      </c>
      <c r="O61" s="33">
        <f>_xlfn.XLOOKUP(C61,[1]期初设置!$E:$E,[1]期初设置!$O:$O,0)</f>
        <v>0</v>
      </c>
      <c r="P61" s="35">
        <f>IF(_xlfn.XLOOKUP(C61,[1]期初设置!$E:$E,[1]期初设置!$N:$N,0)="同老店",0,_xlfn.XLOOKUP(C61,[1]期初设置!$E:$E,[1]期初设置!$N:$N,0))</f>
        <v>0</v>
      </c>
      <c r="Q61" s="38">
        <f>_xlfn.XLOOKUP(C61,'[3]7月'!$C:$C,'[3]7月'!$E:$E,0)</f>
        <v>40480.21</v>
      </c>
      <c r="R61" s="38">
        <f>_xlfn.XLOOKUP(C61,'[3]7月'!$C:$C,'[3]7月'!$D:$D,0)</f>
        <v>115</v>
      </c>
      <c r="S61" s="38">
        <f>_xlfn.XLOOKUP(A61,[2]人头人次表!$A:$A,[2]人头人次表!$C:$C,0)</f>
        <v>150</v>
      </c>
      <c r="T61" s="38">
        <f>_xlfn.XLOOKUP(C61,'[4]②7月-汇总'!$D:$D,'[4]②7月-汇总'!$AP:$AP,0)</f>
        <v>31</v>
      </c>
      <c r="U61" s="38">
        <f>_xlfn.XLOOKUP(C61,'[4]②7月-汇总'!$D:$D,'[4]②7月-汇总'!$U:$U,0)</f>
        <v>0</v>
      </c>
      <c r="V61" s="41">
        <f>_xlfn.XLOOKUP(C61,[5]期初设置!$E:$E,[5]期初设置!$AG:$AG,0)</f>
        <v>0.04</v>
      </c>
      <c r="W61" s="42">
        <f>_xlfn.XLOOKUP(C61,[5]期初设置!$E:$E,[5]期初设置!$AH:$AH,0)</f>
        <v>1720.564</v>
      </c>
      <c r="X61" s="42">
        <f>_xlfn.XLOOKUP(C61,[5]期初设置!$E:$E,[5]期初设置!$AI:$AI,0)</f>
        <v>0</v>
      </c>
      <c r="Y61" s="42">
        <f>_xlfn.XLOOKUP(C61,[5]期初设置!$E:$E,[5]期初设置!$AM:$AM,0)</f>
        <v>0</v>
      </c>
      <c r="Z61" s="42">
        <f t="shared" si="2"/>
        <v>0</v>
      </c>
      <c r="AA61" s="42">
        <f t="shared" si="3"/>
        <v>1720.564</v>
      </c>
      <c r="AB61" s="42">
        <f>_xlfn.XLOOKUP(C61,'[6]健康师-人工底薪'!$A:$A,'[6]健康师-人工底薪'!$AF:$AF,0)</f>
        <v>2000</v>
      </c>
      <c r="AC61" s="47">
        <f t="shared" si="4"/>
        <v>2000</v>
      </c>
      <c r="AD61" s="38">
        <f>_xlfn.XLOOKUP(C61,'[3]7月'!$C:$C,'[3]7月'!$F:$F,0)</f>
        <v>1739</v>
      </c>
      <c r="AE61" s="38">
        <f>_xlfn.XLOOKUP(C61,'[8]7月'!$C:$C,'[8]7月'!$G:$G,0)</f>
        <v>250</v>
      </c>
      <c r="AF61" s="38">
        <f>_xlfn.XLOOKUP(C61,'[9]②7月-汇总'!$D:$D,'[9]②7月-汇总'!$W:$W,0)</f>
        <v>0</v>
      </c>
      <c r="AG61" s="38">
        <f>_xlfn.XLOOKUP(C61,'[9]②7月-汇总'!$D:$D,'[9]②7月-汇总'!$Z:$Z,0)</f>
        <v>0</v>
      </c>
      <c r="AH61" s="50" t="e">
        <f>AA61+AC61+#REF!+#REF!+#REF!+AF61+AG61+AD61+AE61</f>
        <v>#REF!</v>
      </c>
      <c r="AI61" s="38">
        <f>_xlfn.XLOOKUP(C61,'[9]①7月-花名册'!$E:$E,'[9]①7月-花名册'!$T:$T,0)</f>
        <v>0</v>
      </c>
      <c r="AJ61" s="38">
        <f t="shared" si="5"/>
        <v>0</v>
      </c>
      <c r="AK61" s="38">
        <f t="shared" si="6"/>
        <v>0</v>
      </c>
      <c r="AL61" s="38">
        <f t="shared" si="7"/>
        <v>0</v>
      </c>
      <c r="AM61" s="38" t="e">
        <f t="shared" si="8"/>
        <v>#REF!</v>
      </c>
      <c r="AN61" s="52">
        <f>_xlfn.XLOOKUP(C61,'[9]②7月-汇总'!$D:$D,'[9]②7月-汇总'!AI:AI,0)</f>
        <v>0</v>
      </c>
      <c r="AO61" s="52">
        <f>_xlfn.XLOOKUP(C61,'[9]②7月-汇总'!$D:$D,'[9]②7月-汇总'!AJ:AJ,0)</f>
        <v>0</v>
      </c>
      <c r="AP61" s="52">
        <f>_xlfn.XLOOKUP(C61,'[9]②7月-汇总'!$D:$D,'[9]②7月-汇总'!AL:AL,0)</f>
        <v>0</v>
      </c>
      <c r="AQ61" s="54">
        <f t="shared" si="9"/>
        <v>0</v>
      </c>
      <c r="AR61" s="55">
        <f>_xlfn.XLOOKUP(C61,'[9]②7月-汇总'!$D:$D,'[9]②7月-汇总'!X:X,0)</f>
        <v>20</v>
      </c>
      <c r="AS61" s="55">
        <f>_xlfn.XLOOKUP(C61,'[9]②7月-汇总'!$D:$D,'[9]②7月-汇总'!Y:Y,0)</f>
        <v>0</v>
      </c>
      <c r="AT61" s="55"/>
      <c r="AU61" s="52">
        <f>_xlfn.XLOOKUP(C61,'[10]7月社保'!$B:$B,'[10]7月社保'!$L:$L,0)</f>
        <v>0</v>
      </c>
      <c r="AV61" s="52">
        <f>IFERROR(IF(AL61&gt;0,_xlfn.XLOOKUP(C61,[11]健康师明细!$C:$C,[11]健康师明细!$N:$N,0),0),0)</f>
        <v>0</v>
      </c>
      <c r="AW61" s="52">
        <f>_xlfn.XLOOKUP(C61,'[9]②7月-汇总'!$D:$D,'[9]②7月-汇总'!$AC:$AC,0)</f>
        <v>0</v>
      </c>
      <c r="AX61" s="52">
        <f>_xlfn.XLOOKUP(C61,'[9]②7月-汇总'!$D:$D,'[9]②7月-汇总'!$AB:$AB,0)</f>
        <v>0</v>
      </c>
      <c r="AY61" s="52">
        <f>_xlfn.XLOOKUP(C61,'[9]②7月-汇总'!$D:$D,'[9]②7月-汇总'!$AD:$AD,0)</f>
        <v>0</v>
      </c>
      <c r="AZ61" s="54">
        <f t="shared" si="10"/>
        <v>20</v>
      </c>
      <c r="BA61" s="52">
        <f>_xlfn.XLOOKUP(C61,[11]健康师明细!$C:$C,[11]健康师明细!$K:$K,0)</f>
        <v>500</v>
      </c>
      <c r="BB61" s="55">
        <f>_xlfn.XLOOKUP(C61,'[9]②7月-汇总'!$D:$D,'[9]②7月-汇总'!$AE:$AE,0)</f>
        <v>0</v>
      </c>
      <c r="BC61" s="55">
        <f>_xlfn.XLOOKUP(C61,'[9]②7月-汇总'!$D:$D,'[9]②7月-汇总'!$AF:$AF,0)</f>
        <v>0</v>
      </c>
      <c r="BD61" s="58">
        <f>_xlfn.XLOOKUP(C61,'[9]②7月-汇总'!$D:$D,'[9]②7月-汇总'!$AG:$AG,0)</f>
        <v>0</v>
      </c>
      <c r="BE61" s="60" t="e">
        <f t="shared" si="13"/>
        <v>#REF!</v>
      </c>
      <c r="BF61" s="52">
        <f>_xlfn.XLOOKUP(C61,'[9]①7月-花名册'!$E:$E,'[9]①7月-花名册'!$U:$U,0)</f>
        <v>0</v>
      </c>
      <c r="BG61" s="61" t="e">
        <f t="shared" si="11"/>
        <v>#REF!</v>
      </c>
      <c r="BH61" s="61" t="e">
        <f t="shared" si="12"/>
        <v>#REF!</v>
      </c>
      <c r="BI61" s="52">
        <f>_xlfn.XLOOKUP(C61,[9]上月未发人员明细!$A:$A,[9]上月未发人员明细!$I:$I,0)</f>
        <v>0</v>
      </c>
      <c r="BJ61" s="52">
        <f>SUMIFS([7]手动调整!$F:$F,[7]手动调整!$B:$B,C61)</f>
        <v>0</v>
      </c>
      <c r="BK61" s="64" t="e">
        <f t="shared" si="14"/>
        <v>#REF!</v>
      </c>
    </row>
    <row r="62" spans="1:63">
      <c r="A62" s="22" t="s">
        <v>144</v>
      </c>
      <c r="B62" s="23" t="s">
        <v>12</v>
      </c>
      <c r="C62" s="23" t="s">
        <v>147</v>
      </c>
      <c r="D62" s="23" t="str">
        <f>_xlfn.XLOOKUP(C62,[1]期初设置!$E:$E,[1]期初设置!$AM:$AM,0)</f>
        <v>光华+猛力队</v>
      </c>
      <c r="E62" s="27">
        <f>IFERROR(_xlfn.XLOOKUP(C62,[1]期初设置!$E:$E,[1]期初设置!$R:$R),"")</f>
        <v>46560</v>
      </c>
      <c r="F62" s="27">
        <f>IFERROR(_xlfn.XLOOKUP(C62,[1]期初设置!$E:$E,[1]期初设置!S:S),"")</f>
        <v>45560</v>
      </c>
      <c r="G62" s="27">
        <f>IFERROR(_xlfn.XLOOKUP(C62,[1]期初设置!$E:$E,[1]期初设置!T:T),"")</f>
        <v>1000</v>
      </c>
      <c r="H62" s="27">
        <f>IFERROR(_xlfn.XLOOKUP(C62,[1]期初设置!$E:$E,[1]期初设置!U:U),"")</f>
        <v>0</v>
      </c>
      <c r="I62" s="31">
        <f>_xlfn.XLOOKUP(A62,[2]门店排名!$C:$C,[2]门店排名!$E:$E,0)</f>
        <v>135590</v>
      </c>
      <c r="J62" s="31">
        <f>IFERROR(_xlfn.XLOOKUP(D62,'[1]⑥战队统计表-B-a-②呈现-业绩明细表④'!$A:$A,'[1]⑥战队统计表-B-a-②呈现-业绩明细表④'!$C:$C,0),"")</f>
        <v>80513</v>
      </c>
      <c r="K62" s="32">
        <f>IFERROR(_xlfn.XLOOKUP(C62,[1]期初设置!$E:$E,[1]期初设置!$AI:$AI,0),"")</f>
        <v>2633.97</v>
      </c>
      <c r="L62" s="33">
        <f>_xlfn.XLOOKUP(C62,[1]期初设置!$E:$E,[1]期初设置!$J:$J,0)</f>
        <v>0</v>
      </c>
      <c r="M62" s="35">
        <f>_xlfn.XLOOKUP(C62,[1]期初设置!$E:$E,[1]期初设置!$I:$I,0)</f>
        <v>0</v>
      </c>
      <c r="N62" s="35">
        <f>_xlfn.XLOOKUP(C62,[1]期初设置!$E:$E,[1]期初设置!$K:$K,0)</f>
        <v>0</v>
      </c>
      <c r="O62" s="33">
        <f>_xlfn.XLOOKUP(C62,[1]期初设置!$E:$E,[1]期初设置!$O:$O,0)</f>
        <v>0</v>
      </c>
      <c r="P62" s="35">
        <f>IF(_xlfn.XLOOKUP(C62,[1]期初设置!$E:$E,[1]期初设置!$N:$N,0)="同老店",0,_xlfn.XLOOKUP(C62,[1]期初设置!$E:$E,[1]期初设置!$N:$N,0))</f>
        <v>0</v>
      </c>
      <c r="Q62" s="38">
        <f>_xlfn.XLOOKUP(C62,'[3]7月'!$C:$C,'[3]7月'!$E:$E,0)</f>
        <v>48257.49</v>
      </c>
      <c r="R62" s="38">
        <f>_xlfn.XLOOKUP(C62,'[3]7月'!$C:$C,'[3]7月'!$D:$D,0)</f>
        <v>135</v>
      </c>
      <c r="S62" s="38">
        <f>_xlfn.XLOOKUP(A62,[2]人头人次表!$A:$A,[2]人头人次表!$C:$C,0)</f>
        <v>150</v>
      </c>
      <c r="T62" s="38">
        <f>_xlfn.XLOOKUP(C62,'[4]②7月-汇总'!$D:$D,'[4]②7月-汇总'!$AP:$AP,0)</f>
        <v>31</v>
      </c>
      <c r="U62" s="38">
        <f>_xlfn.XLOOKUP(C62,'[4]②7月-汇总'!$D:$D,'[4]②7月-汇总'!$U:$U,0)</f>
        <v>0</v>
      </c>
      <c r="V62" s="41">
        <f>_xlfn.XLOOKUP(C62,[5]期初设置!$E:$E,[5]期初设置!$AG:$AG,0)</f>
        <v>0.06</v>
      </c>
      <c r="W62" s="42">
        <f>_xlfn.XLOOKUP(C62,[5]期初设置!$E:$E,[5]期初设置!$AH:$AH,0)</f>
        <v>2596.92</v>
      </c>
      <c r="X62" s="42">
        <f>_xlfn.XLOOKUP(C62,[5]期初设置!$E:$E,[5]期初设置!$AI:$AI,0)</f>
        <v>37.05</v>
      </c>
      <c r="Y62" s="42">
        <f>_xlfn.XLOOKUP(C62,[5]期初设置!$E:$E,[5]期初设置!$AM:$AM,0)</f>
        <v>241.54</v>
      </c>
      <c r="Z62" s="42">
        <f t="shared" si="2"/>
        <v>0</v>
      </c>
      <c r="AA62" s="42">
        <f t="shared" si="3"/>
        <v>2875.51</v>
      </c>
      <c r="AB62" s="42">
        <f>_xlfn.XLOOKUP(C62,'[6]健康师-人工底薪'!$A:$A,'[6]健康师-人工底薪'!$AF:$AF,0)</f>
        <v>2200</v>
      </c>
      <c r="AC62" s="47">
        <f t="shared" si="4"/>
        <v>2200</v>
      </c>
      <c r="AD62" s="38">
        <f>_xlfn.XLOOKUP(C62,'[3]7月'!$C:$C,'[3]7月'!$F:$F,0)</f>
        <v>1937</v>
      </c>
      <c r="AE62" s="38">
        <f>_xlfn.XLOOKUP(C62,'[8]7月'!$C:$C,'[8]7月'!$G:$G,0)</f>
        <v>220</v>
      </c>
      <c r="AF62" s="38">
        <f>_xlfn.XLOOKUP(C62,'[9]②7月-汇总'!$D:$D,'[9]②7月-汇总'!$W:$W,0)</f>
        <v>0</v>
      </c>
      <c r="AG62" s="38">
        <f>_xlfn.XLOOKUP(C62,'[9]②7月-汇总'!$D:$D,'[9]②7月-汇总'!$Z:$Z,0)</f>
        <v>50</v>
      </c>
      <c r="AH62" s="50" t="e">
        <f>AA62+AC62+#REF!+#REF!+#REF!+AF62+AG62+AD62+AE62</f>
        <v>#REF!</v>
      </c>
      <c r="AI62" s="38">
        <f>_xlfn.XLOOKUP(C62,'[9]①7月-花名册'!$E:$E,'[9]①7月-花名册'!$T:$T,0)</f>
        <v>0</v>
      </c>
      <c r="AJ62" s="38">
        <f t="shared" si="5"/>
        <v>0</v>
      </c>
      <c r="AK62" s="38">
        <f t="shared" si="6"/>
        <v>0</v>
      </c>
      <c r="AL62" s="38">
        <f t="shared" si="7"/>
        <v>0</v>
      </c>
      <c r="AM62" s="38" t="e">
        <f t="shared" si="8"/>
        <v>#REF!</v>
      </c>
      <c r="AN62" s="52">
        <f>_xlfn.XLOOKUP(C62,'[9]②7月-汇总'!$D:$D,'[9]②7月-汇总'!AI:AI,0)</f>
        <v>0</v>
      </c>
      <c r="AO62" s="52">
        <f>_xlfn.XLOOKUP(C62,'[9]②7月-汇总'!$D:$D,'[9]②7月-汇总'!AJ:AJ,0)</f>
        <v>0</v>
      </c>
      <c r="AP62" s="52">
        <f>_xlfn.XLOOKUP(C62,'[9]②7月-汇总'!$D:$D,'[9]②7月-汇总'!AL:AL,0)</f>
        <v>0</v>
      </c>
      <c r="AQ62" s="54">
        <f t="shared" si="9"/>
        <v>0</v>
      </c>
      <c r="AR62" s="55">
        <f>_xlfn.XLOOKUP(C62,'[9]②7月-汇总'!$D:$D,'[9]②7月-汇总'!X:X,0)</f>
        <v>0</v>
      </c>
      <c r="AS62" s="55">
        <f>_xlfn.XLOOKUP(C62,'[9]②7月-汇总'!$D:$D,'[9]②7月-汇总'!Y:Y,0)</f>
        <v>0</v>
      </c>
      <c r="AT62" s="55"/>
      <c r="AU62" s="52">
        <f>_xlfn.XLOOKUP(C62,'[10]7月社保'!$B:$B,'[10]7月社保'!$L:$L,0)</f>
        <v>644.168</v>
      </c>
      <c r="AV62" s="52">
        <f>IFERROR(IF(AL62&gt;0,_xlfn.XLOOKUP(C62,[11]健康师明细!$C:$C,[11]健康师明细!$N:$N,0),0),0)</f>
        <v>0</v>
      </c>
      <c r="AW62" s="52">
        <f>_xlfn.XLOOKUP(C62,'[9]②7月-汇总'!$D:$D,'[9]②7月-汇总'!$AC:$AC,0)</f>
        <v>0</v>
      </c>
      <c r="AX62" s="52">
        <f>_xlfn.XLOOKUP(C62,'[9]②7月-汇总'!$D:$D,'[9]②7月-汇总'!$AB:$AB,0)</f>
        <v>0</v>
      </c>
      <c r="AY62" s="52">
        <f>_xlfn.XLOOKUP(C62,'[9]②7月-汇总'!$D:$D,'[9]②7月-汇总'!$AD:$AD,0)</f>
        <v>0</v>
      </c>
      <c r="AZ62" s="54">
        <f t="shared" si="10"/>
        <v>644.168</v>
      </c>
      <c r="BA62" s="52">
        <f>_xlfn.XLOOKUP(C62,[11]健康师明细!$C:$C,[11]健康师明细!$K:$K,0)</f>
        <v>0</v>
      </c>
      <c r="BB62" s="55">
        <f>_xlfn.XLOOKUP(C62,'[9]②7月-汇总'!$D:$D,'[9]②7月-汇总'!$AE:$AE,0)</f>
        <v>0</v>
      </c>
      <c r="BC62" s="55">
        <f>_xlfn.XLOOKUP(C62,'[9]②7月-汇总'!$D:$D,'[9]②7月-汇总'!$AF:$AF,0)</f>
        <v>0</v>
      </c>
      <c r="BD62" s="58">
        <f>_xlfn.XLOOKUP(C62,'[9]②7月-汇总'!$D:$D,'[9]②7月-汇总'!$AG:$AG,0)</f>
        <v>0</v>
      </c>
      <c r="BE62" s="60" t="e">
        <f t="shared" si="13"/>
        <v>#REF!</v>
      </c>
      <c r="BF62" s="52">
        <f>_xlfn.XLOOKUP(C62,'[9]①7月-花名册'!$E:$E,'[9]①7月-花名册'!$U:$U,0)</f>
        <v>0</v>
      </c>
      <c r="BG62" s="61" t="e">
        <f t="shared" si="11"/>
        <v>#REF!</v>
      </c>
      <c r="BH62" s="61" t="e">
        <f t="shared" si="12"/>
        <v>#REF!</v>
      </c>
      <c r="BI62" s="52">
        <f>_xlfn.XLOOKUP(C62,[9]上月未发人员明细!$A:$A,[9]上月未发人员明细!$I:$I,0)</f>
        <v>0</v>
      </c>
      <c r="BJ62" s="52">
        <f>SUMIFS([7]手动调整!$F:$F,[7]手动调整!$B:$B,C62)</f>
        <v>0</v>
      </c>
      <c r="BK62" s="64" t="e">
        <f t="shared" si="14"/>
        <v>#REF!</v>
      </c>
    </row>
    <row r="63" spans="1:63">
      <c r="A63" s="22" t="s">
        <v>144</v>
      </c>
      <c r="B63" s="23" t="s">
        <v>12</v>
      </c>
      <c r="C63" s="23" t="s">
        <v>148</v>
      </c>
      <c r="D63" s="23" t="str">
        <f>_xlfn.XLOOKUP(C63,[1]期初设置!$E:$E,[1]期初设置!$AM:$AM,0)</f>
        <v>光华+猛力队</v>
      </c>
      <c r="E63" s="27">
        <f>IFERROR(_xlfn.XLOOKUP(C63,[1]期初设置!$E:$E,[1]期初设置!$R:$R),"")</f>
        <v>33953</v>
      </c>
      <c r="F63" s="27">
        <f>IFERROR(_xlfn.XLOOKUP(C63,[1]期初设置!$E:$E,[1]期初设置!S:S),"")</f>
        <v>24153</v>
      </c>
      <c r="G63" s="27">
        <f>IFERROR(_xlfn.XLOOKUP(C63,[1]期初设置!$E:$E,[1]期初设置!T:T),"")</f>
        <v>9800</v>
      </c>
      <c r="H63" s="27">
        <f>IFERROR(_xlfn.XLOOKUP(C63,[1]期初设置!$E:$E,[1]期初设置!U:U),"")</f>
        <v>0</v>
      </c>
      <c r="I63" s="31">
        <f>_xlfn.XLOOKUP(A63,[2]门店排名!$C:$C,[2]门店排名!$E:$E,0)</f>
        <v>135590</v>
      </c>
      <c r="J63" s="31">
        <f>IFERROR(_xlfn.XLOOKUP(D63,'[1]⑥战队统计表-B-a-②呈现-业绩明细表④'!$A:$A,'[1]⑥战队统计表-B-a-②呈现-业绩明细表④'!$C:$C,0),"")</f>
        <v>80513</v>
      </c>
      <c r="K63" s="32">
        <f>IFERROR(_xlfn.XLOOKUP(C63,[1]期初设置!$E:$E,[1]期初设置!$AI:$AI,0),"")</f>
        <v>1739.811</v>
      </c>
      <c r="L63" s="33">
        <f>_xlfn.XLOOKUP(C63,[1]期初设置!$E:$E,[1]期初设置!$J:$J,0)</f>
        <v>0</v>
      </c>
      <c r="M63" s="35">
        <f>_xlfn.XLOOKUP(C63,[1]期初设置!$E:$E,[1]期初设置!$I:$I,0)</f>
        <v>0</v>
      </c>
      <c r="N63" s="35">
        <f>_xlfn.XLOOKUP(C63,[1]期初设置!$E:$E,[1]期初设置!$K:$K,0)</f>
        <v>0</v>
      </c>
      <c r="O63" s="33">
        <f>_xlfn.XLOOKUP(C63,[1]期初设置!$E:$E,[1]期初设置!$O:$O,0)</f>
        <v>0</v>
      </c>
      <c r="P63" s="35">
        <f>IF(_xlfn.XLOOKUP(C63,[1]期初设置!$E:$E,[1]期初设置!$N:$N,0)="同老店",0,_xlfn.XLOOKUP(C63,[1]期初设置!$E:$E,[1]期初设置!$N:$N,0))</f>
        <v>0</v>
      </c>
      <c r="Q63" s="38">
        <f>_xlfn.XLOOKUP(C63,'[3]7月'!$C:$C,'[3]7月'!$E:$E,0)</f>
        <v>18967.5</v>
      </c>
      <c r="R63" s="38">
        <f>_xlfn.XLOOKUP(C63,'[3]7月'!$C:$C,'[3]7月'!$D:$D,0)</f>
        <v>122</v>
      </c>
      <c r="S63" s="38">
        <f>_xlfn.XLOOKUP(A63,[2]人头人次表!$A:$A,[2]人头人次表!$C:$C,0)</f>
        <v>150</v>
      </c>
      <c r="T63" s="38">
        <f>_xlfn.XLOOKUP(C63,'[4]②7月-汇总'!$D:$D,'[4]②7月-汇总'!$AP:$AP,0)</f>
        <v>31</v>
      </c>
      <c r="U63" s="38">
        <f>_xlfn.XLOOKUP(C63,'[4]②7月-汇总'!$D:$D,'[4]②7月-汇总'!$U:$U,0)</f>
        <v>0</v>
      </c>
      <c r="V63" s="41">
        <f>_xlfn.XLOOKUP(C63,[5]期初设置!$E:$E,[5]期初设置!$AG:$AG,0)</f>
        <v>0.06</v>
      </c>
      <c r="W63" s="42">
        <f>_xlfn.XLOOKUP(C63,[5]期初设置!$E:$E,[5]期初设置!$AH:$AH,0)</f>
        <v>1376.721</v>
      </c>
      <c r="X63" s="42">
        <f>_xlfn.XLOOKUP(C63,[5]期初设置!$E:$E,[5]期初设置!$AI:$AI,0)</f>
        <v>363.09</v>
      </c>
      <c r="Y63" s="42" t="str">
        <f>_xlfn.XLOOKUP(C63,[5]期初设置!$E:$E,[5]期初设置!$AM:$AM,0)</f>
        <v/>
      </c>
      <c r="Z63" s="42">
        <f t="shared" si="2"/>
        <v>0</v>
      </c>
      <c r="AA63" s="42">
        <f t="shared" si="3"/>
        <v>1739.811</v>
      </c>
      <c r="AB63" s="42">
        <f>_xlfn.XLOOKUP(C63,'[6]健康师-人工底薪'!$A:$A,'[6]健康师-人工底薪'!$AF:$AF,0)</f>
        <v>2000</v>
      </c>
      <c r="AC63" s="47">
        <f t="shared" si="4"/>
        <v>2000</v>
      </c>
      <c r="AD63" s="38">
        <f>_xlfn.XLOOKUP(C63,'[3]7月'!$C:$C,'[3]7月'!$F:$F,0)</f>
        <v>1520</v>
      </c>
      <c r="AE63" s="38">
        <f>_xlfn.XLOOKUP(C63,'[8]7月'!$C:$C,'[8]7月'!$G:$G,0)</f>
        <v>80</v>
      </c>
      <c r="AF63" s="38">
        <f>_xlfn.XLOOKUP(C63,'[9]②7月-汇总'!$D:$D,'[9]②7月-汇总'!$W:$W,0)</f>
        <v>0</v>
      </c>
      <c r="AG63" s="38">
        <f>_xlfn.XLOOKUP(C63,'[9]②7月-汇总'!$D:$D,'[9]②7月-汇总'!$Z:$Z,0)</f>
        <v>50</v>
      </c>
      <c r="AH63" s="50" t="e">
        <f>AA63+AC63+#REF!+#REF!+#REF!+AF63+AG63+AD63+AE63</f>
        <v>#REF!</v>
      </c>
      <c r="AI63" s="38">
        <f>_xlfn.XLOOKUP(C63,'[9]①7月-花名册'!$E:$E,'[9]①7月-花名册'!$T:$T,0)</f>
        <v>0</v>
      </c>
      <c r="AJ63" s="38">
        <f t="shared" si="5"/>
        <v>0</v>
      </c>
      <c r="AK63" s="38">
        <f t="shared" si="6"/>
        <v>0</v>
      </c>
      <c r="AL63" s="38">
        <f t="shared" si="7"/>
        <v>0</v>
      </c>
      <c r="AM63" s="38" t="e">
        <f t="shared" si="8"/>
        <v>#REF!</v>
      </c>
      <c r="AN63" s="52">
        <f>_xlfn.XLOOKUP(C63,'[9]②7月-汇总'!$D:$D,'[9]②7月-汇总'!AI:AI,0)</f>
        <v>0</v>
      </c>
      <c r="AO63" s="52">
        <f>_xlfn.XLOOKUP(C63,'[9]②7月-汇总'!$D:$D,'[9]②7月-汇总'!AJ:AJ,0)</f>
        <v>0</v>
      </c>
      <c r="AP63" s="52">
        <f>_xlfn.XLOOKUP(C63,'[9]②7月-汇总'!$D:$D,'[9]②7月-汇总'!AL:AL,0)</f>
        <v>0</v>
      </c>
      <c r="AQ63" s="54">
        <f t="shared" si="9"/>
        <v>0</v>
      </c>
      <c r="AR63" s="55">
        <f>_xlfn.XLOOKUP(C63,'[9]②7月-汇总'!$D:$D,'[9]②7月-汇总'!X:X,0)</f>
        <v>0</v>
      </c>
      <c r="AS63" s="55">
        <f>_xlfn.XLOOKUP(C63,'[9]②7月-汇总'!$D:$D,'[9]②7月-汇总'!Y:Y,0)</f>
        <v>0</v>
      </c>
      <c r="AT63" s="55"/>
      <c r="AU63" s="52">
        <f>_xlfn.XLOOKUP(C63,'[10]7月社保'!$B:$B,'[10]7月社保'!$L:$L,0)</f>
        <v>0</v>
      </c>
      <c r="AV63" s="52">
        <f>IFERROR(IF(AL63&gt;0,_xlfn.XLOOKUP(C63,[11]健康师明细!$C:$C,[11]健康师明细!$N:$N,0),0),0)</f>
        <v>0</v>
      </c>
      <c r="AW63" s="52">
        <f>_xlfn.XLOOKUP(C63,'[9]②7月-汇总'!$D:$D,'[9]②7月-汇总'!$AC:$AC,0)</f>
        <v>0</v>
      </c>
      <c r="AX63" s="52">
        <f>_xlfn.XLOOKUP(C63,'[9]②7月-汇总'!$D:$D,'[9]②7月-汇总'!$AB:$AB,0)</f>
        <v>0</v>
      </c>
      <c r="AY63" s="52">
        <f>_xlfn.XLOOKUP(C63,'[9]②7月-汇总'!$D:$D,'[9]②7月-汇总'!$AD:$AD,0)</f>
        <v>0</v>
      </c>
      <c r="AZ63" s="54">
        <f t="shared" si="10"/>
        <v>0</v>
      </c>
      <c r="BA63" s="52">
        <f>_xlfn.XLOOKUP(C63,[11]健康师明细!$C:$C,[11]健康师明细!$K:$K,0)</f>
        <v>0</v>
      </c>
      <c r="BB63" s="55">
        <f>_xlfn.XLOOKUP(C63,'[9]②7月-汇总'!$D:$D,'[9]②7月-汇总'!$AE:$AE,0)</f>
        <v>0</v>
      </c>
      <c r="BC63" s="55">
        <f>_xlfn.XLOOKUP(C63,'[9]②7月-汇总'!$D:$D,'[9]②7月-汇总'!$AF:$AF,0)</f>
        <v>0</v>
      </c>
      <c r="BD63" s="58">
        <f>_xlfn.XLOOKUP(C63,'[9]②7月-汇总'!$D:$D,'[9]②7月-汇总'!$AG:$AG,0)</f>
        <v>0</v>
      </c>
      <c r="BE63" s="60" t="e">
        <f t="shared" si="13"/>
        <v>#REF!</v>
      </c>
      <c r="BF63" s="52">
        <f>_xlfn.XLOOKUP(C63,'[9]①7月-花名册'!$E:$E,'[9]①7月-花名册'!$U:$U,0)</f>
        <v>0</v>
      </c>
      <c r="BG63" s="61" t="e">
        <f t="shared" si="11"/>
        <v>#REF!</v>
      </c>
      <c r="BH63" s="61" t="e">
        <f t="shared" si="12"/>
        <v>#REF!</v>
      </c>
      <c r="BI63" s="52">
        <f>_xlfn.XLOOKUP(C63,[9]上月未发人员明细!$A:$A,[9]上月未发人员明细!$I:$I,0)</f>
        <v>0</v>
      </c>
      <c r="BJ63" s="52">
        <f>SUMIFS([7]手动调整!$F:$F,[7]手动调整!$B:$B,C63)</f>
        <v>0</v>
      </c>
      <c r="BK63" s="64" t="e">
        <f t="shared" si="14"/>
        <v>#REF!</v>
      </c>
    </row>
    <row r="64" spans="1:63">
      <c r="A64" s="22" t="s">
        <v>144</v>
      </c>
      <c r="B64" s="23" t="s">
        <v>79</v>
      </c>
      <c r="C64" s="23" t="s">
        <v>149</v>
      </c>
      <c r="D64" s="23">
        <f>_xlfn.XLOOKUP(C64,[1]期初设置!$E:$E,[1]期初设置!$AM:$AM,0)</f>
        <v>0</v>
      </c>
      <c r="E64" s="27" t="str">
        <f>IFERROR(_xlfn.XLOOKUP(C64,[1]期初设置!$E:$E,[1]期初设置!$R:$R),"")</f>
        <v/>
      </c>
      <c r="F64" s="27" t="str">
        <f>IFERROR(_xlfn.XLOOKUP(C64,[1]期初设置!$E:$E,[1]期初设置!S:S),"")</f>
        <v/>
      </c>
      <c r="G64" s="27" t="str">
        <f>IFERROR(_xlfn.XLOOKUP(C64,[1]期初设置!$E:$E,[1]期初设置!T:T),"")</f>
        <v/>
      </c>
      <c r="H64" s="27" t="str">
        <f>IFERROR(_xlfn.XLOOKUP(C64,[1]期初设置!$E:$E,[1]期初设置!U:U),"")</f>
        <v/>
      </c>
      <c r="I64" s="31">
        <f>_xlfn.XLOOKUP(A64,[2]门店排名!$C:$C,[2]门店排名!$E:$E,0)</f>
        <v>135590</v>
      </c>
      <c r="J64" s="31" t="str">
        <f>IFERROR(_xlfn.XLOOKUP(D64,'[1]⑥战队统计表-B-a-②呈现-业绩明细表④'!$A:$A,'[1]⑥战队统计表-B-a-②呈现-业绩明细表④'!$C:$C,0),"")</f>
        <v/>
      </c>
      <c r="K64" s="32">
        <f>IFERROR(_xlfn.XLOOKUP(C64,[1]期初设置!$E:$E,[1]期初设置!$AI:$AI,0),"")</f>
        <v>0</v>
      </c>
      <c r="L64" s="33">
        <f>_xlfn.XLOOKUP(C64,[1]期初设置!$E:$E,[1]期初设置!$J:$J,0)</f>
        <v>0</v>
      </c>
      <c r="M64" s="35">
        <f>_xlfn.XLOOKUP(C64,[1]期初设置!$E:$E,[1]期初设置!$I:$I,0)</f>
        <v>0</v>
      </c>
      <c r="N64" s="35">
        <f>_xlfn.XLOOKUP(C64,[1]期初设置!$E:$E,[1]期初设置!$K:$K,0)</f>
        <v>0</v>
      </c>
      <c r="O64" s="33">
        <f>_xlfn.XLOOKUP(C64,[1]期初设置!$E:$E,[1]期初设置!$O:$O,0)</f>
        <v>0</v>
      </c>
      <c r="P64" s="35">
        <f>IF(_xlfn.XLOOKUP(C64,[1]期初设置!$E:$E,[1]期初设置!$N:$N,0)="同老店",0,_xlfn.XLOOKUP(C64,[1]期初设置!$E:$E,[1]期初设置!$N:$N,0))</f>
        <v>0</v>
      </c>
      <c r="Q64" s="38">
        <f>_xlfn.XLOOKUP(C64,'[3]7月'!$C:$C,'[3]7月'!$E:$E,0)</f>
        <v>0</v>
      </c>
      <c r="R64" s="38">
        <f>_xlfn.XLOOKUP(C64,'[3]7月'!$C:$C,'[3]7月'!$D:$D,0)</f>
        <v>0</v>
      </c>
      <c r="S64" s="38">
        <f>_xlfn.XLOOKUP(A64,[2]人头人次表!$A:$A,[2]人头人次表!$C:$C,0)</f>
        <v>150</v>
      </c>
      <c r="T64" s="38">
        <f>_xlfn.XLOOKUP(C64,'[4]②7月-汇总'!$D:$D,'[4]②7月-汇总'!$AP:$AP,0)</f>
        <v>31</v>
      </c>
      <c r="U64" s="38">
        <f>_xlfn.XLOOKUP(C64,'[4]②7月-汇总'!$D:$D,'[4]②7月-汇总'!$U:$U,0)</f>
        <v>0</v>
      </c>
      <c r="V64" s="41">
        <f>_xlfn.XLOOKUP(C64,[5]期初设置!$E:$E,[5]期初设置!$AG:$AG,0)</f>
        <v>0</v>
      </c>
      <c r="W64" s="42">
        <f>_xlfn.XLOOKUP(C64,[5]期初设置!$E:$E,[5]期初设置!$AH:$AH,0)</f>
        <v>0</v>
      </c>
      <c r="X64" s="42">
        <f>_xlfn.XLOOKUP(C64,[5]期初设置!$E:$E,[5]期初设置!$AI:$AI,0)</f>
        <v>0</v>
      </c>
      <c r="Y64" s="42">
        <f>_xlfn.XLOOKUP(C64,[5]期初设置!$E:$E,[5]期初设置!$AM:$AM,0)</f>
        <v>0</v>
      </c>
      <c r="Z64" s="42">
        <f t="shared" si="2"/>
        <v>0</v>
      </c>
      <c r="AA64" s="42">
        <f t="shared" si="3"/>
        <v>0</v>
      </c>
      <c r="AB64" s="42">
        <f>_xlfn.XLOOKUP(C64,'[6]健康师-人工底薪'!$A:$A,'[6]健康师-人工底薪'!$AF:$AF,0)</f>
        <v>0</v>
      </c>
      <c r="AC64" s="47">
        <f t="shared" si="4"/>
        <v>0</v>
      </c>
      <c r="AD64" s="38">
        <f>_xlfn.XLOOKUP(C64,'[3]7月'!$C:$C,'[3]7月'!$F:$F,0)</f>
        <v>0</v>
      </c>
      <c r="AE64" s="38">
        <f>_xlfn.XLOOKUP(C64,'[8]7月'!$C:$C,'[8]7月'!$G:$G,0)</f>
        <v>0</v>
      </c>
      <c r="AF64" s="38">
        <f>_xlfn.XLOOKUP(C64,'[9]②7月-汇总'!$D:$D,'[9]②7月-汇总'!$W:$W,0)</f>
        <v>0</v>
      </c>
      <c r="AG64" s="38">
        <f>_xlfn.XLOOKUP(C64,'[9]②7月-汇总'!$D:$D,'[9]②7月-汇总'!$Z:$Z,0)</f>
        <v>0</v>
      </c>
      <c r="AH64" s="50" t="e">
        <f>AA64+AC64+#REF!+#REF!+#REF!+AF64+AG64+AD64+AE64</f>
        <v>#REF!</v>
      </c>
      <c r="AI64" s="38">
        <f>_xlfn.XLOOKUP(C64,'[9]①7月-花名册'!$E:$E,'[9]①7月-花名册'!$T:$T,0)</f>
        <v>0</v>
      </c>
      <c r="AJ64" s="38">
        <f t="shared" si="5"/>
        <v>0</v>
      </c>
      <c r="AK64" s="38">
        <f t="shared" si="6"/>
        <v>0</v>
      </c>
      <c r="AL64" s="38">
        <f t="shared" si="7"/>
        <v>0</v>
      </c>
      <c r="AM64" s="38" t="e">
        <f t="shared" si="8"/>
        <v>#REF!</v>
      </c>
      <c r="AN64" s="52">
        <f>_xlfn.XLOOKUP(C64,'[9]②7月-汇总'!$D:$D,'[9]②7月-汇总'!AI:AI,0)</f>
        <v>0</v>
      </c>
      <c r="AO64" s="52">
        <f>_xlfn.XLOOKUP(C64,'[9]②7月-汇总'!$D:$D,'[9]②7月-汇总'!AJ:AJ,0)</f>
        <v>0</v>
      </c>
      <c r="AP64" s="52">
        <f>_xlfn.XLOOKUP(C64,'[9]②7月-汇总'!$D:$D,'[9]②7月-汇总'!AL:AL,0)</f>
        <v>200</v>
      </c>
      <c r="AQ64" s="54">
        <f t="shared" si="9"/>
        <v>200</v>
      </c>
      <c r="AR64" s="55">
        <f>_xlfn.XLOOKUP(C64,'[9]②7月-汇总'!$D:$D,'[9]②7月-汇总'!X:X,0)</f>
        <v>0</v>
      </c>
      <c r="AS64" s="55">
        <f>_xlfn.XLOOKUP(C64,'[9]②7月-汇总'!$D:$D,'[9]②7月-汇总'!Y:Y,0)</f>
        <v>0</v>
      </c>
      <c r="AT64" s="55"/>
      <c r="AU64" s="52">
        <f>_xlfn.XLOOKUP(C64,'[10]7月社保'!$B:$B,'[10]7月社保'!$L:$L,0)</f>
        <v>638.756</v>
      </c>
      <c r="AV64" s="52">
        <f>IFERROR(IF(AL64&gt;0,_xlfn.XLOOKUP(C64,[11]健康师明细!$C:$C,[11]健康师明细!$N:$N,0),0),0)</f>
        <v>0</v>
      </c>
      <c r="AW64" s="52">
        <f>_xlfn.XLOOKUP(C64,'[9]②7月-汇总'!$D:$D,'[9]②7月-汇总'!$AC:$AC,0)</f>
        <v>0</v>
      </c>
      <c r="AX64" s="52">
        <f>_xlfn.XLOOKUP(C64,'[9]②7月-汇总'!$D:$D,'[9]②7月-汇总'!$AB:$AB,0)</f>
        <v>0</v>
      </c>
      <c r="AY64" s="52">
        <f>_xlfn.XLOOKUP(C64,'[9]②7月-汇总'!$D:$D,'[9]②7月-汇总'!$AD:$AD,0)</f>
        <v>0</v>
      </c>
      <c r="AZ64" s="54">
        <f t="shared" si="10"/>
        <v>638.756</v>
      </c>
      <c r="BA64" s="52">
        <f>_xlfn.XLOOKUP(C64,[11]健康师明细!$C:$C,[11]健康师明细!$K:$K,0)</f>
        <v>0</v>
      </c>
      <c r="BB64" s="55">
        <f>_xlfn.XLOOKUP(C64,'[9]②7月-汇总'!$D:$D,'[9]②7月-汇总'!$AE:$AE,0)</f>
        <v>300</v>
      </c>
      <c r="BC64" s="55">
        <f>_xlfn.XLOOKUP(C64,'[9]②7月-汇总'!$D:$D,'[9]②7月-汇总'!$AF:$AF,0)</f>
        <v>0</v>
      </c>
      <c r="BD64" s="58">
        <f>_xlfn.XLOOKUP(C64,'[9]②7月-汇总'!$D:$D,'[9]②7月-汇总'!$AG:$AG,0)</f>
        <v>0</v>
      </c>
      <c r="BE64" s="60" t="e">
        <f t="shared" si="13"/>
        <v>#REF!</v>
      </c>
      <c r="BF64" s="52">
        <f>_xlfn.XLOOKUP(C64,'[9]①7月-花名册'!$E:$E,'[9]①7月-花名册'!$U:$U,0)</f>
        <v>0</v>
      </c>
      <c r="BG64" s="61" t="e">
        <f t="shared" si="11"/>
        <v>#REF!</v>
      </c>
      <c r="BH64" s="61" t="e">
        <f t="shared" si="12"/>
        <v>#REF!</v>
      </c>
      <c r="BI64" s="52">
        <f>_xlfn.XLOOKUP(C64,[9]上月未发人员明细!$A:$A,[9]上月未发人员明细!$I:$I,0)</f>
        <v>0</v>
      </c>
      <c r="BJ64" s="52">
        <f>SUMIFS([7]手动调整!$F:$F,[7]手动调整!$B:$B,C64)</f>
        <v>0</v>
      </c>
      <c r="BK64" s="64" t="e">
        <f t="shared" si="14"/>
        <v>#REF!</v>
      </c>
    </row>
    <row r="65" spans="1:63">
      <c r="A65" s="22" t="s">
        <v>144</v>
      </c>
      <c r="B65" s="23" t="s">
        <v>12</v>
      </c>
      <c r="C65" s="23" t="s">
        <v>150</v>
      </c>
      <c r="D65" s="23" t="str">
        <f>_xlfn.XLOOKUP(C65,[1]期初设置!$E:$E,[1]期初设置!$AM:$AM,0)</f>
        <v>光华+天翊队</v>
      </c>
      <c r="E65" s="27">
        <f>IFERROR(_xlfn.XLOOKUP(C65,[1]期初设置!$E:$E,[1]期初设置!$R:$R),"")</f>
        <v>9799</v>
      </c>
      <c r="F65" s="27">
        <f>IFERROR(_xlfn.XLOOKUP(C65,[1]期初设置!$E:$E,[1]期初设置!S:S),"")</f>
        <v>9799</v>
      </c>
      <c r="G65" s="27">
        <f>IFERROR(_xlfn.XLOOKUP(C65,[1]期初设置!$E:$E,[1]期初设置!T:T),"")</f>
        <v>0</v>
      </c>
      <c r="H65" s="27">
        <f>IFERROR(_xlfn.XLOOKUP(C65,[1]期初设置!$E:$E,[1]期初设置!U:U),"")</f>
        <v>0</v>
      </c>
      <c r="I65" s="31">
        <f>_xlfn.XLOOKUP(A65,[2]门店排名!$C:$C,[2]门店排名!$E:$E,0)</f>
        <v>135590</v>
      </c>
      <c r="J65" s="31">
        <f>IFERROR(_xlfn.XLOOKUP(D65,'[1]⑥战队统计表-B-a-②呈现-业绩明细表④'!$A:$A,'[1]⑥战队统计表-B-a-②呈现-业绩明细表④'!$C:$C,0),"")</f>
        <v>55077</v>
      </c>
      <c r="K65" s="32">
        <f>IFERROR(_xlfn.XLOOKUP(C65,[1]期初设置!$E:$E,[1]期初设置!$AI:$AI,0),"")</f>
        <v>372.362</v>
      </c>
      <c r="L65" s="33">
        <f>_xlfn.XLOOKUP(C65,[1]期初设置!$E:$E,[1]期初设置!$J:$J,0)</f>
        <v>0</v>
      </c>
      <c r="M65" s="35">
        <f>_xlfn.XLOOKUP(C65,[1]期初设置!$E:$E,[1]期初设置!$I:$I,0)</f>
        <v>0</v>
      </c>
      <c r="N65" s="35">
        <f>_xlfn.XLOOKUP(C65,[1]期初设置!$E:$E,[1]期初设置!$K:$K,0)</f>
        <v>0</v>
      </c>
      <c r="O65" s="33">
        <f>_xlfn.XLOOKUP(C65,[1]期初设置!$E:$E,[1]期初设置!$O:$O,0)</f>
        <v>0</v>
      </c>
      <c r="P65" s="35">
        <f>IF(_xlfn.XLOOKUP(C65,[1]期初设置!$E:$E,[1]期初设置!$N:$N,0)="同老店",0,_xlfn.XLOOKUP(C65,[1]期初设置!$E:$E,[1]期初设置!$N:$N,0))</f>
        <v>0</v>
      </c>
      <c r="Q65" s="38">
        <f>_xlfn.XLOOKUP(C65,'[3]7月'!$C:$C,'[3]7月'!$E:$E,0)</f>
        <v>12768.22</v>
      </c>
      <c r="R65" s="38">
        <f>_xlfn.XLOOKUP(C65,'[3]7月'!$C:$C,'[3]7月'!$D:$D,0)</f>
        <v>110</v>
      </c>
      <c r="S65" s="38">
        <f>_xlfn.XLOOKUP(A65,[2]人头人次表!$A:$A,[2]人头人次表!$C:$C,0)</f>
        <v>150</v>
      </c>
      <c r="T65" s="38">
        <f>_xlfn.XLOOKUP(C65,'[4]②7月-汇总'!$D:$D,'[4]②7月-汇总'!$AP:$AP,0)</f>
        <v>29</v>
      </c>
      <c r="U65" s="38">
        <f>_xlfn.XLOOKUP(C65,'[4]②7月-汇总'!$D:$D,'[4]②7月-汇总'!$U:$U,0)</f>
        <v>2</v>
      </c>
      <c r="V65" s="41">
        <f>_xlfn.XLOOKUP(C65,[5]期初设置!$E:$E,[5]期初设置!$AG:$AG,0)</f>
        <v>0.04</v>
      </c>
      <c r="W65" s="42">
        <f>_xlfn.XLOOKUP(C65,[5]期初设置!$E:$E,[5]期初设置!$AH:$AH,0)</f>
        <v>372.362</v>
      </c>
      <c r="X65" s="42">
        <f>_xlfn.XLOOKUP(C65,[5]期初设置!$E:$E,[5]期初设置!$AI:$AI,0)</f>
        <v>0</v>
      </c>
      <c r="Y65" s="42" t="str">
        <f>_xlfn.XLOOKUP(C65,[5]期初设置!$E:$E,[5]期初设置!$AM:$AM,0)</f>
        <v/>
      </c>
      <c r="Z65" s="42">
        <f t="shared" si="2"/>
        <v>0</v>
      </c>
      <c r="AA65" s="42">
        <f t="shared" si="3"/>
        <v>372.362</v>
      </c>
      <c r="AB65" s="42">
        <f>_xlfn.XLOOKUP(C65,'[6]健康师-人工底薪'!$A:$A,'[6]健康师-人工底薪'!$AF:$AF,0)</f>
        <v>1870.96774193548</v>
      </c>
      <c r="AC65" s="47">
        <f t="shared" si="4"/>
        <v>1870.96774193548</v>
      </c>
      <c r="AD65" s="38">
        <f>_xlfn.XLOOKUP(C65,'[3]7月'!$C:$C,'[3]7月'!$F:$F,0)</f>
        <v>1312</v>
      </c>
      <c r="AE65" s="38">
        <f>_xlfn.XLOOKUP(C65,'[8]7月'!$C:$C,'[8]7月'!$G:$G,0)</f>
        <v>35</v>
      </c>
      <c r="AF65" s="38">
        <f>_xlfn.XLOOKUP(C65,'[9]②7月-汇总'!$D:$D,'[9]②7月-汇总'!$W:$W,0)</f>
        <v>0</v>
      </c>
      <c r="AG65" s="38">
        <f>_xlfn.XLOOKUP(C65,'[9]②7月-汇总'!$D:$D,'[9]②7月-汇总'!$Z:$Z,0)</f>
        <v>0</v>
      </c>
      <c r="AH65" s="50" t="e">
        <f>AA65+AC65+#REF!+#REF!+#REF!+AF65+AG65+AD65+AE65</f>
        <v>#REF!</v>
      </c>
      <c r="AI65" s="38">
        <f>_xlfn.XLOOKUP(C65,'[9]①7月-花名册'!$E:$E,'[9]①7月-花名册'!$T:$T,0)</f>
        <v>0</v>
      </c>
      <c r="AJ65" s="38">
        <f t="shared" si="5"/>
        <v>0</v>
      </c>
      <c r="AK65" s="38">
        <f t="shared" si="6"/>
        <v>0</v>
      </c>
      <c r="AL65" s="38">
        <f t="shared" si="7"/>
        <v>0</v>
      </c>
      <c r="AM65" s="38" t="e">
        <f t="shared" si="8"/>
        <v>#REF!</v>
      </c>
      <c r="AN65" s="52">
        <f>_xlfn.XLOOKUP(C65,'[9]②7月-汇总'!$D:$D,'[9]②7月-汇总'!AI:AI,0)</f>
        <v>0</v>
      </c>
      <c r="AO65" s="52">
        <f>_xlfn.XLOOKUP(C65,'[9]②7月-汇总'!$D:$D,'[9]②7月-汇总'!AJ:AJ,0)</f>
        <v>0</v>
      </c>
      <c r="AP65" s="52">
        <f>_xlfn.XLOOKUP(C65,'[9]②7月-汇总'!$D:$D,'[9]②7月-汇总'!AL:AL,0)</f>
        <v>0</v>
      </c>
      <c r="AQ65" s="54">
        <f t="shared" si="9"/>
        <v>0</v>
      </c>
      <c r="AR65" s="55">
        <f>_xlfn.XLOOKUP(C65,'[9]②7月-汇总'!$D:$D,'[9]②7月-汇总'!X:X,0)</f>
        <v>0</v>
      </c>
      <c r="AS65" s="55">
        <f>_xlfn.XLOOKUP(C65,'[9]②7月-汇总'!$D:$D,'[9]②7月-汇总'!Y:Y,0)</f>
        <v>0</v>
      </c>
      <c r="AT65" s="55"/>
      <c r="AU65" s="52">
        <f>_xlfn.XLOOKUP(C65,'[10]7月社保'!$B:$B,'[10]7月社保'!$L:$L,0)</f>
        <v>0</v>
      </c>
      <c r="AV65" s="52">
        <f>IFERROR(IF(AL65&gt;0,_xlfn.XLOOKUP(C65,[11]健康师明细!$C:$C,[11]健康师明细!$N:$N,0),0),0)</f>
        <v>0</v>
      </c>
      <c r="AW65" s="52">
        <f>_xlfn.XLOOKUP(C65,'[9]②7月-汇总'!$D:$D,'[9]②7月-汇总'!$AC:$AC,0)</f>
        <v>0</v>
      </c>
      <c r="AX65" s="52">
        <f>_xlfn.XLOOKUP(C65,'[9]②7月-汇总'!$D:$D,'[9]②7月-汇总'!$AB:$AB,0)</f>
        <v>0</v>
      </c>
      <c r="AY65" s="52">
        <f>_xlfn.XLOOKUP(C65,'[9]②7月-汇总'!$D:$D,'[9]②7月-汇总'!$AD:$AD,0)</f>
        <v>0</v>
      </c>
      <c r="AZ65" s="54">
        <f t="shared" si="10"/>
        <v>0</v>
      </c>
      <c r="BA65" s="52">
        <f>_xlfn.XLOOKUP(C65,[11]健康师明细!$C:$C,[11]健康师明细!$K:$K,0)</f>
        <v>0</v>
      </c>
      <c r="BB65" s="55">
        <f>_xlfn.XLOOKUP(C65,'[9]②7月-汇总'!$D:$D,'[9]②7月-汇总'!$AE:$AE,0)</f>
        <v>0</v>
      </c>
      <c r="BC65" s="55">
        <f>_xlfn.XLOOKUP(C65,'[9]②7月-汇总'!$D:$D,'[9]②7月-汇总'!$AF:$AF,0)</f>
        <v>0</v>
      </c>
      <c r="BD65" s="58">
        <f>_xlfn.XLOOKUP(C65,'[9]②7月-汇总'!$D:$D,'[9]②7月-汇总'!$AG:$AG,0)</f>
        <v>0</v>
      </c>
      <c r="BE65" s="60" t="e">
        <f t="shared" si="13"/>
        <v>#REF!</v>
      </c>
      <c r="BF65" s="52">
        <f>_xlfn.XLOOKUP(C65,'[9]①7月-花名册'!$E:$E,'[9]①7月-花名册'!$U:$U,0)</f>
        <v>0</v>
      </c>
      <c r="BG65" s="61" t="e">
        <f t="shared" si="11"/>
        <v>#REF!</v>
      </c>
      <c r="BH65" s="61" t="e">
        <f t="shared" si="12"/>
        <v>#REF!</v>
      </c>
      <c r="BI65" s="52">
        <f>_xlfn.XLOOKUP(C65,[9]上月未发人员明细!$A:$A,[9]上月未发人员明细!$I:$I,0)</f>
        <v>0</v>
      </c>
      <c r="BJ65" s="52">
        <f>SUMIFS([7]手动调整!$F:$F,[7]手动调整!$B:$B,C65)</f>
        <v>0</v>
      </c>
      <c r="BK65" s="64" t="e">
        <f t="shared" si="14"/>
        <v>#REF!</v>
      </c>
    </row>
    <row r="66" spans="1:63">
      <c r="A66" s="22" t="s">
        <v>112</v>
      </c>
      <c r="B66" s="23" t="s">
        <v>151</v>
      </c>
      <c r="C66" s="23" t="s">
        <v>152</v>
      </c>
      <c r="D66" s="23">
        <f>_xlfn.XLOOKUP(C66,[1]期初设置!$E:$E,[1]期初设置!$AM:$AM,0)</f>
        <v>0</v>
      </c>
      <c r="E66" s="27" t="str">
        <f>IFERROR(_xlfn.XLOOKUP(C66,[1]期初设置!$E:$E,[1]期初设置!$R:$R),"")</f>
        <v/>
      </c>
      <c r="F66" s="27" t="str">
        <f>IFERROR(_xlfn.XLOOKUP(C66,[1]期初设置!$E:$E,[1]期初设置!S:S),"")</f>
        <v/>
      </c>
      <c r="G66" s="27" t="str">
        <f>IFERROR(_xlfn.XLOOKUP(C66,[1]期初设置!$E:$E,[1]期初设置!T:T),"")</f>
        <v/>
      </c>
      <c r="H66" s="27" t="str">
        <f>IFERROR(_xlfn.XLOOKUP(C66,[1]期初设置!$E:$E,[1]期初设置!U:U),"")</f>
        <v/>
      </c>
      <c r="I66" s="31">
        <f>_xlfn.XLOOKUP(A66,[2]门店排名!$C:$C,[2]门店排名!$E:$E,0)</f>
        <v>0</v>
      </c>
      <c r="J66" s="31" t="str">
        <f>IFERROR(_xlfn.XLOOKUP(D66,'[1]⑥战队统计表-B-a-②呈现-业绩明细表④'!$A:$A,'[1]⑥战队统计表-B-a-②呈现-业绩明细表④'!$C:$C,0),"")</f>
        <v/>
      </c>
      <c r="K66" s="32">
        <f>IFERROR(_xlfn.XLOOKUP(C66,[1]期初设置!$E:$E,[1]期初设置!$AI:$AI,0),"")</f>
        <v>0</v>
      </c>
      <c r="L66" s="33">
        <f>_xlfn.XLOOKUP(C66,[1]期初设置!$E:$E,[1]期初设置!$J:$J,0)</f>
        <v>0</v>
      </c>
      <c r="M66" s="35">
        <f>_xlfn.XLOOKUP(C66,[1]期初设置!$E:$E,[1]期初设置!$I:$I,0)</f>
        <v>0</v>
      </c>
      <c r="N66" s="35">
        <f>_xlfn.XLOOKUP(C66,[1]期初设置!$E:$E,[1]期初设置!$K:$K,0)</f>
        <v>0</v>
      </c>
      <c r="O66" s="33">
        <f>_xlfn.XLOOKUP(C66,[1]期初设置!$E:$E,[1]期初设置!$O:$O,0)</f>
        <v>0</v>
      </c>
      <c r="P66" s="35">
        <f>IF(_xlfn.XLOOKUP(C66,[1]期初设置!$E:$E,[1]期初设置!$N:$N,0)="同老店",0,_xlfn.XLOOKUP(C66,[1]期初设置!$E:$E,[1]期初设置!$N:$N,0))</f>
        <v>0</v>
      </c>
      <c r="Q66" s="38">
        <f>_xlfn.XLOOKUP(C66,'[3]7月'!$C:$C,'[3]7月'!$E:$E,0)</f>
        <v>0</v>
      </c>
      <c r="R66" s="38">
        <f>_xlfn.XLOOKUP(C66,'[3]7月'!$C:$C,'[3]7月'!$D:$D,0)</f>
        <v>0</v>
      </c>
      <c r="S66" s="38">
        <f>_xlfn.XLOOKUP(A66,[2]人头人次表!$A:$A,[2]人头人次表!$C:$C,0)</f>
        <v>0</v>
      </c>
      <c r="T66" s="38">
        <f>_xlfn.XLOOKUP(C66,'[4]②7月-汇总'!$D:$D,'[4]②7月-汇总'!$AP:$AP,0)</f>
        <v>31</v>
      </c>
      <c r="U66" s="38">
        <f>_xlfn.XLOOKUP(C66,'[4]②7月-汇总'!$D:$D,'[4]②7月-汇总'!$U:$U,0)</f>
        <v>0</v>
      </c>
      <c r="V66" s="41">
        <f>_xlfn.XLOOKUP(C66,[5]期初设置!$E:$E,[5]期初设置!$AG:$AG,0)</f>
        <v>0</v>
      </c>
      <c r="W66" s="42">
        <f>_xlfn.XLOOKUP(C66,[5]期初设置!$E:$E,[5]期初设置!$AH:$AH,0)</f>
        <v>0</v>
      </c>
      <c r="X66" s="42">
        <f>_xlfn.XLOOKUP(C66,[5]期初设置!$E:$E,[5]期初设置!$AI:$AI,0)</f>
        <v>0</v>
      </c>
      <c r="Y66" s="42">
        <f>_xlfn.XLOOKUP(C66,[5]期初设置!$E:$E,[5]期初设置!$AM:$AM,0)</f>
        <v>0</v>
      </c>
      <c r="Z66" s="42">
        <f t="shared" si="2"/>
        <v>0</v>
      </c>
      <c r="AA66" s="42">
        <f t="shared" si="3"/>
        <v>0</v>
      </c>
      <c r="AB66" s="42">
        <f>_xlfn.XLOOKUP(C66,'[6]健康师-人工底薪'!$A:$A,'[6]健康师-人工底薪'!$AF:$AF,0)</f>
        <v>0</v>
      </c>
      <c r="AC66" s="47">
        <f t="shared" si="4"/>
        <v>0</v>
      </c>
      <c r="AD66" s="38">
        <f>_xlfn.XLOOKUP(C66,'[3]7月'!$C:$C,'[3]7月'!$F:$F,0)</f>
        <v>0</v>
      </c>
      <c r="AE66" s="38">
        <f>_xlfn.XLOOKUP(C66,'[8]7月'!$C:$C,'[8]7月'!$G:$G,0)</f>
        <v>0</v>
      </c>
      <c r="AF66" s="38">
        <f>_xlfn.XLOOKUP(C66,'[9]②7月-汇总'!$D:$D,'[9]②7月-汇总'!$W:$W,0)</f>
        <v>0</v>
      </c>
      <c r="AG66" s="38">
        <f>_xlfn.XLOOKUP(C66,'[9]②7月-汇总'!$D:$D,'[9]②7月-汇总'!$Z:$Z,0)</f>
        <v>0</v>
      </c>
      <c r="AH66" s="50" t="e">
        <f>AA66+AC66+#REF!+#REF!+#REF!+AF66+AG66+AD66+AE66</f>
        <v>#REF!</v>
      </c>
      <c r="AI66" s="38">
        <f>_xlfn.XLOOKUP(C66,'[9]①7月-花名册'!$E:$E,'[9]①7月-花名册'!$T:$T,0)</f>
        <v>0</v>
      </c>
      <c r="AJ66" s="38">
        <f t="shared" si="5"/>
        <v>0</v>
      </c>
      <c r="AK66" s="38">
        <f t="shared" si="6"/>
        <v>0</v>
      </c>
      <c r="AL66" s="38">
        <f t="shared" si="7"/>
        <v>0</v>
      </c>
      <c r="AM66" s="38" t="e">
        <f t="shared" si="8"/>
        <v>#REF!</v>
      </c>
      <c r="AN66" s="52">
        <f>_xlfn.XLOOKUP(C66,'[9]②7月-汇总'!$D:$D,'[9]②7月-汇总'!AI:AI,0)</f>
        <v>0</v>
      </c>
      <c r="AO66" s="52">
        <f>_xlfn.XLOOKUP(C66,'[9]②7月-汇总'!$D:$D,'[9]②7月-汇总'!AJ:AJ,0)</f>
        <v>0</v>
      </c>
      <c r="AP66" s="52">
        <f>_xlfn.XLOOKUP(C66,'[9]②7月-汇总'!$D:$D,'[9]②7月-汇总'!AL:AL,0)</f>
        <v>0</v>
      </c>
      <c r="AQ66" s="54">
        <f t="shared" si="9"/>
        <v>0</v>
      </c>
      <c r="AR66" s="55">
        <f>_xlfn.XLOOKUP(C66,'[9]②7月-汇总'!$D:$D,'[9]②7月-汇总'!X:X,0)</f>
        <v>0</v>
      </c>
      <c r="AS66" s="55">
        <f>_xlfn.XLOOKUP(C66,'[9]②7月-汇总'!$D:$D,'[9]②7月-汇总'!Y:Y,0)</f>
        <v>10</v>
      </c>
      <c r="AT66" s="55"/>
      <c r="AU66" s="52">
        <f>_xlfn.XLOOKUP(C66,'[10]7月社保'!$B:$B,'[10]7月社保'!$L:$L,0)</f>
        <v>640.56</v>
      </c>
      <c r="AV66" s="52">
        <f>IFERROR(IF(AL66&gt;0,_xlfn.XLOOKUP(C66,[11]健康师明细!$C:$C,[11]健康师明细!$N:$N,0),0),0)</f>
        <v>0</v>
      </c>
      <c r="AW66" s="52">
        <f>_xlfn.XLOOKUP(C66,'[9]②7月-汇总'!$D:$D,'[9]②7月-汇总'!$AC:$AC,0)</f>
        <v>0</v>
      </c>
      <c r="AX66" s="52">
        <f>_xlfn.XLOOKUP(C66,'[9]②7月-汇总'!$D:$D,'[9]②7月-汇总'!$AB:$AB,0)</f>
        <v>0</v>
      </c>
      <c r="AY66" s="52">
        <f>_xlfn.XLOOKUP(C66,'[9]②7月-汇总'!$D:$D,'[9]②7月-汇总'!$AD:$AD,0)</f>
        <v>0</v>
      </c>
      <c r="AZ66" s="54">
        <f t="shared" si="10"/>
        <v>650.56</v>
      </c>
      <c r="BA66" s="52">
        <f>_xlfn.XLOOKUP(C66,[11]健康师明细!$C:$C,[11]健康师明细!$K:$K,0)</f>
        <v>0</v>
      </c>
      <c r="BB66" s="55">
        <f>_xlfn.XLOOKUP(C66,'[9]②7月-汇总'!$D:$D,'[9]②7月-汇总'!$AE:$AE,0)</f>
        <v>0</v>
      </c>
      <c r="BC66" s="55">
        <f>_xlfn.XLOOKUP(C66,'[9]②7月-汇总'!$D:$D,'[9]②7月-汇总'!$AF:$AF,0)</f>
        <v>0</v>
      </c>
      <c r="BD66" s="58">
        <f>_xlfn.XLOOKUP(C66,'[9]②7月-汇总'!$D:$D,'[9]②7月-汇总'!$AG:$AG,0)</f>
        <v>0</v>
      </c>
      <c r="BE66" s="60" t="e">
        <f t="shared" si="13"/>
        <v>#REF!</v>
      </c>
      <c r="BF66" s="52">
        <f>_xlfn.XLOOKUP(C66,'[9]①7月-花名册'!$E:$E,'[9]①7月-花名册'!$U:$U,0)</f>
        <v>0</v>
      </c>
      <c r="BG66" s="61" t="e">
        <f t="shared" si="11"/>
        <v>#REF!</v>
      </c>
      <c r="BH66" s="61" t="e">
        <f t="shared" si="12"/>
        <v>#REF!</v>
      </c>
      <c r="BI66" s="52">
        <f>_xlfn.XLOOKUP(C66,[9]上月未发人员明细!$A:$A,[9]上月未发人员明细!$I:$I,0)</f>
        <v>0</v>
      </c>
      <c r="BJ66" s="52">
        <f>SUMIFS([7]手动调整!$F:$F,[7]手动调整!$B:$B,C66)</f>
        <v>0</v>
      </c>
      <c r="BK66" s="64" t="e">
        <f t="shared" si="14"/>
        <v>#REF!</v>
      </c>
    </row>
    <row r="67" spans="1:63">
      <c r="A67" s="22" t="s">
        <v>153</v>
      </c>
      <c r="B67" s="23" t="s">
        <v>81</v>
      </c>
      <c r="C67" s="23" t="s">
        <v>154</v>
      </c>
      <c r="D67" s="23">
        <f>_xlfn.XLOOKUP(C67,[1]期初设置!$E:$E,[1]期初设置!$AM:$AM,0)</f>
        <v>0</v>
      </c>
      <c r="E67" s="27" t="str">
        <f>IFERROR(_xlfn.XLOOKUP(C67,[1]期初设置!$E:$E,[1]期初设置!$R:$R),"")</f>
        <v/>
      </c>
      <c r="F67" s="27" t="str">
        <f>IFERROR(_xlfn.XLOOKUP(C67,[1]期初设置!$E:$E,[1]期初设置!S:S),"")</f>
        <v/>
      </c>
      <c r="G67" s="27" t="str">
        <f>IFERROR(_xlfn.XLOOKUP(C67,[1]期初设置!$E:$E,[1]期初设置!T:T),"")</f>
        <v/>
      </c>
      <c r="H67" s="27" t="str">
        <f>IFERROR(_xlfn.XLOOKUP(C67,[1]期初设置!$E:$E,[1]期初设置!U:U),"")</f>
        <v/>
      </c>
      <c r="I67" s="31">
        <f>_xlfn.XLOOKUP(A67,[2]门店排名!$C:$C,[2]门店排名!$E:$E,0)</f>
        <v>152421</v>
      </c>
      <c r="J67" s="31" t="str">
        <f>IFERROR(_xlfn.XLOOKUP(D67,'[1]⑥战队统计表-B-a-②呈现-业绩明细表④'!$A:$A,'[1]⑥战队统计表-B-a-②呈现-业绩明细表④'!$C:$C,0),"")</f>
        <v/>
      </c>
      <c r="K67" s="32">
        <f>IFERROR(_xlfn.XLOOKUP(C67,[1]期初设置!$E:$E,[1]期初设置!$AI:$AI,0),"")</f>
        <v>0</v>
      </c>
      <c r="L67" s="33">
        <f>_xlfn.XLOOKUP(C67,[1]期初设置!$E:$E,[1]期初设置!$J:$J,0)</f>
        <v>0</v>
      </c>
      <c r="M67" s="35">
        <f>_xlfn.XLOOKUP(C67,[1]期初设置!$E:$E,[1]期初设置!$I:$I,0)</f>
        <v>0</v>
      </c>
      <c r="N67" s="35">
        <f>_xlfn.XLOOKUP(C67,[1]期初设置!$E:$E,[1]期初设置!$K:$K,0)</f>
        <v>0</v>
      </c>
      <c r="O67" s="33">
        <f>_xlfn.XLOOKUP(C67,[1]期初设置!$E:$E,[1]期初设置!$O:$O,0)</f>
        <v>0</v>
      </c>
      <c r="P67" s="35">
        <f>IF(_xlfn.XLOOKUP(C67,[1]期初设置!$E:$E,[1]期初设置!$N:$N,0)="同老店",0,_xlfn.XLOOKUP(C67,[1]期初设置!$E:$E,[1]期初设置!$N:$N,0))</f>
        <v>0</v>
      </c>
      <c r="Q67" s="38">
        <f>_xlfn.XLOOKUP(C67,'[3]7月'!$C:$C,'[3]7月'!$E:$E,0)</f>
        <v>0</v>
      </c>
      <c r="R67" s="38">
        <f>_xlfn.XLOOKUP(C67,'[3]7月'!$C:$C,'[3]7月'!$D:$D,0)</f>
        <v>0</v>
      </c>
      <c r="S67" s="38">
        <f>_xlfn.XLOOKUP(A67,[2]人头人次表!$A:$A,[2]人头人次表!$C:$C,0)</f>
        <v>138</v>
      </c>
      <c r="T67" s="38">
        <f>_xlfn.XLOOKUP(C67,'[4]②7月-汇总'!$D:$D,'[4]②7月-汇总'!$AP:$AP,0)</f>
        <v>31</v>
      </c>
      <c r="U67" s="38">
        <f>_xlfn.XLOOKUP(C67,'[4]②7月-汇总'!$D:$D,'[4]②7月-汇总'!$U:$U,0)</f>
        <v>0</v>
      </c>
      <c r="V67" s="41">
        <f>_xlfn.XLOOKUP(C67,[5]期初设置!$E:$E,[5]期初设置!$AG:$AG,0)</f>
        <v>0</v>
      </c>
      <c r="W67" s="42">
        <f>_xlfn.XLOOKUP(C67,[5]期初设置!$E:$E,[5]期初设置!$AH:$AH,0)</f>
        <v>0</v>
      </c>
      <c r="X67" s="42">
        <f>_xlfn.XLOOKUP(C67,[5]期初设置!$E:$E,[5]期初设置!$AI:$AI,0)</f>
        <v>0</v>
      </c>
      <c r="Y67" s="42">
        <f>_xlfn.XLOOKUP(C67,[5]期初设置!$E:$E,[5]期初设置!$AM:$AM,0)</f>
        <v>0</v>
      </c>
      <c r="Z67" s="42">
        <f t="shared" si="2"/>
        <v>0</v>
      </c>
      <c r="AA67" s="42">
        <f t="shared" si="3"/>
        <v>0</v>
      </c>
      <c r="AB67" s="42">
        <f>_xlfn.XLOOKUP(C67,'[6]健康师-人工底薪'!$A:$A,'[6]健康师-人工底薪'!$AF:$AF,0)</f>
        <v>0</v>
      </c>
      <c r="AC67" s="47">
        <f t="shared" si="4"/>
        <v>0</v>
      </c>
      <c r="AD67" s="38">
        <f>_xlfn.XLOOKUP(C67,'[3]7月'!$C:$C,'[3]7月'!$F:$F,0)</f>
        <v>0</v>
      </c>
      <c r="AE67" s="38">
        <f>_xlfn.XLOOKUP(C67,'[8]7月'!$C:$C,'[8]7月'!$G:$G,0)</f>
        <v>0</v>
      </c>
      <c r="AF67" s="38">
        <f>_xlfn.XLOOKUP(C67,'[9]②7月-汇总'!$D:$D,'[9]②7月-汇总'!$W:$W,0)</f>
        <v>0</v>
      </c>
      <c r="AG67" s="38">
        <f>_xlfn.XLOOKUP(C67,'[9]②7月-汇总'!$D:$D,'[9]②7月-汇总'!$Z:$Z,0)</f>
        <v>0</v>
      </c>
      <c r="AH67" s="50" t="e">
        <f>AA67+AC67+#REF!+#REF!+#REF!+AF67+AG67+AD67+AE67</f>
        <v>#REF!</v>
      </c>
      <c r="AI67" s="38">
        <f>_xlfn.XLOOKUP(C67,'[9]①7月-花名册'!$E:$E,'[9]①7月-花名册'!$T:$T,0)</f>
        <v>0</v>
      </c>
      <c r="AJ67" s="38">
        <f t="shared" si="5"/>
        <v>0</v>
      </c>
      <c r="AK67" s="38">
        <f t="shared" si="6"/>
        <v>0</v>
      </c>
      <c r="AL67" s="38">
        <f t="shared" si="7"/>
        <v>0</v>
      </c>
      <c r="AM67" s="38" t="e">
        <f t="shared" si="8"/>
        <v>#REF!</v>
      </c>
      <c r="AN67" s="52">
        <f>_xlfn.XLOOKUP(C67,'[9]②7月-汇总'!$D:$D,'[9]②7月-汇总'!AI:AI,0)</f>
        <v>0</v>
      </c>
      <c r="AO67" s="52">
        <f>_xlfn.XLOOKUP(C67,'[9]②7月-汇总'!$D:$D,'[9]②7月-汇总'!AJ:AJ,0)</f>
        <v>0</v>
      </c>
      <c r="AP67" s="52">
        <f>_xlfn.XLOOKUP(C67,'[9]②7月-汇总'!$D:$D,'[9]②7月-汇总'!AL:AL,0)</f>
        <v>0</v>
      </c>
      <c r="AQ67" s="54">
        <f t="shared" si="9"/>
        <v>0</v>
      </c>
      <c r="AR67" s="55">
        <f>_xlfn.XLOOKUP(C67,'[9]②7月-汇总'!$D:$D,'[9]②7月-汇总'!X:X,0)</f>
        <v>0</v>
      </c>
      <c r="AS67" s="55">
        <f>_xlfn.XLOOKUP(C67,'[9]②7月-汇总'!$D:$D,'[9]②7月-汇总'!Y:Y,0)</f>
        <v>0</v>
      </c>
      <c r="AT67" s="55"/>
      <c r="AU67" s="52">
        <f>_xlfn.XLOOKUP(C67,'[10]7月社保'!$B:$B,'[10]7月社保'!$L:$L,0)</f>
        <v>640.56</v>
      </c>
      <c r="AV67" s="52">
        <f>IFERROR(IF(AL67&gt;0,_xlfn.XLOOKUP(C67,[11]健康师明细!$C:$C,[11]健康师明细!$N:$N,0),0),0)</f>
        <v>0</v>
      </c>
      <c r="AW67" s="52">
        <f>_xlfn.XLOOKUP(C67,'[9]②7月-汇总'!$D:$D,'[9]②7月-汇总'!$AC:$AC,0)</f>
        <v>0</v>
      </c>
      <c r="AX67" s="52">
        <f>_xlfn.XLOOKUP(C67,'[9]②7月-汇总'!$D:$D,'[9]②7月-汇总'!$AB:$AB,0)</f>
        <v>0</v>
      </c>
      <c r="AY67" s="52">
        <f>_xlfn.XLOOKUP(C67,'[9]②7月-汇总'!$D:$D,'[9]②7月-汇总'!$AD:$AD,0)</f>
        <v>0</v>
      </c>
      <c r="AZ67" s="54">
        <f t="shared" si="10"/>
        <v>640.56</v>
      </c>
      <c r="BA67" s="52">
        <f>_xlfn.XLOOKUP(C67,[11]健康师明细!$C:$C,[11]健康师明细!$K:$K,0)</f>
        <v>0</v>
      </c>
      <c r="BB67" s="55">
        <f>_xlfn.XLOOKUP(C67,'[9]②7月-汇总'!$D:$D,'[9]②7月-汇总'!$AE:$AE,0)</f>
        <v>0</v>
      </c>
      <c r="BC67" s="55">
        <f>_xlfn.XLOOKUP(C67,'[9]②7月-汇总'!$D:$D,'[9]②7月-汇总'!$AF:$AF,0)</f>
        <v>0</v>
      </c>
      <c r="BD67" s="58">
        <f>_xlfn.XLOOKUP(C67,'[9]②7月-汇总'!$D:$D,'[9]②7月-汇总'!$AG:$AG,0)</f>
        <v>0</v>
      </c>
      <c r="BE67" s="60" t="e">
        <f t="shared" si="13"/>
        <v>#REF!</v>
      </c>
      <c r="BF67" s="52">
        <f>_xlfn.XLOOKUP(C67,'[9]①7月-花名册'!$E:$E,'[9]①7月-花名册'!$U:$U,0)</f>
        <v>0</v>
      </c>
      <c r="BG67" s="61" t="e">
        <f t="shared" si="11"/>
        <v>#REF!</v>
      </c>
      <c r="BH67" s="61" t="e">
        <f t="shared" si="12"/>
        <v>#REF!</v>
      </c>
      <c r="BI67" s="52">
        <f>_xlfn.XLOOKUP(C67,[9]上月未发人员明细!$A:$A,[9]上月未发人员明细!$I:$I,0)</f>
        <v>0</v>
      </c>
      <c r="BJ67" s="52">
        <f>SUMIFS([7]手动调整!$F:$F,[7]手动调整!$B:$B,C67)</f>
        <v>0</v>
      </c>
      <c r="BK67" s="64" t="e">
        <f t="shared" si="14"/>
        <v>#REF!</v>
      </c>
    </row>
    <row r="68" spans="1:63">
      <c r="A68" s="22" t="s">
        <v>153</v>
      </c>
      <c r="B68" s="23" t="s">
        <v>12</v>
      </c>
      <c r="C68" s="23" t="s">
        <v>155</v>
      </c>
      <c r="D68" s="23" t="str">
        <f>_xlfn.XLOOKUP(C68,[1]期初设置!$E:$E,[1]期初设置!$AM:$AM,0)</f>
        <v>融创+太阳队</v>
      </c>
      <c r="E68" s="27">
        <f>IFERROR(_xlfn.XLOOKUP(C68,[1]期初设置!$E:$E,[1]期初设置!$R:$R),"")</f>
        <v>41947.8</v>
      </c>
      <c r="F68" s="27">
        <f>IFERROR(_xlfn.XLOOKUP(C68,[1]期初设置!$E:$E,[1]期初设置!S:S),"")</f>
        <v>41947.8</v>
      </c>
      <c r="G68" s="27">
        <f>IFERROR(_xlfn.XLOOKUP(C68,[1]期初设置!$E:$E,[1]期初设置!T:T),"")</f>
        <v>0</v>
      </c>
      <c r="H68" s="27">
        <f>IFERROR(_xlfn.XLOOKUP(C68,[1]期初设置!$E:$E,[1]期初设置!U:U),"")</f>
        <v>0</v>
      </c>
      <c r="I68" s="31">
        <f>_xlfn.XLOOKUP(A68,[2]门店排名!$C:$C,[2]门店排名!$E:$E,0)</f>
        <v>152421</v>
      </c>
      <c r="J68" s="31">
        <f>IFERROR(_xlfn.XLOOKUP(D68,'[1]⑥战队统计表-B-a-②呈现-业绩明细表④'!$A:$A,'[1]⑥战队统计表-B-a-②呈现-业绩明细表④'!$C:$C,0),"")</f>
        <v>90254.3</v>
      </c>
      <c r="K68" s="32">
        <f>IFERROR(_xlfn.XLOOKUP(C68,[1]期初设置!$E:$E,[1]期初设置!$AI:$AI,0),"")</f>
        <v>1992.5205</v>
      </c>
      <c r="L68" s="33">
        <f>_xlfn.XLOOKUP(C68,[1]期初设置!$E:$E,[1]期初设置!$J:$J,0)</f>
        <v>0</v>
      </c>
      <c r="M68" s="35">
        <f>_xlfn.XLOOKUP(C68,[1]期初设置!$E:$E,[1]期初设置!$I:$I,0)</f>
        <v>0</v>
      </c>
      <c r="N68" s="35">
        <f>_xlfn.XLOOKUP(C68,[1]期初设置!$E:$E,[1]期初设置!$K:$K,0)</f>
        <v>0</v>
      </c>
      <c r="O68" s="33">
        <f>_xlfn.XLOOKUP(C68,[1]期初设置!$E:$E,[1]期初设置!$O:$O,0)</f>
        <v>0</v>
      </c>
      <c r="P68" s="35">
        <f>IF(_xlfn.XLOOKUP(C68,[1]期初设置!$E:$E,[1]期初设置!$N:$N,0)="同老店",0,_xlfn.XLOOKUP(C68,[1]期初设置!$E:$E,[1]期初设置!$N:$N,0))</f>
        <v>0</v>
      </c>
      <c r="Q68" s="38">
        <f>_xlfn.XLOOKUP(C68,'[3]7月'!$C:$C,'[3]7月'!$E:$E,0)</f>
        <v>18391.38</v>
      </c>
      <c r="R68" s="38">
        <f>_xlfn.XLOOKUP(C68,'[3]7月'!$C:$C,'[3]7月'!$D:$D,0)</f>
        <v>69</v>
      </c>
      <c r="S68" s="38">
        <f>_xlfn.XLOOKUP(A68,[2]人头人次表!$A:$A,[2]人头人次表!$C:$C,0)</f>
        <v>138</v>
      </c>
      <c r="T68" s="38">
        <f>_xlfn.XLOOKUP(C68,'[4]②7月-汇总'!$D:$D,'[4]②7月-汇总'!$AP:$AP,0)</f>
        <v>31</v>
      </c>
      <c r="U68" s="38">
        <f>_xlfn.XLOOKUP(C68,'[4]②7月-汇总'!$D:$D,'[4]②7月-汇总'!$U:$U,0)</f>
        <v>0</v>
      </c>
      <c r="V68" s="41">
        <f>_xlfn.XLOOKUP(C68,[5]期初设置!$E:$E,[5]期初设置!$AG:$AG,0)</f>
        <v>0.05</v>
      </c>
      <c r="W68" s="42">
        <f>_xlfn.XLOOKUP(C68,[5]期初设置!$E:$E,[5]期初设置!$AH:$AH,0)</f>
        <v>1992.5205</v>
      </c>
      <c r="X68" s="42">
        <f>_xlfn.XLOOKUP(C68,[5]期初设置!$E:$E,[5]期初设置!$AI:$AI,0)</f>
        <v>0</v>
      </c>
      <c r="Y68" s="42">
        <f>_xlfn.XLOOKUP(C68,[5]期初设置!$E:$E,[5]期初设置!$AM:$AM,0)</f>
        <v>722.04</v>
      </c>
      <c r="Z68" s="42">
        <f t="shared" si="2"/>
        <v>0</v>
      </c>
      <c r="AA68" s="42">
        <f t="shared" si="3"/>
        <v>2714.5605</v>
      </c>
      <c r="AB68" s="42">
        <f>_xlfn.XLOOKUP(C68,'[6]健康师-人工底薪'!$A:$A,'[6]健康师-人工底薪'!$AF:$AF,0)</f>
        <v>2000</v>
      </c>
      <c r="AC68" s="47">
        <f t="shared" si="4"/>
        <v>2000</v>
      </c>
      <c r="AD68" s="38">
        <f>_xlfn.XLOOKUP(C68,'[3]7月'!$C:$C,'[3]7月'!$F:$F,0)</f>
        <v>979</v>
      </c>
      <c r="AE68" s="38">
        <f>_xlfn.XLOOKUP(C68,'[8]7月'!$C:$C,'[8]7月'!$G:$G,0)</f>
        <v>55</v>
      </c>
      <c r="AF68" s="38">
        <f>_xlfn.XLOOKUP(C68,'[9]②7月-汇总'!$D:$D,'[9]②7月-汇总'!$W:$W,0)</f>
        <v>0</v>
      </c>
      <c r="AG68" s="38">
        <f>_xlfn.XLOOKUP(C68,'[9]②7月-汇总'!$D:$D,'[9]②7月-汇总'!$Z:$Z,0)</f>
        <v>0</v>
      </c>
      <c r="AH68" s="50" t="e">
        <f>AA68+AC68+#REF!+#REF!+#REF!+AF68+AG68+AD68+AE68</f>
        <v>#REF!</v>
      </c>
      <c r="AI68" s="38">
        <f>_xlfn.XLOOKUP(C68,'[9]①7月-花名册'!$E:$E,'[9]①7月-花名册'!$T:$T,0)</f>
        <v>0</v>
      </c>
      <c r="AJ68" s="38">
        <f t="shared" si="5"/>
        <v>0</v>
      </c>
      <c r="AK68" s="38">
        <f t="shared" si="6"/>
        <v>0</v>
      </c>
      <c r="AL68" s="38">
        <f t="shared" si="7"/>
        <v>0</v>
      </c>
      <c r="AM68" s="38" t="e">
        <f t="shared" si="8"/>
        <v>#REF!</v>
      </c>
      <c r="AN68" s="52">
        <f>_xlfn.XLOOKUP(C68,'[9]②7月-汇总'!$D:$D,'[9]②7月-汇总'!AI:AI,0)</f>
        <v>0</v>
      </c>
      <c r="AO68" s="52">
        <f>_xlfn.XLOOKUP(C68,'[9]②7月-汇总'!$D:$D,'[9]②7月-汇总'!AJ:AJ,0)</f>
        <v>0</v>
      </c>
      <c r="AP68" s="52">
        <f>_xlfn.XLOOKUP(C68,'[9]②7月-汇总'!$D:$D,'[9]②7月-汇总'!AL:AL,0)</f>
        <v>0</v>
      </c>
      <c r="AQ68" s="54">
        <f t="shared" si="9"/>
        <v>0</v>
      </c>
      <c r="AR68" s="55">
        <f>_xlfn.XLOOKUP(C68,'[9]②7月-汇总'!$D:$D,'[9]②7月-汇总'!X:X,0)</f>
        <v>10</v>
      </c>
      <c r="AS68" s="55">
        <f>_xlfn.XLOOKUP(C68,'[9]②7月-汇总'!$D:$D,'[9]②7月-汇总'!Y:Y,0)</f>
        <v>0</v>
      </c>
      <c r="AT68" s="55"/>
      <c r="AU68" s="52">
        <f>_xlfn.XLOOKUP(C68,'[10]7月社保'!$B:$B,'[10]7月社保'!$L:$L,0)</f>
        <v>0</v>
      </c>
      <c r="AV68" s="52">
        <f>IFERROR(IF(AL68&gt;0,_xlfn.XLOOKUP(C68,[11]健康师明细!$C:$C,[11]健康师明细!$N:$N,0),0),0)</f>
        <v>0</v>
      </c>
      <c r="AW68" s="52">
        <f>_xlfn.XLOOKUP(C68,'[9]②7月-汇总'!$D:$D,'[9]②7月-汇总'!$AC:$AC,0)</f>
        <v>0</v>
      </c>
      <c r="AX68" s="52">
        <f>_xlfn.XLOOKUP(C68,'[9]②7月-汇总'!$D:$D,'[9]②7月-汇总'!$AB:$AB,0)</f>
        <v>0</v>
      </c>
      <c r="AY68" s="52">
        <f>_xlfn.XLOOKUP(C68,'[9]②7月-汇总'!$D:$D,'[9]②7月-汇总'!$AD:$AD,0)</f>
        <v>0</v>
      </c>
      <c r="AZ68" s="54">
        <f t="shared" si="10"/>
        <v>10</v>
      </c>
      <c r="BA68" s="52">
        <f>_xlfn.XLOOKUP(C68,[11]健康师明细!$C:$C,[11]健康师明细!$K:$K,0)</f>
        <v>500</v>
      </c>
      <c r="BB68" s="55">
        <f>_xlfn.XLOOKUP(C68,'[9]②7月-汇总'!$D:$D,'[9]②7月-汇总'!$AE:$AE,0)</f>
        <v>0</v>
      </c>
      <c r="BC68" s="55">
        <f>_xlfn.XLOOKUP(C68,'[9]②7月-汇总'!$D:$D,'[9]②7月-汇总'!$AF:$AF,0)</f>
        <v>0</v>
      </c>
      <c r="BD68" s="58">
        <f>_xlfn.XLOOKUP(C68,'[9]②7月-汇总'!$D:$D,'[9]②7月-汇总'!$AG:$AG,0)</f>
        <v>0</v>
      </c>
      <c r="BE68" s="60" t="e">
        <f t="shared" si="13"/>
        <v>#REF!</v>
      </c>
      <c r="BF68" s="52">
        <f>_xlfn.XLOOKUP(C68,'[9]①7月-花名册'!$E:$E,'[9]①7月-花名册'!$U:$U,0)</f>
        <v>0</v>
      </c>
      <c r="BG68" s="61" t="e">
        <f t="shared" si="11"/>
        <v>#REF!</v>
      </c>
      <c r="BH68" s="61" t="e">
        <f t="shared" si="12"/>
        <v>#REF!</v>
      </c>
      <c r="BI68" s="52">
        <f>_xlfn.XLOOKUP(C68,[9]上月未发人员明细!$A:$A,[9]上月未发人员明细!$I:$I,0)</f>
        <v>0</v>
      </c>
      <c r="BJ68" s="52">
        <f>SUMIFS([7]手动调整!$F:$F,[7]手动调整!$B:$B,C68)</f>
        <v>0</v>
      </c>
      <c r="BK68" s="64" t="e">
        <f t="shared" si="14"/>
        <v>#REF!</v>
      </c>
    </row>
    <row r="69" spans="1:63">
      <c r="A69" s="22" t="s">
        <v>153</v>
      </c>
      <c r="B69" s="23" t="s">
        <v>102</v>
      </c>
      <c r="C69" s="23" t="s">
        <v>156</v>
      </c>
      <c r="D69" s="23">
        <f>_xlfn.XLOOKUP(C69,[1]期初设置!$E:$E,[1]期初设置!$AM:$AM,0)</f>
        <v>0</v>
      </c>
      <c r="E69" s="27" t="str">
        <f>IFERROR(_xlfn.XLOOKUP(C69,[1]期初设置!$E:$E,[1]期初设置!$R:$R),"")</f>
        <v/>
      </c>
      <c r="F69" s="27" t="str">
        <f>IFERROR(_xlfn.XLOOKUP(C69,[1]期初设置!$E:$E,[1]期初设置!S:S),"")</f>
        <v/>
      </c>
      <c r="G69" s="27" t="str">
        <f>IFERROR(_xlfn.XLOOKUP(C69,[1]期初设置!$E:$E,[1]期初设置!T:T),"")</f>
        <v/>
      </c>
      <c r="H69" s="27" t="str">
        <f>IFERROR(_xlfn.XLOOKUP(C69,[1]期初设置!$E:$E,[1]期初设置!U:U),"")</f>
        <v/>
      </c>
      <c r="I69" s="31">
        <f>_xlfn.XLOOKUP(A69,[2]门店排名!$C:$C,[2]门店排名!$E:$E,0)</f>
        <v>152421</v>
      </c>
      <c r="J69" s="31" t="str">
        <f>IFERROR(_xlfn.XLOOKUP(D69,'[1]⑥战队统计表-B-a-②呈现-业绩明细表④'!$A:$A,'[1]⑥战队统计表-B-a-②呈现-业绩明细表④'!$C:$C,0),"")</f>
        <v/>
      </c>
      <c r="K69" s="32">
        <f>IFERROR(_xlfn.XLOOKUP(C69,[1]期初设置!$E:$E,[1]期初设置!$AI:$AI,0),"")</f>
        <v>0</v>
      </c>
      <c r="L69" s="33">
        <f>_xlfn.XLOOKUP(C69,[1]期初设置!$E:$E,[1]期初设置!$J:$J,0)</f>
        <v>0</v>
      </c>
      <c r="M69" s="35">
        <f>_xlfn.XLOOKUP(C69,[1]期初设置!$E:$E,[1]期初设置!$I:$I,0)</f>
        <v>0</v>
      </c>
      <c r="N69" s="35">
        <f>_xlfn.XLOOKUP(C69,[1]期初设置!$E:$E,[1]期初设置!$K:$K,0)</f>
        <v>0</v>
      </c>
      <c r="O69" s="33">
        <f>_xlfn.XLOOKUP(C69,[1]期初设置!$E:$E,[1]期初设置!$O:$O,0)</f>
        <v>0</v>
      </c>
      <c r="P69" s="35">
        <f>IF(_xlfn.XLOOKUP(C69,[1]期初设置!$E:$E,[1]期初设置!$N:$N,0)="同老店",0,_xlfn.XLOOKUP(C69,[1]期初设置!$E:$E,[1]期初设置!$N:$N,0))</f>
        <v>0</v>
      </c>
      <c r="Q69" s="38">
        <f>_xlfn.XLOOKUP(C69,'[3]7月'!$C:$C,'[3]7月'!$E:$E,0)</f>
        <v>0</v>
      </c>
      <c r="R69" s="38">
        <f>_xlfn.XLOOKUP(C69,'[3]7月'!$C:$C,'[3]7月'!$D:$D,0)</f>
        <v>0</v>
      </c>
      <c r="S69" s="38">
        <f>_xlfn.XLOOKUP(A69,[2]人头人次表!$A:$A,[2]人头人次表!$C:$C,0)</f>
        <v>138</v>
      </c>
      <c r="T69" s="38">
        <f>_xlfn.XLOOKUP(C69,'[4]②7月-汇总'!$D:$D,'[4]②7月-汇总'!$AP:$AP,0)</f>
        <v>31</v>
      </c>
      <c r="U69" s="38">
        <f>_xlfn.XLOOKUP(C69,'[4]②7月-汇总'!$D:$D,'[4]②7月-汇总'!$U:$U,0)</f>
        <v>0</v>
      </c>
      <c r="V69" s="41">
        <f>_xlfn.XLOOKUP(C69,[5]期初设置!$E:$E,[5]期初设置!$AG:$AG,0)</f>
        <v>0</v>
      </c>
      <c r="W69" s="42">
        <f>_xlfn.XLOOKUP(C69,[5]期初设置!$E:$E,[5]期初设置!$AH:$AH,0)</f>
        <v>0</v>
      </c>
      <c r="X69" s="42">
        <f>_xlfn.XLOOKUP(C69,[5]期初设置!$E:$E,[5]期初设置!$AI:$AI,0)</f>
        <v>0</v>
      </c>
      <c r="Y69" s="42">
        <f>_xlfn.XLOOKUP(C69,[5]期初设置!$E:$E,[5]期初设置!$AM:$AM,0)</f>
        <v>0</v>
      </c>
      <c r="Z69" s="42">
        <f t="shared" si="2"/>
        <v>0</v>
      </c>
      <c r="AA69" s="42">
        <f t="shared" si="3"/>
        <v>0</v>
      </c>
      <c r="AB69" s="42">
        <f>_xlfn.XLOOKUP(C69,'[6]健康师-人工底薪'!$A:$A,'[6]健康师-人工底薪'!$AF:$AF,0)</f>
        <v>0</v>
      </c>
      <c r="AC69" s="47">
        <f t="shared" si="4"/>
        <v>0</v>
      </c>
      <c r="AD69" s="38">
        <f>_xlfn.XLOOKUP(C69,'[3]7月'!$C:$C,'[3]7月'!$F:$F,0)</f>
        <v>0</v>
      </c>
      <c r="AE69" s="38">
        <f>_xlfn.XLOOKUP(C69,'[8]7月'!$C:$C,'[8]7月'!$G:$G,0)</f>
        <v>0</v>
      </c>
      <c r="AF69" s="38">
        <f>_xlfn.XLOOKUP(C69,'[9]②7月-汇总'!$D:$D,'[9]②7月-汇总'!$W:$W,0)</f>
        <v>0</v>
      </c>
      <c r="AG69" s="38">
        <f>_xlfn.XLOOKUP(C69,'[9]②7月-汇总'!$D:$D,'[9]②7月-汇总'!$Z:$Z,0)</f>
        <v>0</v>
      </c>
      <c r="AH69" s="50" t="e">
        <f>AA69+AC69+#REF!+#REF!+#REF!+AF69+AG69+AD69+AE69</f>
        <v>#REF!</v>
      </c>
      <c r="AI69" s="38">
        <f>_xlfn.XLOOKUP(C69,'[9]①7月-花名册'!$E:$E,'[9]①7月-花名册'!$T:$T,0)</f>
        <v>0</v>
      </c>
      <c r="AJ69" s="38">
        <f t="shared" si="5"/>
        <v>0</v>
      </c>
      <c r="AK69" s="38">
        <f t="shared" si="6"/>
        <v>0</v>
      </c>
      <c r="AL69" s="38">
        <f t="shared" si="7"/>
        <v>0</v>
      </c>
      <c r="AM69" s="38" t="e">
        <f t="shared" si="8"/>
        <v>#REF!</v>
      </c>
      <c r="AN69" s="52">
        <f>_xlfn.XLOOKUP(C69,'[9]②7月-汇总'!$D:$D,'[9]②7月-汇总'!AI:AI,0)</f>
        <v>0</v>
      </c>
      <c r="AO69" s="52">
        <f>_xlfn.XLOOKUP(C69,'[9]②7月-汇总'!$D:$D,'[9]②7月-汇总'!AJ:AJ,0)</f>
        <v>0</v>
      </c>
      <c r="AP69" s="52">
        <f>_xlfn.XLOOKUP(C69,'[9]②7月-汇总'!$D:$D,'[9]②7月-汇总'!AL:AL,0)</f>
        <v>0</v>
      </c>
      <c r="AQ69" s="54">
        <f t="shared" si="9"/>
        <v>0</v>
      </c>
      <c r="AR69" s="55">
        <f>_xlfn.XLOOKUP(C69,'[9]②7月-汇总'!$D:$D,'[9]②7月-汇总'!X:X,0)</f>
        <v>0</v>
      </c>
      <c r="AS69" s="55">
        <f>_xlfn.XLOOKUP(C69,'[9]②7月-汇总'!$D:$D,'[9]②7月-汇总'!Y:Y,0)</f>
        <v>0</v>
      </c>
      <c r="AT69" s="55"/>
      <c r="AU69" s="52">
        <f>_xlfn.XLOOKUP(C69,'[10]7月社保'!$B:$B,'[10]7月社保'!$L:$L,0)</f>
        <v>640.56</v>
      </c>
      <c r="AV69" s="52">
        <f>IFERROR(IF(AL69&gt;0,_xlfn.XLOOKUP(C69,[11]健康师明细!$C:$C,[11]健康师明细!$N:$N,0),0),0)</f>
        <v>0</v>
      </c>
      <c r="AW69" s="52">
        <f>_xlfn.XLOOKUP(C69,'[9]②7月-汇总'!$D:$D,'[9]②7月-汇总'!$AC:$AC,0)</f>
        <v>0</v>
      </c>
      <c r="AX69" s="52">
        <f>_xlfn.XLOOKUP(C69,'[9]②7月-汇总'!$D:$D,'[9]②7月-汇总'!$AB:$AB,0)</f>
        <v>0</v>
      </c>
      <c r="AY69" s="52">
        <f>_xlfn.XLOOKUP(C69,'[9]②7月-汇总'!$D:$D,'[9]②7月-汇总'!$AD:$AD,0)</f>
        <v>0</v>
      </c>
      <c r="AZ69" s="54">
        <f t="shared" si="10"/>
        <v>640.56</v>
      </c>
      <c r="BA69" s="52">
        <f>_xlfn.XLOOKUP(C69,[11]健康师明细!$C:$C,[11]健康师明细!$K:$K,0)</f>
        <v>0</v>
      </c>
      <c r="BB69" s="55">
        <f>_xlfn.XLOOKUP(C69,'[9]②7月-汇总'!$D:$D,'[9]②7月-汇总'!$AE:$AE,0)</f>
        <v>0</v>
      </c>
      <c r="BC69" s="55">
        <f>_xlfn.XLOOKUP(C69,'[9]②7月-汇总'!$D:$D,'[9]②7月-汇总'!$AF:$AF,0)</f>
        <v>0</v>
      </c>
      <c r="BD69" s="58">
        <f>_xlfn.XLOOKUP(C69,'[9]②7月-汇总'!$D:$D,'[9]②7月-汇总'!$AG:$AG,0)</f>
        <v>0</v>
      </c>
      <c r="BE69" s="60" t="e">
        <f t="shared" si="13"/>
        <v>#REF!</v>
      </c>
      <c r="BF69" s="52">
        <f>_xlfn.XLOOKUP(C69,'[9]①7月-花名册'!$E:$E,'[9]①7月-花名册'!$U:$U,0)</f>
        <v>0</v>
      </c>
      <c r="BG69" s="61" t="e">
        <f t="shared" si="11"/>
        <v>#REF!</v>
      </c>
      <c r="BH69" s="61" t="e">
        <f t="shared" si="12"/>
        <v>#REF!</v>
      </c>
      <c r="BI69" s="52">
        <f>_xlfn.XLOOKUP(C69,[9]上月未发人员明细!$A:$A,[9]上月未发人员明细!$I:$I,0)</f>
        <v>0</v>
      </c>
      <c r="BJ69" s="52">
        <f>SUMIFS([7]手动调整!$F:$F,[7]手动调整!$B:$B,C69)</f>
        <v>0</v>
      </c>
      <c r="BK69" s="64" t="e">
        <f t="shared" si="14"/>
        <v>#REF!</v>
      </c>
    </row>
    <row r="70" spans="1:63">
      <c r="A70" s="22" t="s">
        <v>153</v>
      </c>
      <c r="B70" s="23" t="s">
        <v>12</v>
      </c>
      <c r="C70" s="23" t="s">
        <v>157</v>
      </c>
      <c r="D70" s="23" t="str">
        <f>_xlfn.XLOOKUP(C70,[1]期初设置!$E:$E,[1]期初设置!$AM:$AM,0)</f>
        <v>融创+胜羽队</v>
      </c>
      <c r="E70" s="27">
        <f>IFERROR(_xlfn.XLOOKUP(C70,[1]期初设置!$E:$E,[1]期初设置!$R:$R),"")</f>
        <v>30846.7</v>
      </c>
      <c r="F70" s="27">
        <f>IFERROR(_xlfn.XLOOKUP(C70,[1]期初设置!$E:$E,[1]期初设置!S:S),"")</f>
        <v>34046.7</v>
      </c>
      <c r="G70" s="27">
        <f>IFERROR(_xlfn.XLOOKUP(C70,[1]期初设置!$E:$E,[1]期初设置!T:T),"")</f>
        <v>-3200</v>
      </c>
      <c r="H70" s="27">
        <f>IFERROR(_xlfn.XLOOKUP(C70,[1]期初设置!$E:$E,[1]期初设置!U:U),"")</f>
        <v>0</v>
      </c>
      <c r="I70" s="31">
        <f>_xlfn.XLOOKUP(A70,[2]门店排名!$C:$C,[2]门店排名!$E:$E,0)</f>
        <v>152421</v>
      </c>
      <c r="J70" s="31">
        <f>IFERROR(_xlfn.XLOOKUP(D70,'[1]⑥战队统计表-B-a-②呈现-业绩明细表④'!$A:$A,'[1]⑥战队统计表-B-a-②呈现-业绩明细表④'!$C:$C,0),"")</f>
        <v>62166.7</v>
      </c>
      <c r="K70" s="32">
        <f>IFERROR(_xlfn.XLOOKUP(C70,[1]期初设置!$E:$E,[1]期初设置!$AI:$AI,0),"")</f>
        <v>1214.7346</v>
      </c>
      <c r="L70" s="33">
        <f>_xlfn.XLOOKUP(C70,[1]期初设置!$E:$E,[1]期初设置!$J:$J,0)</f>
        <v>0</v>
      </c>
      <c r="M70" s="35">
        <f>_xlfn.XLOOKUP(C70,[1]期初设置!$E:$E,[1]期初设置!$I:$I,0)</f>
        <v>0</v>
      </c>
      <c r="N70" s="35">
        <f>_xlfn.XLOOKUP(C70,[1]期初设置!$E:$E,[1]期初设置!$K:$K,0)</f>
        <v>0</v>
      </c>
      <c r="O70" s="33">
        <f>_xlfn.XLOOKUP(C70,[1]期初设置!$E:$E,[1]期初设置!$O:$O,0)</f>
        <v>0</v>
      </c>
      <c r="P70" s="35">
        <f>IF(_xlfn.XLOOKUP(C70,[1]期初设置!$E:$E,[1]期初设置!$N:$N,0)="同老店",0,_xlfn.XLOOKUP(C70,[1]期初设置!$E:$E,[1]期初设置!$N:$N,0))</f>
        <v>0</v>
      </c>
      <c r="Q70" s="38">
        <f>_xlfn.XLOOKUP(C70,'[3]7月'!$C:$C,'[3]7月'!$E:$E,0)</f>
        <v>22991.78</v>
      </c>
      <c r="R70" s="38">
        <f>_xlfn.XLOOKUP(C70,'[3]7月'!$C:$C,'[3]7月'!$D:$D,0)</f>
        <v>88</v>
      </c>
      <c r="S70" s="38">
        <f>_xlfn.XLOOKUP(A70,[2]人头人次表!$A:$A,[2]人头人次表!$C:$C,0)</f>
        <v>138</v>
      </c>
      <c r="T70" s="38">
        <f>_xlfn.XLOOKUP(C70,'[4]②7月-汇总'!$D:$D,'[4]②7月-汇总'!$AP:$AP,0)</f>
        <v>31</v>
      </c>
      <c r="U70" s="38">
        <f>_xlfn.XLOOKUP(C70,'[4]②7月-汇总'!$D:$D,'[4]②7月-汇总'!$U:$U,0)</f>
        <v>0</v>
      </c>
      <c r="V70" s="41">
        <f>_xlfn.XLOOKUP(C70,[5]期初设置!$E:$E,[5]期初设置!$AG:$AG,0)</f>
        <v>0.04</v>
      </c>
      <c r="W70" s="42">
        <f>_xlfn.XLOOKUP(C70,[5]期初设置!$E:$E,[5]期初设置!$AH:$AH,0)</f>
        <v>1293.7746</v>
      </c>
      <c r="X70" s="42">
        <f>_xlfn.XLOOKUP(C70,[5]期初设置!$E:$E,[5]期初设置!$AI:$AI,0)</f>
        <v>-79.04</v>
      </c>
      <c r="Y70" s="42">
        <f>_xlfn.XLOOKUP(C70,[5]期初设置!$E:$E,[5]期初设置!$AM:$AM,0)</f>
        <v>0</v>
      </c>
      <c r="Z70" s="42">
        <f t="shared" si="2"/>
        <v>0</v>
      </c>
      <c r="AA70" s="42">
        <f t="shared" si="3"/>
        <v>1214.7346</v>
      </c>
      <c r="AB70" s="42">
        <f>_xlfn.XLOOKUP(C70,'[6]健康师-人工底薪'!$A:$A,'[6]健康师-人工底薪'!$AF:$AF,0)</f>
        <v>2000</v>
      </c>
      <c r="AC70" s="47">
        <f t="shared" si="4"/>
        <v>2000</v>
      </c>
      <c r="AD70" s="38">
        <f>_xlfn.XLOOKUP(C70,'[3]7月'!$C:$C,'[3]7月'!$F:$F,0)</f>
        <v>1248</v>
      </c>
      <c r="AE70" s="38">
        <f>_xlfn.XLOOKUP(C70,'[8]7月'!$C:$C,'[8]7月'!$G:$G,0)</f>
        <v>170</v>
      </c>
      <c r="AF70" s="38">
        <f>_xlfn.XLOOKUP(C70,'[9]②7月-汇总'!$D:$D,'[9]②7月-汇总'!$W:$W,0)</f>
        <v>0</v>
      </c>
      <c r="AG70" s="38">
        <f>_xlfn.XLOOKUP(C70,'[9]②7月-汇总'!$D:$D,'[9]②7月-汇总'!$Z:$Z,0)</f>
        <v>0</v>
      </c>
      <c r="AH70" s="50" t="e">
        <f>AA70+AC70+#REF!+#REF!+#REF!+AF70+AG70+AD70+AE70</f>
        <v>#REF!</v>
      </c>
      <c r="AI70" s="38">
        <f>_xlfn.XLOOKUP(C70,'[9]①7月-花名册'!$E:$E,'[9]①7月-花名册'!$T:$T,0)</f>
        <v>0</v>
      </c>
      <c r="AJ70" s="38">
        <f t="shared" si="5"/>
        <v>0</v>
      </c>
      <c r="AK70" s="38">
        <f t="shared" si="6"/>
        <v>0</v>
      </c>
      <c r="AL70" s="38">
        <f t="shared" si="7"/>
        <v>0</v>
      </c>
      <c r="AM70" s="38" t="e">
        <f t="shared" si="8"/>
        <v>#REF!</v>
      </c>
      <c r="AN70" s="52">
        <f>_xlfn.XLOOKUP(C70,'[9]②7月-汇总'!$D:$D,'[9]②7月-汇总'!AI:AI,0)</f>
        <v>0</v>
      </c>
      <c r="AO70" s="52">
        <f>_xlfn.XLOOKUP(C70,'[9]②7月-汇总'!$D:$D,'[9]②7月-汇总'!AJ:AJ,0)</f>
        <v>0</v>
      </c>
      <c r="AP70" s="52">
        <f>_xlfn.XLOOKUP(C70,'[9]②7月-汇总'!$D:$D,'[9]②7月-汇总'!AL:AL,0)</f>
        <v>0</v>
      </c>
      <c r="AQ70" s="54">
        <f t="shared" si="9"/>
        <v>0</v>
      </c>
      <c r="AR70" s="55">
        <f>_xlfn.XLOOKUP(C70,'[9]②7月-汇总'!$D:$D,'[9]②7月-汇总'!X:X,0)</f>
        <v>20</v>
      </c>
      <c r="AS70" s="55">
        <f>_xlfn.XLOOKUP(C70,'[9]②7月-汇总'!$D:$D,'[9]②7月-汇总'!Y:Y,0)</f>
        <v>0</v>
      </c>
      <c r="AT70" s="55"/>
      <c r="AU70" s="52">
        <f>_xlfn.XLOOKUP(C70,'[10]7月社保'!$B:$B,'[10]7月社保'!$L:$L,0)</f>
        <v>640.56</v>
      </c>
      <c r="AV70" s="52">
        <f>IFERROR(IF(AL70&gt;0,_xlfn.XLOOKUP(C70,[11]健康师明细!$C:$C,[11]健康师明细!$N:$N,0),0),0)</f>
        <v>0</v>
      </c>
      <c r="AW70" s="52">
        <f>_xlfn.XLOOKUP(C70,'[9]②7月-汇总'!$D:$D,'[9]②7月-汇总'!$AC:$AC,0)</f>
        <v>0</v>
      </c>
      <c r="AX70" s="52">
        <f>_xlfn.XLOOKUP(C70,'[9]②7月-汇总'!$D:$D,'[9]②7月-汇总'!$AB:$AB,0)</f>
        <v>0</v>
      </c>
      <c r="AY70" s="52">
        <f>_xlfn.XLOOKUP(C70,'[9]②7月-汇总'!$D:$D,'[9]②7月-汇总'!$AD:$AD,0)</f>
        <v>0</v>
      </c>
      <c r="AZ70" s="54">
        <f t="shared" si="10"/>
        <v>660.56</v>
      </c>
      <c r="BA70" s="52">
        <f>_xlfn.XLOOKUP(C70,[11]健康师明细!$C:$C,[11]健康师明细!$K:$K,0)</f>
        <v>0</v>
      </c>
      <c r="BB70" s="55">
        <f>_xlfn.XLOOKUP(C70,'[9]②7月-汇总'!$D:$D,'[9]②7月-汇总'!$AE:$AE,0)</f>
        <v>300</v>
      </c>
      <c r="BC70" s="55">
        <f>_xlfn.XLOOKUP(C70,'[9]②7月-汇总'!$D:$D,'[9]②7月-汇总'!$AF:$AF,0)</f>
        <v>0</v>
      </c>
      <c r="BD70" s="58">
        <f>_xlfn.XLOOKUP(C70,'[9]②7月-汇总'!$D:$D,'[9]②7月-汇总'!$AG:$AG,0)</f>
        <v>0</v>
      </c>
      <c r="BE70" s="60" t="e">
        <f t="shared" si="13"/>
        <v>#REF!</v>
      </c>
      <c r="BF70" s="52">
        <f>_xlfn.XLOOKUP(C70,'[9]①7月-花名册'!$E:$E,'[9]①7月-花名册'!$U:$U,0)</f>
        <v>0</v>
      </c>
      <c r="BG70" s="61" t="e">
        <f t="shared" si="11"/>
        <v>#REF!</v>
      </c>
      <c r="BH70" s="61" t="e">
        <f t="shared" si="12"/>
        <v>#REF!</v>
      </c>
      <c r="BI70" s="52">
        <f>_xlfn.XLOOKUP(C70,[9]上月未发人员明细!$A:$A,[9]上月未发人员明细!$I:$I,0)</f>
        <v>0</v>
      </c>
      <c r="BJ70" s="52">
        <f>SUMIFS([7]手动调整!$F:$F,[7]手动调整!$B:$B,C70)</f>
        <v>0</v>
      </c>
      <c r="BK70" s="64" t="e">
        <f t="shared" si="14"/>
        <v>#REF!</v>
      </c>
    </row>
    <row r="71" spans="1:63">
      <c r="A71" s="22" t="s">
        <v>153</v>
      </c>
      <c r="B71" s="23" t="s">
        <v>12</v>
      </c>
      <c r="C71" s="23" t="s">
        <v>158</v>
      </c>
      <c r="D71" s="23" t="str">
        <f>_xlfn.XLOOKUP(C71,[1]期初设置!$E:$E,[1]期初设置!$AM:$AM,0)</f>
        <v>融创+胜羽队</v>
      </c>
      <c r="E71" s="27">
        <f>IFERROR(_xlfn.XLOOKUP(C71,[1]期初设置!$E:$E,[1]期初设置!$R:$R),"")</f>
        <v>26402</v>
      </c>
      <c r="F71" s="27">
        <f>IFERROR(_xlfn.XLOOKUP(C71,[1]期初设置!$E:$E,[1]期初设置!S:S),"")</f>
        <v>26402</v>
      </c>
      <c r="G71" s="27">
        <f>IFERROR(_xlfn.XLOOKUP(C71,[1]期初设置!$E:$E,[1]期初设置!T:T),"")</f>
        <v>0</v>
      </c>
      <c r="H71" s="27">
        <f>IFERROR(_xlfn.XLOOKUP(C71,[1]期初设置!$E:$E,[1]期初设置!U:U),"")</f>
        <v>0</v>
      </c>
      <c r="I71" s="31">
        <f>_xlfn.XLOOKUP(A71,[2]门店排名!$C:$C,[2]门店排名!$E:$E,0)</f>
        <v>152421</v>
      </c>
      <c r="J71" s="31">
        <f>IFERROR(_xlfn.XLOOKUP(D71,'[1]⑥战队统计表-B-a-②呈现-业绩明细表④'!$A:$A,'[1]⑥战队统计表-B-a-②呈现-业绩明细表④'!$C:$C,0),"")</f>
        <v>62166.7</v>
      </c>
      <c r="K71" s="32">
        <f>IFERROR(_xlfn.XLOOKUP(C71,[1]期初设置!$E:$E,[1]期初设置!$AI:$AI,0),"")</f>
        <v>1003.276</v>
      </c>
      <c r="L71" s="33">
        <f>_xlfn.XLOOKUP(C71,[1]期初设置!$E:$E,[1]期初设置!$J:$J,0)</f>
        <v>0</v>
      </c>
      <c r="M71" s="35">
        <f>_xlfn.XLOOKUP(C71,[1]期初设置!$E:$E,[1]期初设置!$I:$I,0)</f>
        <v>0</v>
      </c>
      <c r="N71" s="35">
        <f>_xlfn.XLOOKUP(C71,[1]期初设置!$E:$E,[1]期初设置!$K:$K,0)</f>
        <v>0</v>
      </c>
      <c r="O71" s="33">
        <f>_xlfn.XLOOKUP(C71,[1]期初设置!$E:$E,[1]期初设置!$O:$O,0)</f>
        <v>0</v>
      </c>
      <c r="P71" s="35">
        <f>IF(_xlfn.XLOOKUP(C71,[1]期初设置!$E:$E,[1]期初设置!$N:$N,0)="同老店",0,_xlfn.XLOOKUP(C71,[1]期初设置!$E:$E,[1]期初设置!$N:$N,0))</f>
        <v>0</v>
      </c>
      <c r="Q71" s="38">
        <f>_xlfn.XLOOKUP(C71,'[3]7月'!$C:$C,'[3]7月'!$E:$E,0)</f>
        <v>18249.46</v>
      </c>
      <c r="R71" s="38">
        <f>_xlfn.XLOOKUP(C71,'[3]7月'!$C:$C,'[3]7月'!$D:$D,0)</f>
        <v>86</v>
      </c>
      <c r="S71" s="38">
        <f>_xlfn.XLOOKUP(A71,[2]人头人次表!$A:$A,[2]人头人次表!$C:$C,0)</f>
        <v>138</v>
      </c>
      <c r="T71" s="38">
        <f>_xlfn.XLOOKUP(C71,'[4]②7月-汇总'!$D:$D,'[4]②7月-汇总'!$AP:$AP,0)</f>
        <v>31</v>
      </c>
      <c r="U71" s="38">
        <f>_xlfn.XLOOKUP(C71,'[4]②7月-汇总'!$D:$D,'[4]②7月-汇总'!$U:$U,0)</f>
        <v>0</v>
      </c>
      <c r="V71" s="41">
        <f>_xlfn.XLOOKUP(C71,[5]期初设置!$E:$E,[5]期初设置!$AG:$AG,0)</f>
        <v>0.04</v>
      </c>
      <c r="W71" s="42">
        <f>_xlfn.XLOOKUP(C71,[5]期初设置!$E:$E,[5]期初设置!$AH:$AH,0)</f>
        <v>1003.276</v>
      </c>
      <c r="X71" s="42">
        <f>_xlfn.XLOOKUP(C71,[5]期初设置!$E:$E,[5]期初设置!$AI:$AI,0)</f>
        <v>0</v>
      </c>
      <c r="Y71" s="42" t="str">
        <f>_xlfn.XLOOKUP(C71,[5]期初设置!$E:$E,[5]期初设置!$AM:$AM,0)</f>
        <v/>
      </c>
      <c r="Z71" s="42">
        <f t="shared" si="2"/>
        <v>0</v>
      </c>
      <c r="AA71" s="42">
        <f t="shared" si="3"/>
        <v>1003.276</v>
      </c>
      <c r="AB71" s="42">
        <f>_xlfn.XLOOKUP(C71,'[6]健康师-人工底薪'!$A:$A,'[6]健康师-人工底薪'!$AF:$AF,0)</f>
        <v>2000</v>
      </c>
      <c r="AC71" s="47">
        <f t="shared" si="4"/>
        <v>2000</v>
      </c>
      <c r="AD71" s="38">
        <f>_xlfn.XLOOKUP(C71,'[3]7月'!$C:$C,'[3]7月'!$F:$F,0)</f>
        <v>1014</v>
      </c>
      <c r="AE71" s="38">
        <f>_xlfn.XLOOKUP(C71,'[8]7月'!$C:$C,'[8]7月'!$G:$G,0)</f>
        <v>40</v>
      </c>
      <c r="AF71" s="38">
        <f>_xlfn.XLOOKUP(C71,'[9]②7月-汇总'!$D:$D,'[9]②7月-汇总'!$W:$W,0)</f>
        <v>0</v>
      </c>
      <c r="AG71" s="38">
        <f>_xlfn.XLOOKUP(C71,'[9]②7月-汇总'!$D:$D,'[9]②7月-汇总'!$Z:$Z,0)</f>
        <v>0</v>
      </c>
      <c r="AH71" s="50" t="e">
        <f>AA71+AC71+#REF!+#REF!+#REF!+AF71+AG71+AD71+AE71</f>
        <v>#REF!</v>
      </c>
      <c r="AI71" s="38">
        <f>_xlfn.XLOOKUP(C71,'[9]①7月-花名册'!$E:$E,'[9]①7月-花名册'!$T:$T,0)</f>
        <v>0</v>
      </c>
      <c r="AJ71" s="38">
        <f t="shared" si="5"/>
        <v>0</v>
      </c>
      <c r="AK71" s="38">
        <f t="shared" si="6"/>
        <v>0</v>
      </c>
      <c r="AL71" s="38">
        <f t="shared" si="7"/>
        <v>0</v>
      </c>
      <c r="AM71" s="38" t="e">
        <f t="shared" si="8"/>
        <v>#REF!</v>
      </c>
      <c r="AN71" s="52">
        <f>_xlfn.XLOOKUP(C71,'[9]②7月-汇总'!$D:$D,'[9]②7月-汇总'!AI:AI,0)</f>
        <v>0</v>
      </c>
      <c r="AO71" s="52">
        <f>_xlfn.XLOOKUP(C71,'[9]②7月-汇总'!$D:$D,'[9]②7月-汇总'!AJ:AJ,0)</f>
        <v>0</v>
      </c>
      <c r="AP71" s="52">
        <f>_xlfn.XLOOKUP(C71,'[9]②7月-汇总'!$D:$D,'[9]②7月-汇总'!AL:AL,0)</f>
        <v>0</v>
      </c>
      <c r="AQ71" s="54">
        <f t="shared" si="9"/>
        <v>0</v>
      </c>
      <c r="AR71" s="55">
        <f>_xlfn.XLOOKUP(C71,'[9]②7月-汇总'!$D:$D,'[9]②7月-汇总'!X:X,0)</f>
        <v>0</v>
      </c>
      <c r="AS71" s="55">
        <f>_xlfn.XLOOKUP(C71,'[9]②7月-汇总'!$D:$D,'[9]②7月-汇总'!Y:Y,0)</f>
        <v>0</v>
      </c>
      <c r="AT71" s="55"/>
      <c r="AU71" s="52">
        <f>_xlfn.XLOOKUP(C71,'[10]7月社保'!$B:$B,'[10]7月社保'!$L:$L,0)</f>
        <v>0</v>
      </c>
      <c r="AV71" s="52">
        <f>IFERROR(IF(AL71&gt;0,_xlfn.XLOOKUP(C71,[11]健康师明细!$C:$C,[11]健康师明细!$N:$N,0),0),0)</f>
        <v>0</v>
      </c>
      <c r="AW71" s="52">
        <f>_xlfn.XLOOKUP(C71,'[9]②7月-汇总'!$D:$D,'[9]②7月-汇总'!$AC:$AC,0)</f>
        <v>0</v>
      </c>
      <c r="AX71" s="52">
        <f>_xlfn.XLOOKUP(C71,'[9]②7月-汇总'!$D:$D,'[9]②7月-汇总'!$AB:$AB,0)</f>
        <v>0</v>
      </c>
      <c r="AY71" s="52">
        <f>_xlfn.XLOOKUP(C71,'[9]②7月-汇总'!$D:$D,'[9]②7月-汇总'!$AD:$AD,0)</f>
        <v>0</v>
      </c>
      <c r="AZ71" s="54">
        <f t="shared" si="10"/>
        <v>0</v>
      </c>
      <c r="BA71" s="52">
        <f>_xlfn.XLOOKUP(C71,[11]健康师明细!$C:$C,[11]健康师明细!$K:$K,0)</f>
        <v>0</v>
      </c>
      <c r="BB71" s="55">
        <f>_xlfn.XLOOKUP(C71,'[9]②7月-汇总'!$D:$D,'[9]②7月-汇总'!$AE:$AE,0)</f>
        <v>0</v>
      </c>
      <c r="BC71" s="55">
        <f>_xlfn.XLOOKUP(C71,'[9]②7月-汇总'!$D:$D,'[9]②7月-汇总'!$AF:$AF,0)</f>
        <v>0</v>
      </c>
      <c r="BD71" s="58">
        <f>_xlfn.XLOOKUP(C71,'[9]②7月-汇总'!$D:$D,'[9]②7月-汇总'!$AG:$AG,0)</f>
        <v>0</v>
      </c>
      <c r="BE71" s="60" t="e">
        <f t="shared" si="13"/>
        <v>#REF!</v>
      </c>
      <c r="BF71" s="52">
        <f>_xlfn.XLOOKUP(C71,'[9]①7月-花名册'!$E:$E,'[9]①7月-花名册'!$U:$U,0)</f>
        <v>0</v>
      </c>
      <c r="BG71" s="61" t="e">
        <f t="shared" si="11"/>
        <v>#REF!</v>
      </c>
      <c r="BH71" s="61" t="e">
        <f t="shared" si="12"/>
        <v>#REF!</v>
      </c>
      <c r="BI71" s="52">
        <f>_xlfn.XLOOKUP(C71,[9]上月未发人员明细!$A:$A,[9]上月未发人员明细!$I:$I,0)</f>
        <v>0</v>
      </c>
      <c r="BJ71" s="52">
        <f>SUMIFS([7]手动调整!$F:$F,[7]手动调整!$B:$B,C71)</f>
        <v>0</v>
      </c>
      <c r="BK71" s="64" t="e">
        <f t="shared" si="14"/>
        <v>#REF!</v>
      </c>
    </row>
    <row r="72" spans="1:63">
      <c r="A72" s="22" t="s">
        <v>153</v>
      </c>
      <c r="B72" s="23" t="s">
        <v>12</v>
      </c>
      <c r="C72" s="23" t="s">
        <v>159</v>
      </c>
      <c r="D72" s="23" t="str">
        <f>_xlfn.XLOOKUP(C72,[1]期初设置!$E:$E,[1]期初设置!$AM:$AM,0)</f>
        <v>融创+太阳队</v>
      </c>
      <c r="E72" s="27">
        <f>IFERROR(_xlfn.XLOOKUP(C72,[1]期初设置!$E:$E,[1]期初设置!$R:$R),"")</f>
        <v>43731</v>
      </c>
      <c r="F72" s="27">
        <f>IFERROR(_xlfn.XLOOKUP(C72,[1]期初设置!$E:$E,[1]期初设置!S:S),"")</f>
        <v>43731</v>
      </c>
      <c r="G72" s="27">
        <f>IFERROR(_xlfn.XLOOKUP(C72,[1]期初设置!$E:$E,[1]期初设置!T:T),"")</f>
        <v>0</v>
      </c>
      <c r="H72" s="27">
        <f>IFERROR(_xlfn.XLOOKUP(C72,[1]期初设置!$E:$E,[1]期初设置!U:U),"")</f>
        <v>0</v>
      </c>
      <c r="I72" s="31">
        <f>_xlfn.XLOOKUP(A72,[2]门店排名!$C:$C,[2]门店排名!$E:$E,0)</f>
        <v>152421</v>
      </c>
      <c r="J72" s="31">
        <f>IFERROR(_xlfn.XLOOKUP(D72,'[1]⑥战队统计表-B-a-②呈现-业绩明细表④'!$A:$A,'[1]⑥战队统计表-B-a-②呈现-业绩明细表④'!$C:$C,0),"")</f>
        <v>90254.3</v>
      </c>
      <c r="K72" s="32">
        <f>IFERROR(_xlfn.XLOOKUP(C72,[1]期初设置!$E:$E,[1]期初设置!$AI:$AI,0),"")</f>
        <v>2077.2225</v>
      </c>
      <c r="L72" s="33">
        <f>_xlfn.XLOOKUP(C72,[1]期初设置!$E:$E,[1]期初设置!$J:$J,0)</f>
        <v>0</v>
      </c>
      <c r="M72" s="35">
        <f>_xlfn.XLOOKUP(C72,[1]期初设置!$E:$E,[1]期初设置!$I:$I,0)</f>
        <v>0</v>
      </c>
      <c r="N72" s="35">
        <f>_xlfn.XLOOKUP(C72,[1]期初设置!$E:$E,[1]期初设置!$K:$K,0)</f>
        <v>0</v>
      </c>
      <c r="O72" s="33">
        <f>_xlfn.XLOOKUP(C72,[1]期初设置!$E:$E,[1]期初设置!$O:$O,0)</f>
        <v>0</v>
      </c>
      <c r="P72" s="35">
        <f>IF(_xlfn.XLOOKUP(C72,[1]期初设置!$E:$E,[1]期初设置!$N:$N,0)="同老店",0,_xlfn.XLOOKUP(C72,[1]期初设置!$E:$E,[1]期初设置!$N:$N,0))</f>
        <v>0</v>
      </c>
      <c r="Q72" s="38">
        <f>_xlfn.XLOOKUP(C72,'[3]7月'!$C:$C,'[3]7月'!$E:$E,0)</f>
        <v>34300.11</v>
      </c>
      <c r="R72" s="38">
        <f>_xlfn.XLOOKUP(C72,'[3]7月'!$C:$C,'[3]7月'!$D:$D,0)</f>
        <v>89</v>
      </c>
      <c r="S72" s="38">
        <f>_xlfn.XLOOKUP(A72,[2]人头人次表!$A:$A,[2]人头人次表!$C:$C,0)</f>
        <v>138</v>
      </c>
      <c r="T72" s="38">
        <f>_xlfn.XLOOKUP(C72,'[4]②7月-汇总'!$D:$D,'[4]②7月-汇总'!$AP:$AP,0)</f>
        <v>31</v>
      </c>
      <c r="U72" s="38">
        <f>_xlfn.XLOOKUP(C72,'[4]②7月-汇总'!$D:$D,'[4]②7月-汇总'!$U:$U,0)</f>
        <v>0</v>
      </c>
      <c r="V72" s="41">
        <f>_xlfn.XLOOKUP(C72,[5]期初设置!$E:$E,[5]期初设置!$AG:$AG,0)</f>
        <v>0.05</v>
      </c>
      <c r="W72" s="42">
        <f>_xlfn.XLOOKUP(C72,[5]期初设置!$E:$E,[5]期初设置!$AH:$AH,0)</f>
        <v>2077.2225</v>
      </c>
      <c r="X72" s="42">
        <f>_xlfn.XLOOKUP(C72,[5]期初设置!$E:$E,[5]期初设置!$AI:$AI,0)</f>
        <v>0</v>
      </c>
      <c r="Y72" s="42" t="str">
        <f>_xlfn.XLOOKUP(C72,[5]期初设置!$E:$E,[5]期初设置!$AM:$AM,0)</f>
        <v/>
      </c>
      <c r="Z72" s="42">
        <f t="shared" ref="Z72:Z135" si="15">IF(B72="门店T区",I72*0.05*0.05,0)</f>
        <v>0</v>
      </c>
      <c r="AA72" s="42">
        <f t="shared" ref="AA72:AA135" si="16">SUM(W72:Z72)</f>
        <v>2077.2225</v>
      </c>
      <c r="AB72" s="42">
        <f>_xlfn.XLOOKUP(C72,'[6]健康师-人工底薪'!$A:$A,'[6]健康师-人工底薪'!$AF:$AF,0)</f>
        <v>2000</v>
      </c>
      <c r="AC72" s="47">
        <f t="shared" ref="AC72:AC135" si="17">SUM(AB72:AB72)</f>
        <v>2000</v>
      </c>
      <c r="AD72" s="38">
        <f>_xlfn.XLOOKUP(C72,'[3]7月'!$C:$C,'[3]7月'!$F:$F,0)</f>
        <v>1028</v>
      </c>
      <c r="AE72" s="38">
        <f>_xlfn.XLOOKUP(C72,'[8]7月'!$C:$C,'[8]7月'!$G:$G,0)</f>
        <v>65</v>
      </c>
      <c r="AF72" s="38">
        <f>_xlfn.XLOOKUP(C72,'[9]②7月-汇总'!$D:$D,'[9]②7月-汇总'!$W:$W,0)</f>
        <v>0</v>
      </c>
      <c r="AG72" s="38">
        <f>_xlfn.XLOOKUP(C72,'[9]②7月-汇总'!$D:$D,'[9]②7月-汇总'!$Z:$Z,0)</f>
        <v>0</v>
      </c>
      <c r="AH72" s="50" t="e">
        <f>AA72+AC72+#REF!+#REF!+#REF!+AF72+AG72+AD72+AE72</f>
        <v>#REF!</v>
      </c>
      <c r="AI72" s="38">
        <f>_xlfn.XLOOKUP(C72,'[9]①7月-花名册'!$E:$E,'[9]①7月-花名册'!$T:$T,0)</f>
        <v>0</v>
      </c>
      <c r="AJ72" s="38">
        <f t="shared" ref="AJ72:AJ135" si="18">AI72/DAY(DATE($A$1,$B$1+1,0))*U72</f>
        <v>0</v>
      </c>
      <c r="AK72" s="38">
        <f t="shared" ref="AK72:AK135" si="19">AI72-AJ72</f>
        <v>0</v>
      </c>
      <c r="AL72" s="38">
        <f t="shared" ref="AL72:AL135" si="20">IF(AI72=0,0,IF(B72&lt;&gt;"健康师",AI72-AH72,IF(AH72&lt;AK72,AK72-AH72,0)))</f>
        <v>0</v>
      </c>
      <c r="AM72" s="38" t="e">
        <f t="shared" ref="AM72:AM135" si="21">AH72+AL72</f>
        <v>#REF!</v>
      </c>
      <c r="AN72" s="52">
        <f>_xlfn.XLOOKUP(C72,'[9]②7月-汇总'!$D:$D,'[9]②7月-汇总'!AI:AI,0)</f>
        <v>0</v>
      </c>
      <c r="AO72" s="52">
        <f>_xlfn.XLOOKUP(C72,'[9]②7月-汇总'!$D:$D,'[9]②7月-汇总'!AJ:AJ,0)</f>
        <v>0</v>
      </c>
      <c r="AP72" s="52">
        <f>_xlfn.XLOOKUP(C72,'[9]②7月-汇总'!$D:$D,'[9]②7月-汇总'!AL:AL,0)</f>
        <v>0</v>
      </c>
      <c r="AQ72" s="54">
        <f t="shared" ref="AQ72:AQ135" si="22">SUM(AN72:AP72)</f>
        <v>0</v>
      </c>
      <c r="AR72" s="55">
        <f>_xlfn.XLOOKUP(C72,'[9]②7月-汇总'!$D:$D,'[9]②7月-汇总'!X:X,0)</f>
        <v>0</v>
      </c>
      <c r="AS72" s="55">
        <f>_xlfn.XLOOKUP(C72,'[9]②7月-汇总'!$D:$D,'[9]②7月-汇总'!Y:Y,0)</f>
        <v>0</v>
      </c>
      <c r="AT72" s="55"/>
      <c r="AU72" s="52">
        <f>_xlfn.XLOOKUP(C72,'[10]7月社保'!$B:$B,'[10]7月社保'!$L:$L,0)</f>
        <v>0</v>
      </c>
      <c r="AV72" s="52">
        <f>IFERROR(IF(AL72&gt;0,_xlfn.XLOOKUP(C72,[11]健康师明细!$C:$C,[11]健康师明细!$N:$N,0),0),0)</f>
        <v>0</v>
      </c>
      <c r="AW72" s="52">
        <f>_xlfn.XLOOKUP(C72,'[9]②7月-汇总'!$D:$D,'[9]②7月-汇总'!$AC:$AC,0)</f>
        <v>100</v>
      </c>
      <c r="AX72" s="52">
        <f>_xlfn.XLOOKUP(C72,'[9]②7月-汇总'!$D:$D,'[9]②7月-汇总'!$AB:$AB,0)</f>
        <v>0</v>
      </c>
      <c r="AY72" s="52">
        <f>_xlfn.XLOOKUP(C72,'[9]②7月-汇总'!$D:$D,'[9]②7月-汇总'!$AD:$AD,0)</f>
        <v>0</v>
      </c>
      <c r="AZ72" s="54">
        <f t="shared" ref="AZ72:AZ135" si="23">SUM(AR72:AY72)</f>
        <v>100</v>
      </c>
      <c r="BA72" s="52">
        <f>_xlfn.XLOOKUP(C72,[11]健康师明细!$C:$C,[11]健康师明细!$K:$K,0)</f>
        <v>0</v>
      </c>
      <c r="BB72" s="55">
        <f>_xlfn.XLOOKUP(C72,'[9]②7月-汇总'!$D:$D,'[9]②7月-汇总'!$AE:$AE,0)</f>
        <v>0</v>
      </c>
      <c r="BC72" s="55">
        <f>_xlfn.XLOOKUP(C72,'[9]②7月-汇总'!$D:$D,'[9]②7月-汇总'!$AF:$AF,0)</f>
        <v>0</v>
      </c>
      <c r="BD72" s="58">
        <f>_xlfn.XLOOKUP(C72,'[9]②7月-汇总'!$D:$D,'[9]②7月-汇总'!$AG:$AG,0)</f>
        <v>0</v>
      </c>
      <c r="BE72" s="60" t="e">
        <f t="shared" si="13"/>
        <v>#REF!</v>
      </c>
      <c r="BF72" s="52">
        <f>_xlfn.XLOOKUP(C72,'[9]①7月-花名册'!$E:$E,'[9]①7月-花名册'!$U:$U,0)</f>
        <v>0</v>
      </c>
      <c r="BG72" s="61" t="e">
        <f t="shared" ref="BG72:BG135" si="24">IF(BF72="不发",0,BE72)</f>
        <v>#REF!</v>
      </c>
      <c r="BH72" s="61" t="e">
        <f t="shared" ref="BH72:BH135" si="25">BE72-BG72</f>
        <v>#REF!</v>
      </c>
      <c r="BI72" s="52">
        <f>_xlfn.XLOOKUP(C72,[9]上月未发人员明细!$A:$A,[9]上月未发人员明细!$I:$I,0)</f>
        <v>0</v>
      </c>
      <c r="BJ72" s="52">
        <f>SUMIFS([7]手动调整!$F:$F,[7]手动调整!$B:$B,C72)</f>
        <v>0</v>
      </c>
      <c r="BK72" s="64" t="e">
        <f t="shared" ref="BK72:BK135" si="26">BG72+BI72+BJ72</f>
        <v>#REF!</v>
      </c>
    </row>
    <row r="73" spans="1:63">
      <c r="A73" s="22" t="s">
        <v>153</v>
      </c>
      <c r="B73" s="23" t="s">
        <v>12</v>
      </c>
      <c r="C73" s="23" t="s">
        <v>160</v>
      </c>
      <c r="D73" s="23" t="str">
        <f>_xlfn.XLOOKUP(C73,[1]期初设置!$E:$E,[1]期初设置!$AM:$AM,0)</f>
        <v>融创+胜羽队</v>
      </c>
      <c r="E73" s="27">
        <f>IFERROR(_xlfn.XLOOKUP(C73,[1]期初设置!$E:$E,[1]期初设置!$R:$R),"")</f>
        <v>4918</v>
      </c>
      <c r="F73" s="27">
        <f>IFERROR(_xlfn.XLOOKUP(C73,[1]期初设置!$E:$E,[1]期初设置!S:S),"")</f>
        <v>4918</v>
      </c>
      <c r="G73" s="27">
        <f>IFERROR(_xlfn.XLOOKUP(C73,[1]期初设置!$E:$E,[1]期初设置!T:T),"")</f>
        <v>0</v>
      </c>
      <c r="H73" s="27">
        <f>IFERROR(_xlfn.XLOOKUP(C73,[1]期初设置!$E:$E,[1]期初设置!U:U),"")</f>
        <v>0</v>
      </c>
      <c r="I73" s="31">
        <f>_xlfn.XLOOKUP(A73,[2]门店排名!$C:$C,[2]门店排名!$E:$E,0)</f>
        <v>152421</v>
      </c>
      <c r="J73" s="31">
        <f>IFERROR(_xlfn.XLOOKUP(D73,'[1]⑥战队统计表-B-a-②呈现-业绩明细表④'!$A:$A,'[1]⑥战队统计表-B-a-②呈现-业绩明细表④'!$C:$C,0),"")</f>
        <v>62166.7</v>
      </c>
      <c r="K73" s="32">
        <f>IFERROR(_xlfn.XLOOKUP(C73,[1]期初设置!$E:$E,[1]期初设置!$AI:$AI,0),"")</f>
        <v>186.884</v>
      </c>
      <c r="L73" s="33">
        <f>_xlfn.XLOOKUP(C73,[1]期初设置!$E:$E,[1]期初设置!$J:$J,0)</f>
        <v>0</v>
      </c>
      <c r="M73" s="35">
        <f>_xlfn.XLOOKUP(C73,[1]期初设置!$E:$E,[1]期初设置!$I:$I,0)</f>
        <v>0</v>
      </c>
      <c r="N73" s="35">
        <f>_xlfn.XLOOKUP(C73,[1]期初设置!$E:$E,[1]期初设置!$K:$K,0)</f>
        <v>0</v>
      </c>
      <c r="O73" s="33">
        <f>_xlfn.XLOOKUP(C73,[1]期初设置!$E:$E,[1]期初设置!$O:$O,0)</f>
        <v>0</v>
      </c>
      <c r="P73" s="35">
        <f>IF(_xlfn.XLOOKUP(C73,[1]期初设置!$E:$E,[1]期初设置!$N:$N,0)="同老店",0,_xlfn.XLOOKUP(C73,[1]期初设置!$E:$E,[1]期初设置!$N:$N,0))</f>
        <v>0</v>
      </c>
      <c r="Q73" s="38">
        <f>_xlfn.XLOOKUP(C73,'[3]7月'!$C:$C,'[3]7月'!$E:$E,0)</f>
        <v>11679.15</v>
      </c>
      <c r="R73" s="38">
        <f>_xlfn.XLOOKUP(C73,'[3]7月'!$C:$C,'[3]7月'!$D:$D,0)</f>
        <v>70</v>
      </c>
      <c r="S73" s="38">
        <f>_xlfn.XLOOKUP(A73,[2]人头人次表!$A:$A,[2]人头人次表!$C:$C,0)</f>
        <v>138</v>
      </c>
      <c r="T73" s="38">
        <f>_xlfn.XLOOKUP(C73,'[4]②7月-汇总'!$D:$D,'[4]②7月-汇总'!$AP:$AP,0)</f>
        <v>31</v>
      </c>
      <c r="U73" s="38">
        <f>_xlfn.XLOOKUP(C73,'[4]②7月-汇总'!$D:$D,'[4]②7月-汇总'!$U:$U,0)</f>
        <v>0</v>
      </c>
      <c r="V73" s="41">
        <f>_xlfn.XLOOKUP(C73,[5]期初设置!$E:$E,[5]期初设置!$AG:$AG,0)</f>
        <v>0.04</v>
      </c>
      <c r="W73" s="42">
        <f>_xlfn.XLOOKUP(C73,[5]期初设置!$E:$E,[5]期初设置!$AH:$AH,0)</f>
        <v>186.884</v>
      </c>
      <c r="X73" s="42">
        <f>_xlfn.XLOOKUP(C73,[5]期初设置!$E:$E,[5]期初设置!$AI:$AI,0)</f>
        <v>0</v>
      </c>
      <c r="Y73" s="42" t="str">
        <f>_xlfn.XLOOKUP(C73,[5]期初设置!$E:$E,[5]期初设置!$AM:$AM,0)</f>
        <v/>
      </c>
      <c r="Z73" s="42">
        <f t="shared" si="15"/>
        <v>0</v>
      </c>
      <c r="AA73" s="42">
        <f t="shared" si="16"/>
        <v>186.884</v>
      </c>
      <c r="AB73" s="42">
        <f>_xlfn.XLOOKUP(C73,'[6]健康师-人工底薪'!$A:$A,'[6]健康师-人工底薪'!$AF:$AF,0)</f>
        <v>2000</v>
      </c>
      <c r="AC73" s="47">
        <f t="shared" si="17"/>
        <v>2000</v>
      </c>
      <c r="AD73" s="38">
        <f>_xlfn.XLOOKUP(C73,'[3]7月'!$C:$C,'[3]7月'!$F:$F,0)</f>
        <v>896</v>
      </c>
      <c r="AE73" s="38">
        <f>_xlfn.XLOOKUP(C73,'[8]7月'!$C:$C,'[8]7月'!$G:$G,0)</f>
        <v>0</v>
      </c>
      <c r="AF73" s="38">
        <f>_xlfn.XLOOKUP(C73,'[9]②7月-汇总'!$D:$D,'[9]②7月-汇总'!$W:$W,0)</f>
        <v>0</v>
      </c>
      <c r="AG73" s="38">
        <f>_xlfn.XLOOKUP(C73,'[9]②7月-汇总'!$D:$D,'[9]②7月-汇总'!$Z:$Z,0)</f>
        <v>0</v>
      </c>
      <c r="AH73" s="50" t="e">
        <f>AA73+AC73+#REF!+#REF!+#REF!+AF73+AG73+AD73+AE73</f>
        <v>#REF!</v>
      </c>
      <c r="AI73" s="38">
        <f>_xlfn.XLOOKUP(C73,'[9]①7月-花名册'!$E:$E,'[9]①7月-花名册'!$T:$T,0)</f>
        <v>3500</v>
      </c>
      <c r="AJ73" s="38">
        <f t="shared" si="18"/>
        <v>0</v>
      </c>
      <c r="AK73" s="38">
        <f t="shared" si="19"/>
        <v>3500</v>
      </c>
      <c r="AL73" s="38" t="e">
        <f t="shared" si="20"/>
        <v>#REF!</v>
      </c>
      <c r="AM73" s="38" t="e">
        <f t="shared" si="21"/>
        <v>#REF!</v>
      </c>
      <c r="AN73" s="52">
        <f>_xlfn.XLOOKUP(C73,'[9]②7月-汇总'!$D:$D,'[9]②7月-汇总'!AI:AI,0)</f>
        <v>0</v>
      </c>
      <c r="AO73" s="52">
        <f>_xlfn.XLOOKUP(C73,'[9]②7月-汇总'!$D:$D,'[9]②7月-汇总'!AJ:AJ,0)</f>
        <v>0</v>
      </c>
      <c r="AP73" s="52">
        <f>_xlfn.XLOOKUP(C73,'[9]②7月-汇总'!$D:$D,'[9]②7月-汇总'!AL:AL,0)</f>
        <v>0</v>
      </c>
      <c r="AQ73" s="54">
        <f t="shared" si="22"/>
        <v>0</v>
      </c>
      <c r="AR73" s="55">
        <f>_xlfn.XLOOKUP(C73,'[9]②7月-汇总'!$D:$D,'[9]②7月-汇总'!X:X,0)</f>
        <v>0</v>
      </c>
      <c r="AS73" s="55">
        <f>_xlfn.XLOOKUP(C73,'[9]②7月-汇总'!$D:$D,'[9]②7月-汇总'!Y:Y,0)</f>
        <v>0</v>
      </c>
      <c r="AT73" s="55"/>
      <c r="AU73" s="52">
        <f>_xlfn.XLOOKUP(C73,'[10]7月社保'!$B:$B,'[10]7月社保'!$L:$L,0)</f>
        <v>0</v>
      </c>
      <c r="AV73" s="52">
        <f>IFERROR(IF(AL73&gt;0,_xlfn.XLOOKUP(C73,[11]健康师明细!$C:$C,[11]健康师明细!$N:$N,0),0),0)</f>
        <v>0</v>
      </c>
      <c r="AW73" s="52">
        <f>_xlfn.XLOOKUP(C73,'[9]②7月-汇总'!$D:$D,'[9]②7月-汇总'!$AC:$AC,0)</f>
        <v>100</v>
      </c>
      <c r="AX73" s="52">
        <f>_xlfn.XLOOKUP(C73,'[9]②7月-汇总'!$D:$D,'[9]②7月-汇总'!$AB:$AB,0)</f>
        <v>0</v>
      </c>
      <c r="AY73" s="52">
        <f>_xlfn.XLOOKUP(C73,'[9]②7月-汇总'!$D:$D,'[9]②7月-汇总'!$AD:$AD,0)</f>
        <v>0</v>
      </c>
      <c r="AZ73" s="54">
        <f t="shared" si="23"/>
        <v>100</v>
      </c>
      <c r="BA73" s="52">
        <f>_xlfn.XLOOKUP(C73,[11]健康师明细!$C:$C,[11]健康师明细!$K:$K,0)</f>
        <v>0</v>
      </c>
      <c r="BB73" s="55">
        <f>_xlfn.XLOOKUP(C73,'[9]②7月-汇总'!$D:$D,'[9]②7月-汇总'!$AE:$AE,0)</f>
        <v>0</v>
      </c>
      <c r="BC73" s="55">
        <f>_xlfn.XLOOKUP(C73,'[9]②7月-汇总'!$D:$D,'[9]②7月-汇总'!$AF:$AF,0)</f>
        <v>0</v>
      </c>
      <c r="BD73" s="58">
        <f>_xlfn.XLOOKUP(C73,'[9]②7月-汇总'!$D:$D,'[9]②7月-汇总'!$AG:$AG,0)</f>
        <v>0</v>
      </c>
      <c r="BE73" s="60" t="e">
        <f t="shared" ref="BE73:BE136" si="27">AM73+AQ73-AZ73+BA73+BB73+BC73+BD73</f>
        <v>#REF!</v>
      </c>
      <c r="BF73" s="52">
        <f>_xlfn.XLOOKUP(C73,'[9]①7月-花名册'!$E:$E,'[9]①7月-花名册'!$U:$U,0)</f>
        <v>0</v>
      </c>
      <c r="BG73" s="61" t="e">
        <f t="shared" si="24"/>
        <v>#REF!</v>
      </c>
      <c r="BH73" s="61" t="e">
        <f t="shared" si="25"/>
        <v>#REF!</v>
      </c>
      <c r="BI73" s="52">
        <f>_xlfn.XLOOKUP(C73,[9]上月未发人员明细!$A:$A,[9]上月未发人员明细!$I:$I,0)</f>
        <v>0</v>
      </c>
      <c r="BJ73" s="52">
        <f>SUMIFS([7]手动调整!$F:$F,[7]手动调整!$B:$B,C73)</f>
        <v>0</v>
      </c>
      <c r="BK73" s="64" t="e">
        <f t="shared" si="26"/>
        <v>#REF!</v>
      </c>
    </row>
    <row r="74" spans="1:63">
      <c r="A74" s="22" t="s">
        <v>153</v>
      </c>
      <c r="B74" s="23" t="s">
        <v>12</v>
      </c>
      <c r="C74" s="23" t="s">
        <v>161</v>
      </c>
      <c r="D74" s="23" t="str">
        <f>_xlfn.XLOOKUP(C74,[1]期初设置!$E:$E,[1]期初设置!$AM:$AM,0)</f>
        <v>融创+太阳队</v>
      </c>
      <c r="E74" s="27">
        <f>IFERROR(_xlfn.XLOOKUP(C74,[1]期初设置!$E:$E,[1]期初设置!$R:$R),"")</f>
        <v>4575.5</v>
      </c>
      <c r="F74" s="27">
        <f>IFERROR(_xlfn.XLOOKUP(C74,[1]期初设置!$E:$E,[1]期初设置!S:S),"")</f>
        <v>4575.5</v>
      </c>
      <c r="G74" s="27">
        <f>IFERROR(_xlfn.XLOOKUP(C74,[1]期初设置!$E:$E,[1]期初设置!T:T),"")</f>
        <v>0</v>
      </c>
      <c r="H74" s="27">
        <f>IFERROR(_xlfn.XLOOKUP(C74,[1]期初设置!$E:$E,[1]期初设置!U:U),"")</f>
        <v>0</v>
      </c>
      <c r="I74" s="31">
        <f>_xlfn.XLOOKUP(A74,[2]门店排名!$C:$C,[2]门店排名!$E:$E,0)</f>
        <v>152421</v>
      </c>
      <c r="J74" s="31">
        <f>IFERROR(_xlfn.XLOOKUP(D74,'[1]⑥战队统计表-B-a-②呈现-业绩明细表④'!$A:$A,'[1]⑥战队统计表-B-a-②呈现-业绩明细表④'!$C:$C,0),"")</f>
        <v>90254.3</v>
      </c>
      <c r="K74" s="32">
        <f>IFERROR(_xlfn.XLOOKUP(C74,[1]期初设置!$E:$E,[1]期初设置!$AI:$AI,0),"")</f>
        <v>217.33625</v>
      </c>
      <c r="L74" s="33">
        <f>_xlfn.XLOOKUP(C74,[1]期初设置!$E:$E,[1]期初设置!$J:$J,0)</f>
        <v>0</v>
      </c>
      <c r="M74" s="35">
        <f>_xlfn.XLOOKUP(C74,[1]期初设置!$E:$E,[1]期初设置!$I:$I,0)</f>
        <v>0</v>
      </c>
      <c r="N74" s="35">
        <f>_xlfn.XLOOKUP(C74,[1]期初设置!$E:$E,[1]期初设置!$K:$K,0)</f>
        <v>0</v>
      </c>
      <c r="O74" s="33">
        <f>_xlfn.XLOOKUP(C74,[1]期初设置!$E:$E,[1]期初设置!$O:$O,0)</f>
        <v>0</v>
      </c>
      <c r="P74" s="35">
        <f>IF(_xlfn.XLOOKUP(C74,[1]期初设置!$E:$E,[1]期初设置!$N:$N,0)="同老店",0,_xlfn.XLOOKUP(C74,[1]期初设置!$E:$E,[1]期初设置!$N:$N,0))</f>
        <v>0</v>
      </c>
      <c r="Q74" s="38">
        <f>_xlfn.XLOOKUP(C74,'[3]7月'!$C:$C,'[3]7月'!$E:$E,0)</f>
        <v>11535.34</v>
      </c>
      <c r="R74" s="38">
        <f>_xlfn.XLOOKUP(C74,'[3]7月'!$C:$C,'[3]7月'!$D:$D,0)</f>
        <v>82</v>
      </c>
      <c r="S74" s="38">
        <f>_xlfn.XLOOKUP(A74,[2]人头人次表!$A:$A,[2]人头人次表!$C:$C,0)</f>
        <v>138</v>
      </c>
      <c r="T74" s="38">
        <f>_xlfn.XLOOKUP(C74,'[4]②7月-汇总'!$D:$D,'[4]②7月-汇总'!$AP:$AP,0)</f>
        <v>31</v>
      </c>
      <c r="U74" s="38">
        <f>_xlfn.XLOOKUP(C74,'[4]②7月-汇总'!$D:$D,'[4]②7月-汇总'!$U:$U,0)</f>
        <v>0</v>
      </c>
      <c r="V74" s="41">
        <f>_xlfn.XLOOKUP(C74,[5]期初设置!$E:$E,[5]期初设置!$AG:$AG,0)</f>
        <v>0.05</v>
      </c>
      <c r="W74" s="42">
        <f>_xlfn.XLOOKUP(C74,[5]期初设置!$E:$E,[5]期初设置!$AH:$AH,0)</f>
        <v>217.33625</v>
      </c>
      <c r="X74" s="42">
        <f>_xlfn.XLOOKUP(C74,[5]期初设置!$E:$E,[5]期初设置!$AI:$AI,0)</f>
        <v>0</v>
      </c>
      <c r="Y74" s="42" t="str">
        <f>_xlfn.XLOOKUP(C74,[5]期初设置!$E:$E,[5]期初设置!$AM:$AM,0)</f>
        <v/>
      </c>
      <c r="Z74" s="42">
        <f t="shared" si="15"/>
        <v>0</v>
      </c>
      <c r="AA74" s="42">
        <f t="shared" si="16"/>
        <v>217.33625</v>
      </c>
      <c r="AB74" s="42">
        <f>_xlfn.XLOOKUP(C74,'[6]健康师-人工底薪'!$A:$A,'[6]健康师-人工底薪'!$AF:$AF,0)</f>
        <v>2000</v>
      </c>
      <c r="AC74" s="47">
        <f t="shared" si="17"/>
        <v>2000</v>
      </c>
      <c r="AD74" s="38">
        <f>_xlfn.XLOOKUP(C74,'[3]7月'!$C:$C,'[3]7月'!$F:$F,0)</f>
        <v>1032</v>
      </c>
      <c r="AE74" s="38">
        <f>_xlfn.XLOOKUP(C74,'[8]7月'!$C:$C,'[8]7月'!$G:$G,0)</f>
        <v>0</v>
      </c>
      <c r="AF74" s="38">
        <f>_xlfn.XLOOKUP(C74,'[9]②7月-汇总'!$D:$D,'[9]②7月-汇总'!$W:$W,0)</f>
        <v>0</v>
      </c>
      <c r="AG74" s="38">
        <f>_xlfn.XLOOKUP(C74,'[9]②7月-汇总'!$D:$D,'[9]②7月-汇总'!$Z:$Z,0)</f>
        <v>0</v>
      </c>
      <c r="AH74" s="50" t="e">
        <f>AA74+AC74+#REF!+#REF!+#REF!+AF74+AG74+AD74+AE74</f>
        <v>#REF!</v>
      </c>
      <c r="AI74" s="38">
        <f>_xlfn.XLOOKUP(C74,'[9]①7月-花名册'!$E:$E,'[9]①7月-花名册'!$T:$T,0)</f>
        <v>4000</v>
      </c>
      <c r="AJ74" s="38">
        <f t="shared" si="18"/>
        <v>0</v>
      </c>
      <c r="AK74" s="38">
        <f t="shared" si="19"/>
        <v>4000</v>
      </c>
      <c r="AL74" s="38" t="e">
        <f t="shared" si="20"/>
        <v>#REF!</v>
      </c>
      <c r="AM74" s="38" t="e">
        <f t="shared" si="21"/>
        <v>#REF!</v>
      </c>
      <c r="AN74" s="52">
        <f>_xlfn.XLOOKUP(C74,'[9]②7月-汇总'!$D:$D,'[9]②7月-汇总'!AI:AI,0)</f>
        <v>0</v>
      </c>
      <c r="AO74" s="52">
        <f>_xlfn.XLOOKUP(C74,'[9]②7月-汇总'!$D:$D,'[9]②7月-汇总'!AJ:AJ,0)</f>
        <v>0</v>
      </c>
      <c r="AP74" s="52">
        <f>_xlfn.XLOOKUP(C74,'[9]②7月-汇总'!$D:$D,'[9]②7月-汇总'!AL:AL,0)</f>
        <v>0</v>
      </c>
      <c r="AQ74" s="54">
        <f t="shared" si="22"/>
        <v>0</v>
      </c>
      <c r="AR74" s="55">
        <f>_xlfn.XLOOKUP(C74,'[9]②7月-汇总'!$D:$D,'[9]②7月-汇总'!X:X,0)</f>
        <v>10</v>
      </c>
      <c r="AS74" s="55">
        <f>_xlfn.XLOOKUP(C74,'[9]②7月-汇总'!$D:$D,'[9]②7月-汇总'!Y:Y,0)</f>
        <v>0</v>
      </c>
      <c r="AT74" s="55"/>
      <c r="AU74" s="52">
        <f>_xlfn.XLOOKUP(C74,'[10]7月社保'!$B:$B,'[10]7月社保'!$L:$L,0)</f>
        <v>0</v>
      </c>
      <c r="AV74" s="52">
        <f>IFERROR(IF(AL74&gt;0,_xlfn.XLOOKUP(C74,[11]健康师明细!$C:$C,[11]健康师明细!$N:$N,0),0),0)</f>
        <v>0</v>
      </c>
      <c r="AW74" s="52">
        <f>_xlfn.XLOOKUP(C74,'[9]②7月-汇总'!$D:$D,'[9]②7月-汇总'!$AC:$AC,0)</f>
        <v>0</v>
      </c>
      <c r="AX74" s="52">
        <f>_xlfn.XLOOKUP(C74,'[9]②7月-汇总'!$D:$D,'[9]②7月-汇总'!$AB:$AB,0)</f>
        <v>0</v>
      </c>
      <c r="AY74" s="52">
        <f>_xlfn.XLOOKUP(C74,'[9]②7月-汇总'!$D:$D,'[9]②7月-汇总'!$AD:$AD,0)</f>
        <v>0</v>
      </c>
      <c r="AZ74" s="54">
        <f t="shared" si="23"/>
        <v>10</v>
      </c>
      <c r="BA74" s="52">
        <f>_xlfn.XLOOKUP(C74,[11]健康师明细!$C:$C,[11]健康师明细!$K:$K,0)</f>
        <v>0</v>
      </c>
      <c r="BB74" s="55">
        <f>_xlfn.XLOOKUP(C74,'[9]②7月-汇总'!$D:$D,'[9]②7月-汇总'!$AE:$AE,0)</f>
        <v>0</v>
      </c>
      <c r="BC74" s="55">
        <f>_xlfn.XLOOKUP(C74,'[9]②7月-汇总'!$D:$D,'[9]②7月-汇总'!$AF:$AF,0)</f>
        <v>0</v>
      </c>
      <c r="BD74" s="58">
        <f>_xlfn.XLOOKUP(C74,'[9]②7月-汇总'!$D:$D,'[9]②7月-汇总'!$AG:$AG,0)</f>
        <v>0</v>
      </c>
      <c r="BE74" s="60" t="e">
        <f t="shared" si="27"/>
        <v>#REF!</v>
      </c>
      <c r="BF74" s="52">
        <f>_xlfn.XLOOKUP(C74,'[9]①7月-花名册'!$E:$E,'[9]①7月-花名册'!$U:$U,0)</f>
        <v>0</v>
      </c>
      <c r="BG74" s="61" t="e">
        <f t="shared" si="24"/>
        <v>#REF!</v>
      </c>
      <c r="BH74" s="61" t="e">
        <f t="shared" si="25"/>
        <v>#REF!</v>
      </c>
      <c r="BI74" s="52">
        <f>_xlfn.XLOOKUP(C74,[9]上月未发人员明细!$A:$A,[9]上月未发人员明细!$I:$I,0)</f>
        <v>0</v>
      </c>
      <c r="BJ74" s="52">
        <f>SUMIFS([7]手动调整!$F:$F,[7]手动调整!$B:$B,C74)</f>
        <v>0</v>
      </c>
      <c r="BK74" s="64" t="e">
        <f t="shared" si="26"/>
        <v>#REF!</v>
      </c>
    </row>
    <row r="75" spans="1:63">
      <c r="A75" s="22" t="s">
        <v>162</v>
      </c>
      <c r="B75" s="23" t="s">
        <v>89</v>
      </c>
      <c r="C75" s="23" t="s">
        <v>163</v>
      </c>
      <c r="D75" s="23">
        <f>_xlfn.XLOOKUP(C75,[1]期初设置!$E:$E,[1]期初设置!$AM:$AM,0)</f>
        <v>0</v>
      </c>
      <c r="E75" s="27" t="str">
        <f>IFERROR(_xlfn.XLOOKUP(C75,[1]期初设置!$E:$E,[1]期初设置!$R:$R),"")</f>
        <v/>
      </c>
      <c r="F75" s="27" t="str">
        <f>IFERROR(_xlfn.XLOOKUP(C75,[1]期初设置!$E:$E,[1]期初设置!S:S),"")</f>
        <v/>
      </c>
      <c r="G75" s="27" t="str">
        <f>IFERROR(_xlfn.XLOOKUP(C75,[1]期初设置!$E:$E,[1]期初设置!T:T),"")</f>
        <v/>
      </c>
      <c r="H75" s="27" t="str">
        <f>IFERROR(_xlfn.XLOOKUP(C75,[1]期初设置!$E:$E,[1]期初设置!U:U),"")</f>
        <v/>
      </c>
      <c r="I75" s="31">
        <f>_xlfn.XLOOKUP(A75,[2]门店排名!$C:$C,[2]门店排名!$E:$E,0)</f>
        <v>0</v>
      </c>
      <c r="J75" s="31" t="str">
        <f>IFERROR(_xlfn.XLOOKUP(D75,'[1]⑥战队统计表-B-a-②呈现-业绩明细表④'!$A:$A,'[1]⑥战队统计表-B-a-②呈现-业绩明细表④'!$C:$C,0),"")</f>
        <v/>
      </c>
      <c r="K75" s="32">
        <f>IFERROR(_xlfn.XLOOKUP(C75,[1]期初设置!$E:$E,[1]期初设置!$AI:$AI,0),"")</f>
        <v>0</v>
      </c>
      <c r="L75" s="33">
        <f>_xlfn.XLOOKUP(C75,[1]期初设置!$E:$E,[1]期初设置!$J:$J,0)</f>
        <v>0</v>
      </c>
      <c r="M75" s="35">
        <f>_xlfn.XLOOKUP(C75,[1]期初设置!$E:$E,[1]期初设置!$I:$I,0)</f>
        <v>0</v>
      </c>
      <c r="N75" s="35">
        <f>_xlfn.XLOOKUP(C75,[1]期初设置!$E:$E,[1]期初设置!$K:$K,0)</f>
        <v>0</v>
      </c>
      <c r="O75" s="33">
        <f>_xlfn.XLOOKUP(C75,[1]期初设置!$E:$E,[1]期初设置!$O:$O,0)</f>
        <v>0</v>
      </c>
      <c r="P75" s="35">
        <f>IF(_xlfn.XLOOKUP(C75,[1]期初设置!$E:$E,[1]期初设置!$N:$N,0)="同老店",0,_xlfn.XLOOKUP(C75,[1]期初设置!$E:$E,[1]期初设置!$N:$N,0))</f>
        <v>0</v>
      </c>
      <c r="Q75" s="38">
        <f>_xlfn.XLOOKUP(C75,'[3]7月'!$C:$C,'[3]7月'!$E:$E,0)</f>
        <v>0</v>
      </c>
      <c r="R75" s="38">
        <f>_xlfn.XLOOKUP(C75,'[3]7月'!$C:$C,'[3]7月'!$D:$D,0)</f>
        <v>0</v>
      </c>
      <c r="S75" s="38">
        <f>_xlfn.XLOOKUP(A75,[2]人头人次表!$A:$A,[2]人头人次表!$C:$C,0)</f>
        <v>0</v>
      </c>
      <c r="T75" s="38">
        <f>_xlfn.XLOOKUP(C75,'[4]②7月-汇总'!$D:$D,'[4]②7月-汇总'!$AP:$AP,0)</f>
        <v>31</v>
      </c>
      <c r="U75" s="38">
        <f>_xlfn.XLOOKUP(C75,'[4]②7月-汇总'!$D:$D,'[4]②7月-汇总'!$U:$U,0)</f>
        <v>0</v>
      </c>
      <c r="V75" s="41">
        <f>_xlfn.XLOOKUP(C75,[5]期初设置!$E:$E,[5]期初设置!$AG:$AG,0)</f>
        <v>0</v>
      </c>
      <c r="W75" s="42">
        <f>_xlfn.XLOOKUP(C75,[5]期初设置!$E:$E,[5]期初设置!$AH:$AH,0)</f>
        <v>0</v>
      </c>
      <c r="X75" s="42">
        <f>_xlfn.XLOOKUP(C75,[5]期初设置!$E:$E,[5]期初设置!$AI:$AI,0)</f>
        <v>0</v>
      </c>
      <c r="Y75" s="42">
        <f>_xlfn.XLOOKUP(C75,[5]期初设置!$E:$E,[5]期初设置!$AM:$AM,0)</f>
        <v>0</v>
      </c>
      <c r="Z75" s="42">
        <f t="shared" si="15"/>
        <v>0</v>
      </c>
      <c r="AA75" s="42">
        <f t="shared" si="16"/>
        <v>0</v>
      </c>
      <c r="AB75" s="42">
        <f>_xlfn.XLOOKUP(C75,'[6]健康师-人工底薪'!$A:$A,'[6]健康师-人工底薪'!$AF:$AF,0)</f>
        <v>0</v>
      </c>
      <c r="AC75" s="47">
        <f t="shared" si="17"/>
        <v>0</v>
      </c>
      <c r="AD75" s="38">
        <f>_xlfn.XLOOKUP(C75,'[3]7月'!$C:$C,'[3]7月'!$F:$F,0)</f>
        <v>0</v>
      </c>
      <c r="AE75" s="38">
        <f>_xlfn.XLOOKUP(C75,'[8]7月'!$C:$C,'[8]7月'!$G:$G,0)</f>
        <v>0</v>
      </c>
      <c r="AF75" s="38">
        <f>_xlfn.XLOOKUP(C75,'[9]②7月-汇总'!$D:$D,'[9]②7月-汇总'!$W:$W,0)</f>
        <v>0</v>
      </c>
      <c r="AG75" s="38">
        <f>_xlfn.XLOOKUP(C75,'[9]②7月-汇总'!$D:$D,'[9]②7月-汇总'!$Z:$Z,0)</f>
        <v>0</v>
      </c>
      <c r="AH75" s="50" t="e">
        <f>AA75+AC75+#REF!+#REF!+#REF!+AF75+AG75+AD75+AE75</f>
        <v>#REF!</v>
      </c>
      <c r="AI75" s="38">
        <f>_xlfn.XLOOKUP(C75,'[9]①7月-花名册'!$E:$E,'[9]①7月-花名册'!$T:$T,0)</f>
        <v>0</v>
      </c>
      <c r="AJ75" s="38">
        <f t="shared" si="18"/>
        <v>0</v>
      </c>
      <c r="AK75" s="38">
        <f t="shared" si="19"/>
        <v>0</v>
      </c>
      <c r="AL75" s="38">
        <f t="shared" si="20"/>
        <v>0</v>
      </c>
      <c r="AM75" s="38" t="e">
        <f t="shared" si="21"/>
        <v>#REF!</v>
      </c>
      <c r="AN75" s="52">
        <f>_xlfn.XLOOKUP(C75,'[9]②7月-汇总'!$D:$D,'[9]②7月-汇总'!AI:AI,0)</f>
        <v>0</v>
      </c>
      <c r="AO75" s="52">
        <f>_xlfn.XLOOKUP(C75,'[9]②7月-汇总'!$D:$D,'[9]②7月-汇总'!AJ:AJ,0)</f>
        <v>0</v>
      </c>
      <c r="AP75" s="52">
        <f>_xlfn.XLOOKUP(C75,'[9]②7月-汇总'!$D:$D,'[9]②7月-汇总'!AL:AL,0)</f>
        <v>0</v>
      </c>
      <c r="AQ75" s="54">
        <f t="shared" si="22"/>
        <v>0</v>
      </c>
      <c r="AR75" s="55">
        <f>_xlfn.XLOOKUP(C75,'[9]②7月-汇总'!$D:$D,'[9]②7月-汇总'!X:X,0)</f>
        <v>10</v>
      </c>
      <c r="AS75" s="55">
        <f>_xlfn.XLOOKUP(C75,'[9]②7月-汇总'!$D:$D,'[9]②7月-汇总'!Y:Y,0)</f>
        <v>0</v>
      </c>
      <c r="AT75" s="55"/>
      <c r="AU75" s="52">
        <f>_xlfn.XLOOKUP(C75,'[10]7月社保'!$B:$B,'[10]7月社保'!$L:$L,0)</f>
        <v>640.56</v>
      </c>
      <c r="AV75" s="52">
        <f>IFERROR(IF(AL75&gt;0,_xlfn.XLOOKUP(C75,[11]健康师明细!$C:$C,[11]健康师明细!$N:$N,0),0),0)</f>
        <v>0</v>
      </c>
      <c r="AW75" s="52">
        <f>_xlfn.XLOOKUP(C75,'[9]②7月-汇总'!$D:$D,'[9]②7月-汇总'!$AC:$AC,0)</f>
        <v>0</v>
      </c>
      <c r="AX75" s="52">
        <f>_xlfn.XLOOKUP(C75,'[9]②7月-汇总'!$D:$D,'[9]②7月-汇总'!$AB:$AB,0)</f>
        <v>0</v>
      </c>
      <c r="AY75" s="52">
        <f>_xlfn.XLOOKUP(C75,'[9]②7月-汇总'!$D:$D,'[9]②7月-汇总'!$AD:$AD,0)</f>
        <v>0</v>
      </c>
      <c r="AZ75" s="54">
        <f t="shared" si="23"/>
        <v>650.56</v>
      </c>
      <c r="BA75" s="52">
        <f>_xlfn.XLOOKUP(C75,[11]健康师明细!$C:$C,[11]健康师明细!$K:$K,0)</f>
        <v>0</v>
      </c>
      <c r="BB75" s="55">
        <f>_xlfn.XLOOKUP(C75,'[9]②7月-汇总'!$D:$D,'[9]②7月-汇总'!$AE:$AE,0)</f>
        <v>0</v>
      </c>
      <c r="BC75" s="55">
        <f>_xlfn.XLOOKUP(C75,'[9]②7月-汇总'!$D:$D,'[9]②7月-汇总'!$AF:$AF,0)</f>
        <v>0</v>
      </c>
      <c r="BD75" s="58">
        <f>_xlfn.XLOOKUP(C75,'[9]②7月-汇总'!$D:$D,'[9]②7月-汇总'!$AG:$AG,0)</f>
        <v>0</v>
      </c>
      <c r="BE75" s="60" t="e">
        <f t="shared" si="27"/>
        <v>#REF!</v>
      </c>
      <c r="BF75" s="52">
        <f>_xlfn.XLOOKUP(C75,'[9]①7月-花名册'!$E:$E,'[9]①7月-花名册'!$U:$U,0)</f>
        <v>0</v>
      </c>
      <c r="BG75" s="61" t="e">
        <f t="shared" si="24"/>
        <v>#REF!</v>
      </c>
      <c r="BH75" s="61" t="e">
        <f t="shared" si="25"/>
        <v>#REF!</v>
      </c>
      <c r="BI75" s="52">
        <f>_xlfn.XLOOKUP(C75,[9]上月未发人员明细!$A:$A,[9]上月未发人员明细!$I:$I,0)</f>
        <v>0</v>
      </c>
      <c r="BJ75" s="52">
        <f>SUMIFS([7]手动调整!$F:$F,[7]手动调整!$B:$B,C75)</f>
        <v>0</v>
      </c>
      <c r="BK75" s="64" t="e">
        <f t="shared" si="26"/>
        <v>#REF!</v>
      </c>
    </row>
    <row r="76" spans="1:63">
      <c r="A76" s="22" t="s">
        <v>164</v>
      </c>
      <c r="B76" s="23" t="s">
        <v>79</v>
      </c>
      <c r="C76" s="23" t="s">
        <v>165</v>
      </c>
      <c r="D76" s="23">
        <f>_xlfn.XLOOKUP(C76,[1]期初设置!$E:$E,[1]期初设置!$AM:$AM,0)</f>
        <v>0</v>
      </c>
      <c r="E76" s="27" t="str">
        <f>IFERROR(_xlfn.XLOOKUP(C76,[1]期初设置!$E:$E,[1]期初设置!$R:$R),"")</f>
        <v/>
      </c>
      <c r="F76" s="27" t="str">
        <f>IFERROR(_xlfn.XLOOKUP(C76,[1]期初设置!$E:$E,[1]期初设置!S:S),"")</f>
        <v/>
      </c>
      <c r="G76" s="27" t="str">
        <f>IFERROR(_xlfn.XLOOKUP(C76,[1]期初设置!$E:$E,[1]期初设置!T:T),"")</f>
        <v/>
      </c>
      <c r="H76" s="27" t="str">
        <f>IFERROR(_xlfn.XLOOKUP(C76,[1]期初设置!$E:$E,[1]期初设置!U:U),"")</f>
        <v/>
      </c>
      <c r="I76" s="31">
        <f>_xlfn.XLOOKUP(A76,[2]门店排名!$C:$C,[2]门店排名!$E:$E,0)</f>
        <v>205041</v>
      </c>
      <c r="J76" s="31" t="str">
        <f>IFERROR(_xlfn.XLOOKUP(D76,'[1]⑥战队统计表-B-a-②呈现-业绩明细表④'!$A:$A,'[1]⑥战队统计表-B-a-②呈现-业绩明细表④'!$C:$C,0),"")</f>
        <v/>
      </c>
      <c r="K76" s="32">
        <f>IFERROR(_xlfn.XLOOKUP(C76,[1]期初设置!$E:$E,[1]期初设置!$AI:$AI,0),"")</f>
        <v>0</v>
      </c>
      <c r="L76" s="33">
        <f>_xlfn.XLOOKUP(C76,[1]期初设置!$E:$E,[1]期初设置!$J:$J,0)</f>
        <v>0</v>
      </c>
      <c r="M76" s="35">
        <f>_xlfn.XLOOKUP(C76,[1]期初设置!$E:$E,[1]期初设置!$I:$I,0)</f>
        <v>0</v>
      </c>
      <c r="N76" s="35">
        <f>_xlfn.XLOOKUP(C76,[1]期初设置!$E:$E,[1]期初设置!$K:$K,0)</f>
        <v>0</v>
      </c>
      <c r="O76" s="33">
        <f>_xlfn.XLOOKUP(C76,[1]期初设置!$E:$E,[1]期初设置!$O:$O,0)</f>
        <v>0</v>
      </c>
      <c r="P76" s="35">
        <f>IF(_xlfn.XLOOKUP(C76,[1]期初设置!$E:$E,[1]期初设置!$N:$N,0)="同老店",0,_xlfn.XLOOKUP(C76,[1]期初设置!$E:$E,[1]期初设置!$N:$N,0))</f>
        <v>0</v>
      </c>
      <c r="Q76" s="38">
        <f>_xlfn.XLOOKUP(C76,'[3]7月'!$C:$C,'[3]7月'!$E:$E,0)</f>
        <v>0</v>
      </c>
      <c r="R76" s="38">
        <f>_xlfn.XLOOKUP(C76,'[3]7月'!$C:$C,'[3]7月'!$D:$D,0)</f>
        <v>0</v>
      </c>
      <c r="S76" s="38">
        <f>_xlfn.XLOOKUP(A76,[2]人头人次表!$A:$A,[2]人头人次表!$C:$C,0)</f>
        <v>157</v>
      </c>
      <c r="T76" s="38">
        <f>_xlfn.XLOOKUP(C76,'[4]②7月-汇总'!$D:$D,'[4]②7月-汇总'!$AP:$AP,0)</f>
        <v>31</v>
      </c>
      <c r="U76" s="38">
        <f>_xlfn.XLOOKUP(C76,'[4]②7月-汇总'!$D:$D,'[4]②7月-汇总'!$U:$U,0)</f>
        <v>0</v>
      </c>
      <c r="V76" s="41">
        <f>_xlfn.XLOOKUP(C76,[5]期初设置!$E:$E,[5]期初设置!$AG:$AG,0)</f>
        <v>0</v>
      </c>
      <c r="W76" s="42">
        <f>_xlfn.XLOOKUP(C76,[5]期初设置!$E:$E,[5]期初设置!$AH:$AH,0)</f>
        <v>0</v>
      </c>
      <c r="X76" s="42">
        <f>_xlfn.XLOOKUP(C76,[5]期初设置!$E:$E,[5]期初设置!$AI:$AI,0)</f>
        <v>0</v>
      </c>
      <c r="Y76" s="42">
        <f>_xlfn.XLOOKUP(C76,[5]期初设置!$E:$E,[5]期初设置!$AM:$AM,0)</f>
        <v>0</v>
      </c>
      <c r="Z76" s="42">
        <f t="shared" si="15"/>
        <v>0</v>
      </c>
      <c r="AA76" s="42">
        <f t="shared" si="16"/>
        <v>0</v>
      </c>
      <c r="AB76" s="42">
        <f>_xlfn.XLOOKUP(C76,'[6]健康师-人工底薪'!$A:$A,'[6]健康师-人工底薪'!$AF:$AF,0)</f>
        <v>0</v>
      </c>
      <c r="AC76" s="47">
        <f t="shared" si="17"/>
        <v>0</v>
      </c>
      <c r="AD76" s="38">
        <f>_xlfn.XLOOKUP(C76,'[3]7月'!$C:$C,'[3]7月'!$F:$F,0)</f>
        <v>0</v>
      </c>
      <c r="AE76" s="38">
        <f>_xlfn.XLOOKUP(C76,'[8]7月'!$C:$C,'[8]7月'!$G:$G,0)</f>
        <v>0</v>
      </c>
      <c r="AF76" s="38">
        <f>_xlfn.XLOOKUP(C76,'[9]②7月-汇总'!$D:$D,'[9]②7月-汇总'!$W:$W,0)</f>
        <v>0</v>
      </c>
      <c r="AG76" s="38">
        <f>_xlfn.XLOOKUP(C76,'[9]②7月-汇总'!$D:$D,'[9]②7月-汇总'!$Z:$Z,0)</f>
        <v>0</v>
      </c>
      <c r="AH76" s="50" t="e">
        <f>AA76+AC76+#REF!+#REF!+#REF!+AF76+AG76+AD76+AE76</f>
        <v>#REF!</v>
      </c>
      <c r="AI76" s="38">
        <f>_xlfn.XLOOKUP(C76,'[9]①7月-花名册'!$E:$E,'[9]①7月-花名册'!$T:$T,0)</f>
        <v>0</v>
      </c>
      <c r="AJ76" s="38">
        <f t="shared" si="18"/>
        <v>0</v>
      </c>
      <c r="AK76" s="38">
        <f t="shared" si="19"/>
        <v>0</v>
      </c>
      <c r="AL76" s="38">
        <f t="shared" si="20"/>
        <v>0</v>
      </c>
      <c r="AM76" s="38" t="e">
        <f t="shared" si="21"/>
        <v>#REF!</v>
      </c>
      <c r="AN76" s="52">
        <f>_xlfn.XLOOKUP(C76,'[9]②7月-汇总'!$D:$D,'[9]②7月-汇总'!AI:AI,0)</f>
        <v>0</v>
      </c>
      <c r="AO76" s="52">
        <f>_xlfn.XLOOKUP(C76,'[9]②7月-汇总'!$D:$D,'[9]②7月-汇总'!AJ:AJ,0)</f>
        <v>0</v>
      </c>
      <c r="AP76" s="52">
        <f>_xlfn.XLOOKUP(C76,'[9]②7月-汇总'!$D:$D,'[9]②7月-汇总'!AL:AL,0)</f>
        <v>0</v>
      </c>
      <c r="AQ76" s="54">
        <f t="shared" si="22"/>
        <v>0</v>
      </c>
      <c r="AR76" s="55">
        <f>_xlfn.XLOOKUP(C76,'[9]②7月-汇总'!$D:$D,'[9]②7月-汇总'!X:X,0)</f>
        <v>20</v>
      </c>
      <c r="AS76" s="55">
        <f>_xlfn.XLOOKUP(C76,'[9]②7月-汇总'!$D:$D,'[9]②7月-汇总'!Y:Y,0)</f>
        <v>0</v>
      </c>
      <c r="AT76" s="55"/>
      <c r="AU76" s="52">
        <f>_xlfn.XLOOKUP(C76,'[10]7月社保'!$B:$B,'[10]7月社保'!$L:$L,0)</f>
        <v>640.56</v>
      </c>
      <c r="AV76" s="52">
        <f>IFERROR(IF(AL76&gt;0,_xlfn.XLOOKUP(C76,[11]健康师明细!$C:$C,[11]健康师明细!$N:$N,0),0),0)</f>
        <v>0</v>
      </c>
      <c r="AW76" s="52">
        <f>_xlfn.XLOOKUP(C76,'[9]②7月-汇总'!$D:$D,'[9]②7月-汇总'!$AC:$AC,0)</f>
        <v>0</v>
      </c>
      <c r="AX76" s="52">
        <f>_xlfn.XLOOKUP(C76,'[9]②7月-汇总'!$D:$D,'[9]②7月-汇总'!$AB:$AB,0)</f>
        <v>0</v>
      </c>
      <c r="AY76" s="52">
        <f>_xlfn.XLOOKUP(C76,'[9]②7月-汇总'!$D:$D,'[9]②7月-汇总'!$AD:$AD,0)</f>
        <v>0</v>
      </c>
      <c r="AZ76" s="54">
        <f t="shared" si="23"/>
        <v>660.56</v>
      </c>
      <c r="BA76" s="52">
        <f>_xlfn.XLOOKUP(C76,[11]健康师明细!$C:$C,[11]健康师明细!$K:$K,0)</f>
        <v>0</v>
      </c>
      <c r="BB76" s="55">
        <f>_xlfn.XLOOKUP(C76,'[9]②7月-汇总'!$D:$D,'[9]②7月-汇总'!$AE:$AE,0)</f>
        <v>0</v>
      </c>
      <c r="BC76" s="55">
        <f>_xlfn.XLOOKUP(C76,'[9]②7月-汇总'!$D:$D,'[9]②7月-汇总'!$AF:$AF,0)</f>
        <v>0</v>
      </c>
      <c r="BD76" s="58">
        <f>_xlfn.XLOOKUP(C76,'[9]②7月-汇总'!$D:$D,'[9]②7月-汇总'!$AG:$AG,0)</f>
        <v>0</v>
      </c>
      <c r="BE76" s="60" t="e">
        <f t="shared" si="27"/>
        <v>#REF!</v>
      </c>
      <c r="BF76" s="52">
        <f>_xlfn.XLOOKUP(C76,'[9]①7月-花名册'!$E:$E,'[9]①7月-花名册'!$U:$U,0)</f>
        <v>0</v>
      </c>
      <c r="BG76" s="61" t="e">
        <f t="shared" si="24"/>
        <v>#REF!</v>
      </c>
      <c r="BH76" s="61" t="e">
        <f t="shared" si="25"/>
        <v>#REF!</v>
      </c>
      <c r="BI76" s="52">
        <f>_xlfn.XLOOKUP(C76,[9]上月未发人员明细!$A:$A,[9]上月未发人员明细!$I:$I,0)</f>
        <v>0</v>
      </c>
      <c r="BJ76" s="52">
        <f>SUMIFS([7]手动调整!$F:$F,[7]手动调整!$B:$B,C76)</f>
        <v>0</v>
      </c>
      <c r="BK76" s="64" t="e">
        <f t="shared" si="26"/>
        <v>#REF!</v>
      </c>
    </row>
    <row r="77" spans="1:63">
      <c r="A77" s="22" t="s">
        <v>164</v>
      </c>
      <c r="B77" s="23" t="s">
        <v>102</v>
      </c>
      <c r="C77" s="23" t="s">
        <v>166</v>
      </c>
      <c r="D77" s="23">
        <f>_xlfn.XLOOKUP(C77,[1]期初设置!$E:$E,[1]期初设置!$AM:$AM,0)</f>
        <v>0</v>
      </c>
      <c r="E77" s="27" t="str">
        <f>IFERROR(_xlfn.XLOOKUP(C77,[1]期初设置!$E:$E,[1]期初设置!$R:$R),"")</f>
        <v/>
      </c>
      <c r="F77" s="27" t="str">
        <f>IFERROR(_xlfn.XLOOKUP(C77,[1]期初设置!$E:$E,[1]期初设置!S:S),"")</f>
        <v/>
      </c>
      <c r="G77" s="27" t="str">
        <f>IFERROR(_xlfn.XLOOKUP(C77,[1]期初设置!$E:$E,[1]期初设置!T:T),"")</f>
        <v/>
      </c>
      <c r="H77" s="27" t="str">
        <f>IFERROR(_xlfn.XLOOKUP(C77,[1]期初设置!$E:$E,[1]期初设置!U:U),"")</f>
        <v/>
      </c>
      <c r="I77" s="31">
        <f>_xlfn.XLOOKUP(A77,[2]门店排名!$C:$C,[2]门店排名!$E:$E,0)</f>
        <v>205041</v>
      </c>
      <c r="J77" s="31" t="str">
        <f>IFERROR(_xlfn.XLOOKUP(D77,'[1]⑥战队统计表-B-a-②呈现-业绩明细表④'!$A:$A,'[1]⑥战队统计表-B-a-②呈现-业绩明细表④'!$C:$C,0),"")</f>
        <v/>
      </c>
      <c r="K77" s="32">
        <f>IFERROR(_xlfn.XLOOKUP(C77,[1]期初设置!$E:$E,[1]期初设置!$AI:$AI,0),"")</f>
        <v>0</v>
      </c>
      <c r="L77" s="33">
        <f>_xlfn.XLOOKUP(C77,[1]期初设置!$E:$E,[1]期初设置!$J:$J,0)</f>
        <v>0</v>
      </c>
      <c r="M77" s="35">
        <f>_xlfn.XLOOKUP(C77,[1]期初设置!$E:$E,[1]期初设置!$I:$I,0)</f>
        <v>0</v>
      </c>
      <c r="N77" s="35">
        <f>_xlfn.XLOOKUP(C77,[1]期初设置!$E:$E,[1]期初设置!$K:$K,0)</f>
        <v>0</v>
      </c>
      <c r="O77" s="33">
        <f>_xlfn.XLOOKUP(C77,[1]期初设置!$E:$E,[1]期初设置!$O:$O,0)</f>
        <v>0</v>
      </c>
      <c r="P77" s="35">
        <f>IF(_xlfn.XLOOKUP(C77,[1]期初设置!$E:$E,[1]期初设置!$N:$N,0)="同老店",0,_xlfn.XLOOKUP(C77,[1]期初设置!$E:$E,[1]期初设置!$N:$N,0))</f>
        <v>0</v>
      </c>
      <c r="Q77" s="38">
        <f>_xlfn.XLOOKUP(C77,'[3]7月'!$C:$C,'[3]7月'!$E:$E,0)</f>
        <v>0</v>
      </c>
      <c r="R77" s="38">
        <f>_xlfn.XLOOKUP(C77,'[3]7月'!$C:$C,'[3]7月'!$D:$D,0)</f>
        <v>0</v>
      </c>
      <c r="S77" s="38">
        <f>_xlfn.XLOOKUP(A77,[2]人头人次表!$A:$A,[2]人头人次表!$C:$C,0)</f>
        <v>157</v>
      </c>
      <c r="T77" s="38">
        <f>_xlfn.XLOOKUP(C77,'[4]②7月-汇总'!$D:$D,'[4]②7月-汇总'!$AP:$AP,0)</f>
        <v>31</v>
      </c>
      <c r="U77" s="38">
        <f>_xlfn.XLOOKUP(C77,'[4]②7月-汇总'!$D:$D,'[4]②7月-汇总'!$U:$U,0)</f>
        <v>0</v>
      </c>
      <c r="V77" s="41">
        <f>_xlfn.XLOOKUP(C77,[5]期初设置!$E:$E,[5]期初设置!$AG:$AG,0)</f>
        <v>0</v>
      </c>
      <c r="W77" s="42">
        <f>_xlfn.XLOOKUP(C77,[5]期初设置!$E:$E,[5]期初设置!$AH:$AH,0)</f>
        <v>0</v>
      </c>
      <c r="X77" s="42">
        <f>_xlfn.XLOOKUP(C77,[5]期初设置!$E:$E,[5]期初设置!$AI:$AI,0)</f>
        <v>0</v>
      </c>
      <c r="Y77" s="42">
        <f>_xlfn.XLOOKUP(C77,[5]期初设置!$E:$E,[5]期初设置!$AM:$AM,0)</f>
        <v>0</v>
      </c>
      <c r="Z77" s="42">
        <f t="shared" si="15"/>
        <v>0</v>
      </c>
      <c r="AA77" s="42">
        <f t="shared" si="16"/>
        <v>0</v>
      </c>
      <c r="AB77" s="42">
        <f>_xlfn.XLOOKUP(C77,'[6]健康师-人工底薪'!$A:$A,'[6]健康师-人工底薪'!$AF:$AF,0)</f>
        <v>0</v>
      </c>
      <c r="AC77" s="47">
        <f t="shared" si="17"/>
        <v>0</v>
      </c>
      <c r="AD77" s="38">
        <f>_xlfn.XLOOKUP(C77,'[3]7月'!$C:$C,'[3]7月'!$F:$F,0)</f>
        <v>0</v>
      </c>
      <c r="AE77" s="38">
        <f>_xlfn.XLOOKUP(C77,'[8]7月'!$C:$C,'[8]7月'!$G:$G,0)</f>
        <v>0</v>
      </c>
      <c r="AF77" s="38">
        <f>_xlfn.XLOOKUP(C77,'[9]②7月-汇总'!$D:$D,'[9]②7月-汇总'!$W:$W,0)</f>
        <v>0</v>
      </c>
      <c r="AG77" s="38">
        <f>_xlfn.XLOOKUP(C77,'[9]②7月-汇总'!$D:$D,'[9]②7月-汇总'!$Z:$Z,0)</f>
        <v>0</v>
      </c>
      <c r="AH77" s="50" t="e">
        <f>AA77+AC77+#REF!+#REF!+#REF!+AF77+AG77+AD77+AE77</f>
        <v>#REF!</v>
      </c>
      <c r="AI77" s="38">
        <f>_xlfn.XLOOKUP(C77,'[9]①7月-花名册'!$E:$E,'[9]①7月-花名册'!$T:$T,0)</f>
        <v>5000</v>
      </c>
      <c r="AJ77" s="38">
        <f t="shared" si="18"/>
        <v>0</v>
      </c>
      <c r="AK77" s="38">
        <f t="shared" si="19"/>
        <v>5000</v>
      </c>
      <c r="AL77" s="38" t="e">
        <f t="shared" si="20"/>
        <v>#REF!</v>
      </c>
      <c r="AM77" s="38" t="e">
        <f t="shared" si="21"/>
        <v>#REF!</v>
      </c>
      <c r="AN77" s="52">
        <f>_xlfn.XLOOKUP(C77,'[9]②7月-汇总'!$D:$D,'[9]②7月-汇总'!AI:AI,0)</f>
        <v>0</v>
      </c>
      <c r="AO77" s="52">
        <f>_xlfn.XLOOKUP(C77,'[9]②7月-汇总'!$D:$D,'[9]②7月-汇总'!AJ:AJ,0)</f>
        <v>0</v>
      </c>
      <c r="AP77" s="52">
        <f>_xlfn.XLOOKUP(C77,'[9]②7月-汇总'!$D:$D,'[9]②7月-汇总'!AL:AL,0)</f>
        <v>0</v>
      </c>
      <c r="AQ77" s="54">
        <f t="shared" si="22"/>
        <v>0</v>
      </c>
      <c r="AR77" s="55">
        <f>_xlfn.XLOOKUP(C77,'[9]②7月-汇总'!$D:$D,'[9]②7月-汇总'!X:X,0)</f>
        <v>0</v>
      </c>
      <c r="AS77" s="55">
        <f>_xlfn.XLOOKUP(C77,'[9]②7月-汇总'!$D:$D,'[9]②7月-汇总'!Y:Y,0)</f>
        <v>30</v>
      </c>
      <c r="AT77" s="55"/>
      <c r="AU77" s="52">
        <f>_xlfn.XLOOKUP(C77,'[10]7月社保'!$B:$B,'[10]7月社保'!$L:$L,0)</f>
        <v>0</v>
      </c>
      <c r="AV77" s="52">
        <f>IFERROR(IF(AL77&gt;0,_xlfn.XLOOKUP(C77,[11]健康师明细!$C:$C,[11]健康师明细!$N:$N,0),0),0)</f>
        <v>0</v>
      </c>
      <c r="AW77" s="52">
        <f>_xlfn.XLOOKUP(C77,'[9]②7月-汇总'!$D:$D,'[9]②7月-汇总'!$AC:$AC,0)</f>
        <v>0</v>
      </c>
      <c r="AX77" s="52">
        <f>_xlfn.XLOOKUP(C77,'[9]②7月-汇总'!$D:$D,'[9]②7月-汇总'!$AB:$AB,0)</f>
        <v>0</v>
      </c>
      <c r="AY77" s="52">
        <f>_xlfn.XLOOKUP(C77,'[9]②7月-汇总'!$D:$D,'[9]②7月-汇总'!$AD:$AD,0)</f>
        <v>530</v>
      </c>
      <c r="AZ77" s="54">
        <f t="shared" si="23"/>
        <v>560</v>
      </c>
      <c r="BA77" s="52">
        <f>_xlfn.XLOOKUP(C77,[11]健康师明细!$C:$C,[11]健康师明细!$K:$K,0)</f>
        <v>0</v>
      </c>
      <c r="BB77" s="55">
        <f>_xlfn.XLOOKUP(C77,'[9]②7月-汇总'!$D:$D,'[9]②7月-汇总'!$AE:$AE,0)</f>
        <v>0</v>
      </c>
      <c r="BC77" s="55">
        <f>_xlfn.XLOOKUP(C77,'[9]②7月-汇总'!$D:$D,'[9]②7月-汇总'!$AF:$AF,0)</f>
        <v>0</v>
      </c>
      <c r="BD77" s="58">
        <f>_xlfn.XLOOKUP(C77,'[9]②7月-汇总'!$D:$D,'[9]②7月-汇总'!$AG:$AG,0)</f>
        <v>0</v>
      </c>
      <c r="BE77" s="60" t="e">
        <f t="shared" si="27"/>
        <v>#REF!</v>
      </c>
      <c r="BF77" s="52">
        <f>_xlfn.XLOOKUP(C77,'[9]①7月-花名册'!$E:$E,'[9]①7月-花名册'!$U:$U,0)</f>
        <v>0</v>
      </c>
      <c r="BG77" s="61" t="e">
        <f t="shared" si="24"/>
        <v>#REF!</v>
      </c>
      <c r="BH77" s="61" t="e">
        <f t="shared" si="25"/>
        <v>#REF!</v>
      </c>
      <c r="BI77" s="52">
        <f>_xlfn.XLOOKUP(C77,[9]上月未发人员明细!$A:$A,[9]上月未发人员明细!$I:$I,0)</f>
        <v>0</v>
      </c>
      <c r="BJ77" s="52">
        <f>SUMIFS([7]手动调整!$F:$F,[7]手动调整!$B:$B,C77)</f>
        <v>0</v>
      </c>
      <c r="BK77" s="64" t="e">
        <f t="shared" si="26"/>
        <v>#REF!</v>
      </c>
    </row>
    <row r="78" spans="1:63">
      <c r="A78" s="22" t="s">
        <v>164</v>
      </c>
      <c r="B78" s="23" t="s">
        <v>12</v>
      </c>
      <c r="C78" s="23" t="s">
        <v>167</v>
      </c>
      <c r="D78" s="23" t="str">
        <f>_xlfn.XLOOKUP(C78,[1]期初设置!$E:$E,[1]期初设置!$AM:$AM,0)</f>
        <v>川师+虎啸龙吟队</v>
      </c>
      <c r="E78" s="27">
        <f>IFERROR(_xlfn.XLOOKUP(C78,[1]期初设置!$E:$E,[1]期初设置!$R:$R),"")</f>
        <v>54822</v>
      </c>
      <c r="F78" s="27">
        <f>IFERROR(_xlfn.XLOOKUP(C78,[1]期初设置!$E:$E,[1]期初设置!S:S),"")</f>
        <v>23867</v>
      </c>
      <c r="G78" s="27">
        <f>IFERROR(_xlfn.XLOOKUP(C78,[1]期初设置!$E:$E,[1]期初设置!T:T),"")</f>
        <v>29179</v>
      </c>
      <c r="H78" s="27">
        <f>IFERROR(_xlfn.XLOOKUP(C78,[1]期初设置!$E:$E,[1]期初设置!U:U),"")</f>
        <v>1776</v>
      </c>
      <c r="I78" s="31">
        <f>_xlfn.XLOOKUP(A78,[2]门店排名!$C:$C,[2]门店排名!$E:$E,0)</f>
        <v>205041</v>
      </c>
      <c r="J78" s="31">
        <f>IFERROR(_xlfn.XLOOKUP(D78,'[1]⑥战队统计表-B-a-②呈现-业绩明细表④'!$A:$A,'[1]⑥战队统计表-B-a-②呈现-业绩明细表④'!$C:$C,0),"")</f>
        <v>95443</v>
      </c>
      <c r="K78" s="32">
        <f>IFERROR(_xlfn.XLOOKUP(C78,[1]期初设置!$E:$E,[1]期初设置!$AI:$AI,0),"")</f>
        <v>2034.584125</v>
      </c>
      <c r="L78" s="33">
        <f>_xlfn.XLOOKUP(C78,[1]期初设置!$E:$E,[1]期初设置!$J:$J,0)</f>
        <v>0</v>
      </c>
      <c r="M78" s="35">
        <f>_xlfn.XLOOKUP(C78,[1]期初设置!$E:$E,[1]期初设置!$I:$I,0)</f>
        <v>0</v>
      </c>
      <c r="N78" s="35">
        <f>_xlfn.XLOOKUP(C78,[1]期初设置!$E:$E,[1]期初设置!$K:$K,0)</f>
        <v>0</v>
      </c>
      <c r="O78" s="33">
        <f>_xlfn.XLOOKUP(C78,[1]期初设置!$E:$E,[1]期初设置!$O:$O,0)</f>
        <v>0</v>
      </c>
      <c r="P78" s="35">
        <f>IF(_xlfn.XLOOKUP(C78,[1]期初设置!$E:$E,[1]期初设置!$N:$N,0)="同老店",0,_xlfn.XLOOKUP(C78,[1]期初设置!$E:$E,[1]期初设置!$N:$N,0))</f>
        <v>0</v>
      </c>
      <c r="Q78" s="38">
        <f>_xlfn.XLOOKUP(C78,'[3]7月'!$C:$C,'[3]7月'!$E:$E,0)</f>
        <v>43190.45</v>
      </c>
      <c r="R78" s="38">
        <f>_xlfn.XLOOKUP(C78,'[3]7月'!$C:$C,'[3]7月'!$D:$D,0)</f>
        <v>110</v>
      </c>
      <c r="S78" s="38">
        <f>_xlfn.XLOOKUP(A78,[2]人头人次表!$A:$A,[2]人头人次表!$C:$C,0)</f>
        <v>157</v>
      </c>
      <c r="T78" s="38">
        <f>_xlfn.XLOOKUP(C78,'[4]②7月-汇总'!$D:$D,'[4]②7月-汇总'!$AP:$AP,0)</f>
        <v>31</v>
      </c>
      <c r="U78" s="38">
        <f>_xlfn.XLOOKUP(C78,'[4]②7月-汇总'!$D:$D,'[4]②7月-汇总'!$U:$U,0)</f>
        <v>0</v>
      </c>
      <c r="V78" s="41">
        <f>_xlfn.XLOOKUP(C78,[5]期初设置!$E:$E,[5]期初设置!$AG:$AG,0)</f>
        <v>0.05</v>
      </c>
      <c r="W78" s="42">
        <f>_xlfn.XLOOKUP(C78,[5]期初设置!$E:$E,[5]期初设置!$AH:$AH,0)</f>
        <v>1133.6825</v>
      </c>
      <c r="X78" s="42">
        <f>_xlfn.XLOOKUP(C78,[5]期初设置!$E:$E,[5]期初设置!$AI:$AI,0)</f>
        <v>900.901625</v>
      </c>
      <c r="Y78" s="42">
        <f>_xlfn.XLOOKUP(C78,[5]期初设置!$E:$E,[5]期初设置!$AM:$AM,0)</f>
        <v>763.55</v>
      </c>
      <c r="Z78" s="42">
        <f t="shared" si="15"/>
        <v>0</v>
      </c>
      <c r="AA78" s="42">
        <f t="shared" si="16"/>
        <v>2798.134125</v>
      </c>
      <c r="AB78" s="42">
        <f>_xlfn.XLOOKUP(C78,'[6]健康师-人工底薪'!$A:$A,'[6]健康师-人工底薪'!$AF:$AF,0)</f>
        <v>2000</v>
      </c>
      <c r="AC78" s="47">
        <f t="shared" si="17"/>
        <v>2000</v>
      </c>
      <c r="AD78" s="38">
        <f>_xlfn.XLOOKUP(C78,'[3]7月'!$C:$C,'[3]7月'!$F:$F,0)</f>
        <v>1112</v>
      </c>
      <c r="AE78" s="38">
        <f>_xlfn.XLOOKUP(C78,'[8]7月'!$C:$C,'[8]7月'!$G:$G,0)</f>
        <v>0</v>
      </c>
      <c r="AF78" s="38">
        <f>_xlfn.XLOOKUP(C78,'[9]②7月-汇总'!$D:$D,'[9]②7月-汇总'!$W:$W,0)</f>
        <v>20</v>
      </c>
      <c r="AG78" s="38">
        <f>_xlfn.XLOOKUP(C78,'[9]②7月-汇总'!$D:$D,'[9]②7月-汇总'!$Z:$Z,0)</f>
        <v>0</v>
      </c>
      <c r="AH78" s="50" t="e">
        <f>AA78+AC78+#REF!+#REF!+#REF!+AF78+AG78+AD78+AE78</f>
        <v>#REF!</v>
      </c>
      <c r="AI78" s="38">
        <f>_xlfn.XLOOKUP(C78,'[9]①7月-花名册'!$E:$E,'[9]①7月-花名册'!$T:$T,0)</f>
        <v>0</v>
      </c>
      <c r="AJ78" s="38">
        <f t="shared" si="18"/>
        <v>0</v>
      </c>
      <c r="AK78" s="38">
        <f t="shared" si="19"/>
        <v>0</v>
      </c>
      <c r="AL78" s="38">
        <f t="shared" si="20"/>
        <v>0</v>
      </c>
      <c r="AM78" s="38" t="e">
        <f t="shared" si="21"/>
        <v>#REF!</v>
      </c>
      <c r="AN78" s="52">
        <f>_xlfn.XLOOKUP(C78,'[9]②7月-汇总'!$D:$D,'[9]②7月-汇总'!AI:AI,0)</f>
        <v>0</v>
      </c>
      <c r="AO78" s="52">
        <f>_xlfn.XLOOKUP(C78,'[9]②7月-汇总'!$D:$D,'[9]②7月-汇总'!AJ:AJ,0)</f>
        <v>0</v>
      </c>
      <c r="AP78" s="52">
        <f>_xlfn.XLOOKUP(C78,'[9]②7月-汇总'!$D:$D,'[9]②7月-汇总'!AL:AL,0)</f>
        <v>0</v>
      </c>
      <c r="AQ78" s="54">
        <f t="shared" si="22"/>
        <v>0</v>
      </c>
      <c r="AR78" s="55">
        <f>_xlfn.XLOOKUP(C78,'[9]②7月-汇总'!$D:$D,'[9]②7月-汇总'!X:X,0)</f>
        <v>0</v>
      </c>
      <c r="AS78" s="55">
        <f>_xlfn.XLOOKUP(C78,'[9]②7月-汇总'!$D:$D,'[9]②7月-汇总'!Y:Y,0)</f>
        <v>0</v>
      </c>
      <c r="AT78" s="55"/>
      <c r="AU78" s="52">
        <f>_xlfn.XLOOKUP(C78,'[10]7月社保'!$B:$B,'[10]7月社保'!$L:$L,0)</f>
        <v>638.756</v>
      </c>
      <c r="AV78" s="52">
        <f>IFERROR(IF(AL78&gt;0,_xlfn.XLOOKUP(C78,[11]健康师明细!$C:$C,[11]健康师明细!$N:$N,0),0),0)</f>
        <v>0</v>
      </c>
      <c r="AW78" s="52">
        <f>_xlfn.XLOOKUP(C78,'[9]②7月-汇总'!$D:$D,'[9]②7月-汇总'!$AC:$AC,0)</f>
        <v>0</v>
      </c>
      <c r="AX78" s="52">
        <f>_xlfn.XLOOKUP(C78,'[9]②7月-汇总'!$D:$D,'[9]②7月-汇总'!$AB:$AB,0)</f>
        <v>0</v>
      </c>
      <c r="AY78" s="52">
        <f>_xlfn.XLOOKUP(C78,'[9]②7月-汇总'!$D:$D,'[9]②7月-汇总'!$AD:$AD,0)</f>
        <v>0</v>
      </c>
      <c r="AZ78" s="54">
        <f t="shared" si="23"/>
        <v>638.756</v>
      </c>
      <c r="BA78" s="52">
        <f>_xlfn.XLOOKUP(C78,[11]健康师明细!$C:$C,[11]健康师明细!$K:$K,0)</f>
        <v>0</v>
      </c>
      <c r="BB78" s="55">
        <f>_xlfn.XLOOKUP(C78,'[9]②7月-汇总'!$D:$D,'[9]②7月-汇总'!$AE:$AE,0)</f>
        <v>0</v>
      </c>
      <c r="BC78" s="55">
        <f>_xlfn.XLOOKUP(C78,'[9]②7月-汇总'!$D:$D,'[9]②7月-汇总'!$AF:$AF,0)</f>
        <v>0</v>
      </c>
      <c r="BD78" s="58">
        <f>_xlfn.XLOOKUP(C78,'[9]②7月-汇总'!$D:$D,'[9]②7月-汇总'!$AG:$AG,0)</f>
        <v>0</v>
      </c>
      <c r="BE78" s="60" t="e">
        <f t="shared" si="27"/>
        <v>#REF!</v>
      </c>
      <c r="BF78" s="52">
        <f>_xlfn.XLOOKUP(C78,'[9]①7月-花名册'!$E:$E,'[9]①7月-花名册'!$U:$U,0)</f>
        <v>0</v>
      </c>
      <c r="BG78" s="61" t="e">
        <f t="shared" si="24"/>
        <v>#REF!</v>
      </c>
      <c r="BH78" s="61" t="e">
        <f t="shared" si="25"/>
        <v>#REF!</v>
      </c>
      <c r="BI78" s="52">
        <f>_xlfn.XLOOKUP(C78,[9]上月未发人员明细!$A:$A,[9]上月未发人员明细!$I:$I,0)</f>
        <v>0</v>
      </c>
      <c r="BJ78" s="52">
        <f>SUMIFS([7]手动调整!$F:$F,[7]手动调整!$B:$B,C78)</f>
        <v>0</v>
      </c>
      <c r="BK78" s="64" t="e">
        <f t="shared" si="26"/>
        <v>#REF!</v>
      </c>
    </row>
    <row r="79" spans="1:63">
      <c r="A79" s="22" t="s">
        <v>164</v>
      </c>
      <c r="B79" s="23" t="s">
        <v>81</v>
      </c>
      <c r="C79" s="23" t="s">
        <v>168</v>
      </c>
      <c r="D79" s="23">
        <f>_xlfn.XLOOKUP(C79,[1]期初设置!$E:$E,[1]期初设置!$AM:$AM,0)</f>
        <v>0</v>
      </c>
      <c r="E79" s="27" t="str">
        <f>IFERROR(_xlfn.XLOOKUP(C79,[1]期初设置!$E:$E,[1]期初设置!$R:$R),"")</f>
        <v/>
      </c>
      <c r="F79" s="27" t="str">
        <f>IFERROR(_xlfn.XLOOKUP(C79,[1]期初设置!$E:$E,[1]期初设置!S:S),"")</f>
        <v/>
      </c>
      <c r="G79" s="27" t="str">
        <f>IFERROR(_xlfn.XLOOKUP(C79,[1]期初设置!$E:$E,[1]期初设置!T:T),"")</f>
        <v/>
      </c>
      <c r="H79" s="27" t="str">
        <f>IFERROR(_xlfn.XLOOKUP(C79,[1]期初设置!$E:$E,[1]期初设置!U:U),"")</f>
        <v/>
      </c>
      <c r="I79" s="31">
        <f>_xlfn.XLOOKUP(A79,[2]门店排名!$C:$C,[2]门店排名!$E:$E,0)</f>
        <v>205041</v>
      </c>
      <c r="J79" s="31" t="str">
        <f>IFERROR(_xlfn.XLOOKUP(D79,'[1]⑥战队统计表-B-a-②呈现-业绩明细表④'!$A:$A,'[1]⑥战队统计表-B-a-②呈现-业绩明细表④'!$C:$C,0),"")</f>
        <v/>
      </c>
      <c r="K79" s="32">
        <f>IFERROR(_xlfn.XLOOKUP(C79,[1]期初设置!$E:$E,[1]期初设置!$AI:$AI,0),"")</f>
        <v>0</v>
      </c>
      <c r="L79" s="33">
        <f>_xlfn.XLOOKUP(C79,[1]期初设置!$E:$E,[1]期初设置!$J:$J,0)</f>
        <v>0</v>
      </c>
      <c r="M79" s="35">
        <f>_xlfn.XLOOKUP(C79,[1]期初设置!$E:$E,[1]期初设置!$I:$I,0)</f>
        <v>0</v>
      </c>
      <c r="N79" s="35">
        <f>_xlfn.XLOOKUP(C79,[1]期初设置!$E:$E,[1]期初设置!$K:$K,0)</f>
        <v>0</v>
      </c>
      <c r="O79" s="33">
        <f>_xlfn.XLOOKUP(C79,[1]期初设置!$E:$E,[1]期初设置!$O:$O,0)</f>
        <v>0</v>
      </c>
      <c r="P79" s="35">
        <f>IF(_xlfn.XLOOKUP(C79,[1]期初设置!$E:$E,[1]期初设置!$N:$N,0)="同老店",0,_xlfn.XLOOKUP(C79,[1]期初设置!$E:$E,[1]期初设置!$N:$N,0))</f>
        <v>0</v>
      </c>
      <c r="Q79" s="38">
        <f>_xlfn.XLOOKUP(C79,'[3]7月'!$C:$C,'[3]7月'!$E:$E,0)</f>
        <v>0</v>
      </c>
      <c r="R79" s="38">
        <f>_xlfn.XLOOKUP(C79,'[3]7月'!$C:$C,'[3]7月'!$D:$D,0)</f>
        <v>0</v>
      </c>
      <c r="S79" s="38">
        <f>_xlfn.XLOOKUP(A79,[2]人头人次表!$A:$A,[2]人头人次表!$C:$C,0)</f>
        <v>157</v>
      </c>
      <c r="T79" s="38">
        <f>_xlfn.XLOOKUP(C79,'[4]②7月-汇总'!$D:$D,'[4]②7月-汇总'!$AP:$AP,0)</f>
        <v>31</v>
      </c>
      <c r="U79" s="38">
        <f>_xlfn.XLOOKUP(C79,'[4]②7月-汇总'!$D:$D,'[4]②7月-汇总'!$U:$U,0)</f>
        <v>0</v>
      </c>
      <c r="V79" s="41">
        <f>_xlfn.XLOOKUP(C79,[5]期初设置!$E:$E,[5]期初设置!$AG:$AG,0)</f>
        <v>0</v>
      </c>
      <c r="W79" s="42">
        <f>_xlfn.XLOOKUP(C79,[5]期初设置!$E:$E,[5]期初设置!$AH:$AH,0)</f>
        <v>0</v>
      </c>
      <c r="X79" s="42">
        <f>_xlfn.XLOOKUP(C79,[5]期初设置!$E:$E,[5]期初设置!$AI:$AI,0)</f>
        <v>0</v>
      </c>
      <c r="Y79" s="42">
        <f>_xlfn.XLOOKUP(C79,[5]期初设置!$E:$E,[5]期初设置!$AM:$AM,0)</f>
        <v>0</v>
      </c>
      <c r="Z79" s="42">
        <f t="shared" si="15"/>
        <v>0</v>
      </c>
      <c r="AA79" s="42">
        <f t="shared" si="16"/>
        <v>0</v>
      </c>
      <c r="AB79" s="42">
        <f>_xlfn.XLOOKUP(C79,'[6]健康师-人工底薪'!$A:$A,'[6]健康师-人工底薪'!$AF:$AF,0)</f>
        <v>0</v>
      </c>
      <c r="AC79" s="47">
        <f t="shared" si="17"/>
        <v>0</v>
      </c>
      <c r="AD79" s="38">
        <f>_xlfn.XLOOKUP(C79,'[3]7月'!$C:$C,'[3]7月'!$F:$F,0)</f>
        <v>0</v>
      </c>
      <c r="AE79" s="38">
        <f>_xlfn.XLOOKUP(C79,'[8]7月'!$C:$C,'[8]7月'!$G:$G,0)</f>
        <v>0</v>
      </c>
      <c r="AF79" s="38">
        <f>_xlfn.XLOOKUP(C79,'[9]②7月-汇总'!$D:$D,'[9]②7月-汇总'!$W:$W,0)</f>
        <v>0</v>
      </c>
      <c r="AG79" s="38">
        <f>_xlfn.XLOOKUP(C79,'[9]②7月-汇总'!$D:$D,'[9]②7月-汇总'!$Z:$Z,0)</f>
        <v>50</v>
      </c>
      <c r="AH79" s="50" t="e">
        <f>AA79+AC79+#REF!+#REF!+#REF!+AF79+AG79+AD79+AE79</f>
        <v>#REF!</v>
      </c>
      <c r="AI79" s="38">
        <f>_xlfn.XLOOKUP(C79,'[9]①7月-花名册'!$E:$E,'[9]①7月-花名册'!$T:$T,0)</f>
        <v>0</v>
      </c>
      <c r="AJ79" s="38">
        <f t="shared" si="18"/>
        <v>0</v>
      </c>
      <c r="AK79" s="38">
        <f t="shared" si="19"/>
        <v>0</v>
      </c>
      <c r="AL79" s="38">
        <f t="shared" si="20"/>
        <v>0</v>
      </c>
      <c r="AM79" s="38" t="e">
        <f t="shared" si="21"/>
        <v>#REF!</v>
      </c>
      <c r="AN79" s="52">
        <f>_xlfn.XLOOKUP(C79,'[9]②7月-汇总'!$D:$D,'[9]②7月-汇总'!AI:AI,0)</f>
        <v>0</v>
      </c>
      <c r="AO79" s="52">
        <f>_xlfn.XLOOKUP(C79,'[9]②7月-汇总'!$D:$D,'[9]②7月-汇总'!AJ:AJ,0)</f>
        <v>0</v>
      </c>
      <c r="AP79" s="52">
        <f>_xlfn.XLOOKUP(C79,'[9]②7月-汇总'!$D:$D,'[9]②7月-汇总'!AL:AL,0)</f>
        <v>0</v>
      </c>
      <c r="AQ79" s="54">
        <f t="shared" si="22"/>
        <v>0</v>
      </c>
      <c r="AR79" s="55">
        <f>_xlfn.XLOOKUP(C79,'[9]②7月-汇总'!$D:$D,'[9]②7月-汇总'!X:X,0)</f>
        <v>0</v>
      </c>
      <c r="AS79" s="55">
        <f>_xlfn.XLOOKUP(C79,'[9]②7月-汇总'!$D:$D,'[9]②7月-汇总'!Y:Y,0)</f>
        <v>0</v>
      </c>
      <c r="AT79" s="55"/>
      <c r="AU79" s="52">
        <f>_xlfn.XLOOKUP(C79,'[10]7月社保'!$B:$B,'[10]7月社保'!$L:$L,0)</f>
        <v>640.56</v>
      </c>
      <c r="AV79" s="52">
        <f>IFERROR(IF(AL79&gt;0,_xlfn.XLOOKUP(C79,[11]健康师明细!$C:$C,[11]健康师明细!$N:$N,0),0),0)</f>
        <v>0</v>
      </c>
      <c r="AW79" s="52">
        <f>_xlfn.XLOOKUP(C79,'[9]②7月-汇总'!$D:$D,'[9]②7月-汇总'!$AC:$AC,0)</f>
        <v>0</v>
      </c>
      <c r="AX79" s="52">
        <f>_xlfn.XLOOKUP(C79,'[9]②7月-汇总'!$D:$D,'[9]②7月-汇总'!$AB:$AB,0)</f>
        <v>0</v>
      </c>
      <c r="AY79" s="52">
        <f>_xlfn.XLOOKUP(C79,'[9]②7月-汇总'!$D:$D,'[9]②7月-汇总'!$AD:$AD,0)</f>
        <v>0</v>
      </c>
      <c r="AZ79" s="54">
        <f t="shared" si="23"/>
        <v>640.56</v>
      </c>
      <c r="BA79" s="52">
        <f>_xlfn.XLOOKUP(C79,[11]健康师明细!$C:$C,[11]健康师明细!$K:$K,0)</f>
        <v>0</v>
      </c>
      <c r="BB79" s="55">
        <f>_xlfn.XLOOKUP(C79,'[9]②7月-汇总'!$D:$D,'[9]②7月-汇总'!$AE:$AE,0)</f>
        <v>0</v>
      </c>
      <c r="BC79" s="55">
        <f>_xlfn.XLOOKUP(C79,'[9]②7月-汇总'!$D:$D,'[9]②7月-汇总'!$AF:$AF,0)</f>
        <v>0</v>
      </c>
      <c r="BD79" s="58">
        <f>_xlfn.XLOOKUP(C79,'[9]②7月-汇总'!$D:$D,'[9]②7月-汇总'!$AG:$AG,0)</f>
        <v>0</v>
      </c>
      <c r="BE79" s="60" t="e">
        <f t="shared" si="27"/>
        <v>#REF!</v>
      </c>
      <c r="BF79" s="52">
        <f>_xlfn.XLOOKUP(C79,'[9]①7月-花名册'!$E:$E,'[9]①7月-花名册'!$U:$U,0)</f>
        <v>0</v>
      </c>
      <c r="BG79" s="61" t="e">
        <f t="shared" si="24"/>
        <v>#REF!</v>
      </c>
      <c r="BH79" s="61" t="e">
        <f t="shared" si="25"/>
        <v>#REF!</v>
      </c>
      <c r="BI79" s="52">
        <f>_xlfn.XLOOKUP(C79,[9]上月未发人员明细!$A:$A,[9]上月未发人员明细!$I:$I,0)</f>
        <v>0</v>
      </c>
      <c r="BJ79" s="52">
        <f>SUMIFS([7]手动调整!$F:$F,[7]手动调整!$B:$B,C79)</f>
        <v>0</v>
      </c>
      <c r="BK79" s="64" t="e">
        <f t="shared" si="26"/>
        <v>#REF!</v>
      </c>
    </row>
    <row r="80" spans="1:63">
      <c r="A80" s="22" t="s">
        <v>164</v>
      </c>
      <c r="B80" s="23" t="s">
        <v>12</v>
      </c>
      <c r="C80" s="23" t="s">
        <v>169</v>
      </c>
      <c r="D80" s="23" t="str">
        <f>_xlfn.XLOOKUP(C80,[1]期初设置!$E:$E,[1]期初设置!$AM:$AM,0)</f>
        <v>川师+卧虎藏龙队</v>
      </c>
      <c r="E80" s="27">
        <f>IFERROR(_xlfn.XLOOKUP(C80,[1]期初设置!$E:$E,[1]期初设置!$R:$R),"")</f>
        <v>61101</v>
      </c>
      <c r="F80" s="27">
        <f>IFERROR(_xlfn.XLOOKUP(C80,[1]期初设置!$E:$E,[1]期初设置!S:S),"")</f>
        <v>57228</v>
      </c>
      <c r="G80" s="27">
        <f>IFERROR(_xlfn.XLOOKUP(C80,[1]期初设置!$E:$E,[1]期初设置!T:T),"")</f>
        <v>2786</v>
      </c>
      <c r="H80" s="27">
        <f>IFERROR(_xlfn.XLOOKUP(C80,[1]期初设置!$E:$E,[1]期初设置!U:U),"")</f>
        <v>1087</v>
      </c>
      <c r="I80" s="31">
        <f>_xlfn.XLOOKUP(A80,[2]门店排名!$C:$C,[2]门店排名!$E:$E,0)</f>
        <v>205041</v>
      </c>
      <c r="J80" s="31">
        <f>IFERROR(_xlfn.XLOOKUP(D80,'[1]⑥战队统计表-B-a-②呈现-业绩明细表④'!$A:$A,'[1]⑥战队统计表-B-a-②呈现-业绩明细表④'!$C:$C,0),"")</f>
        <v>109797</v>
      </c>
      <c r="K80" s="32">
        <f>IFERROR(_xlfn.XLOOKUP(C80,[1]期初设置!$E:$E,[1]期初设置!$AI:$AI,0),"")</f>
        <v>3365.2173</v>
      </c>
      <c r="L80" s="33">
        <f>_xlfn.XLOOKUP(C80,[1]期初设置!$E:$E,[1]期初设置!$J:$J,0)</f>
        <v>0</v>
      </c>
      <c r="M80" s="35">
        <f>_xlfn.XLOOKUP(C80,[1]期初设置!$E:$E,[1]期初设置!$I:$I,0)</f>
        <v>0</v>
      </c>
      <c r="N80" s="35">
        <f>_xlfn.XLOOKUP(C80,[1]期初设置!$E:$E,[1]期初设置!$K:$K,0)</f>
        <v>0</v>
      </c>
      <c r="O80" s="33">
        <f>_xlfn.XLOOKUP(C80,[1]期初设置!$E:$E,[1]期初设置!$O:$O,0)</f>
        <v>0</v>
      </c>
      <c r="P80" s="35">
        <f>IF(_xlfn.XLOOKUP(C80,[1]期初设置!$E:$E,[1]期初设置!$N:$N,0)="同老店",0,_xlfn.XLOOKUP(C80,[1]期初设置!$E:$E,[1]期初设置!$N:$N,0))</f>
        <v>0</v>
      </c>
      <c r="Q80" s="38">
        <f>_xlfn.XLOOKUP(C80,'[3]7月'!$C:$C,'[3]7月'!$E:$E,0)</f>
        <v>25702.1</v>
      </c>
      <c r="R80" s="38">
        <f>_xlfn.XLOOKUP(C80,'[3]7月'!$C:$C,'[3]7月'!$D:$D,0)</f>
        <v>125</v>
      </c>
      <c r="S80" s="38">
        <f>_xlfn.XLOOKUP(A80,[2]人头人次表!$A:$A,[2]人头人次表!$C:$C,0)</f>
        <v>157</v>
      </c>
      <c r="T80" s="38">
        <f>_xlfn.XLOOKUP(C80,'[4]②7月-汇总'!$D:$D,'[4]②7月-汇总'!$AP:$AP,0)</f>
        <v>31</v>
      </c>
      <c r="U80" s="38">
        <f>_xlfn.XLOOKUP(C80,'[4]②7月-汇总'!$D:$D,'[4]②7月-汇总'!$U:$U,0)</f>
        <v>0</v>
      </c>
      <c r="V80" s="41">
        <f>_xlfn.XLOOKUP(C80,[5]期初设置!$E:$E,[5]期初设置!$AG:$AG,0)</f>
        <v>0.06</v>
      </c>
      <c r="W80" s="42">
        <f>_xlfn.XLOOKUP(C80,[5]期初设置!$E:$E,[5]期初设置!$AH:$AH,0)</f>
        <v>3261.996</v>
      </c>
      <c r="X80" s="42">
        <f>_xlfn.XLOOKUP(C80,[5]期初设置!$E:$E,[5]期初设置!$AI:$AI,0)</f>
        <v>103.2213</v>
      </c>
      <c r="Y80" s="42">
        <f>_xlfn.XLOOKUP(C80,[5]期初设置!$E:$E,[5]期初设置!$AM:$AM,0)</f>
        <v>329.4</v>
      </c>
      <c r="Z80" s="42">
        <f t="shared" si="15"/>
        <v>0</v>
      </c>
      <c r="AA80" s="42">
        <f t="shared" si="16"/>
        <v>3694.6173</v>
      </c>
      <c r="AB80" s="42">
        <f>_xlfn.XLOOKUP(C80,'[6]健康师-人工底薪'!$A:$A,'[6]健康师-人工底薪'!$AF:$AF,0)</f>
        <v>2000</v>
      </c>
      <c r="AC80" s="47">
        <f t="shared" si="17"/>
        <v>2000</v>
      </c>
      <c r="AD80" s="38">
        <f>_xlfn.XLOOKUP(C80,'[3]7月'!$C:$C,'[3]7月'!$F:$F,0)</f>
        <v>1840</v>
      </c>
      <c r="AE80" s="38">
        <f>_xlfn.XLOOKUP(C80,'[8]7月'!$C:$C,'[8]7月'!$G:$G,0)</f>
        <v>155</v>
      </c>
      <c r="AF80" s="38">
        <f>_xlfn.XLOOKUP(C80,'[9]②7月-汇总'!$D:$D,'[9]②7月-汇总'!$W:$W,0)</f>
        <v>0</v>
      </c>
      <c r="AG80" s="38">
        <f>_xlfn.XLOOKUP(C80,'[9]②7月-汇总'!$D:$D,'[9]②7月-汇总'!$Z:$Z,0)</f>
        <v>0</v>
      </c>
      <c r="AH80" s="50" t="e">
        <f>AA80+AC80+#REF!+#REF!+#REF!+AF80+AG80+AD80+AE80</f>
        <v>#REF!</v>
      </c>
      <c r="AI80" s="38">
        <f>_xlfn.XLOOKUP(C80,'[9]①7月-花名册'!$E:$E,'[9]①7月-花名册'!$T:$T,0)</f>
        <v>0</v>
      </c>
      <c r="AJ80" s="38">
        <f t="shared" si="18"/>
        <v>0</v>
      </c>
      <c r="AK80" s="38">
        <f t="shared" si="19"/>
        <v>0</v>
      </c>
      <c r="AL80" s="38">
        <f t="shared" si="20"/>
        <v>0</v>
      </c>
      <c r="AM80" s="38" t="e">
        <f t="shared" si="21"/>
        <v>#REF!</v>
      </c>
      <c r="AN80" s="52">
        <f>_xlfn.XLOOKUP(C80,'[9]②7月-汇总'!$D:$D,'[9]②7月-汇总'!AI:AI,0)</f>
        <v>0</v>
      </c>
      <c r="AO80" s="52">
        <f>_xlfn.XLOOKUP(C80,'[9]②7月-汇总'!$D:$D,'[9]②7月-汇总'!AJ:AJ,0)</f>
        <v>0</v>
      </c>
      <c r="AP80" s="52">
        <f>_xlfn.XLOOKUP(C80,'[9]②7月-汇总'!$D:$D,'[9]②7月-汇总'!AL:AL,0)</f>
        <v>0</v>
      </c>
      <c r="AQ80" s="54">
        <f t="shared" si="22"/>
        <v>0</v>
      </c>
      <c r="AR80" s="55">
        <f>_xlfn.XLOOKUP(C80,'[9]②7月-汇总'!$D:$D,'[9]②7月-汇总'!X:X,0)</f>
        <v>90</v>
      </c>
      <c r="AS80" s="55">
        <f>_xlfn.XLOOKUP(C80,'[9]②7月-汇总'!$D:$D,'[9]②7月-汇总'!Y:Y,0)</f>
        <v>40</v>
      </c>
      <c r="AT80" s="55"/>
      <c r="AU80" s="52">
        <f>_xlfn.XLOOKUP(C80,'[10]7月社保'!$B:$B,'[10]7月社保'!$L:$L,0)</f>
        <v>454.708</v>
      </c>
      <c r="AV80" s="52">
        <f>IFERROR(IF(AL80&gt;0,_xlfn.XLOOKUP(C80,[11]健康师明细!$C:$C,[11]健康师明细!$N:$N,0),0),0)</f>
        <v>0</v>
      </c>
      <c r="AW80" s="52">
        <f>_xlfn.XLOOKUP(C80,'[9]②7月-汇总'!$D:$D,'[9]②7月-汇总'!$AC:$AC,0)</f>
        <v>0</v>
      </c>
      <c r="AX80" s="52">
        <f>_xlfn.XLOOKUP(C80,'[9]②7月-汇总'!$D:$D,'[9]②7月-汇总'!$AB:$AB,0)</f>
        <v>0</v>
      </c>
      <c r="AY80" s="52">
        <f>_xlfn.XLOOKUP(C80,'[9]②7月-汇总'!$D:$D,'[9]②7月-汇总'!$AD:$AD,0)</f>
        <v>0</v>
      </c>
      <c r="AZ80" s="54">
        <f t="shared" si="23"/>
        <v>584.708</v>
      </c>
      <c r="BA80" s="52">
        <f>_xlfn.XLOOKUP(C80,[11]健康师明细!$C:$C,[11]健康师明细!$K:$K,0)</f>
        <v>199</v>
      </c>
      <c r="BB80" s="55">
        <f>_xlfn.XLOOKUP(C80,'[9]②7月-汇总'!$D:$D,'[9]②7月-汇总'!$AE:$AE,0)</f>
        <v>300</v>
      </c>
      <c r="BC80" s="55">
        <f>_xlfn.XLOOKUP(C80,'[9]②7月-汇总'!$D:$D,'[9]②7月-汇总'!$AF:$AF,0)</f>
        <v>0</v>
      </c>
      <c r="BD80" s="58">
        <f>_xlfn.XLOOKUP(C80,'[9]②7月-汇总'!$D:$D,'[9]②7月-汇总'!$AG:$AG,0)</f>
        <v>0</v>
      </c>
      <c r="BE80" s="60" t="e">
        <f t="shared" si="27"/>
        <v>#REF!</v>
      </c>
      <c r="BF80" s="52">
        <f>_xlfn.XLOOKUP(C80,'[9]①7月-花名册'!$E:$E,'[9]①7月-花名册'!$U:$U,0)</f>
        <v>0</v>
      </c>
      <c r="BG80" s="61" t="e">
        <f t="shared" si="24"/>
        <v>#REF!</v>
      </c>
      <c r="BH80" s="61" t="e">
        <f t="shared" si="25"/>
        <v>#REF!</v>
      </c>
      <c r="BI80" s="52">
        <f>_xlfn.XLOOKUP(C80,[9]上月未发人员明细!$A:$A,[9]上月未发人员明细!$I:$I,0)</f>
        <v>0</v>
      </c>
      <c r="BJ80" s="52">
        <f>SUMIFS([7]手动调整!$F:$F,[7]手动调整!$B:$B,C80)</f>
        <v>0</v>
      </c>
      <c r="BK80" s="64" t="e">
        <f t="shared" si="26"/>
        <v>#REF!</v>
      </c>
    </row>
    <row r="81" spans="1:63">
      <c r="A81" s="22" t="s">
        <v>164</v>
      </c>
      <c r="B81" s="23" t="s">
        <v>12</v>
      </c>
      <c r="C81" s="23" t="s">
        <v>170</v>
      </c>
      <c r="D81" s="23" t="str">
        <f>_xlfn.XLOOKUP(C81,[1]期初设置!$E:$E,[1]期初设置!$AM:$AM,0)</f>
        <v>川师+卧虎藏龙队</v>
      </c>
      <c r="E81" s="27">
        <f>IFERROR(_xlfn.XLOOKUP(C81,[1]期初设置!$E:$E,[1]期初设置!$R:$R),"")</f>
        <v>48696</v>
      </c>
      <c r="F81" s="27">
        <f>IFERROR(_xlfn.XLOOKUP(C81,[1]期初设置!$E:$E,[1]期初设置!S:S),"")</f>
        <v>30216</v>
      </c>
      <c r="G81" s="27">
        <f>IFERROR(_xlfn.XLOOKUP(C81,[1]期初设置!$E:$E,[1]期初设置!T:T),"")</f>
        <v>17592</v>
      </c>
      <c r="H81" s="27">
        <f>IFERROR(_xlfn.XLOOKUP(C81,[1]期初设置!$E:$E,[1]期初设置!U:U),"")</f>
        <v>888</v>
      </c>
      <c r="I81" s="31">
        <f>_xlfn.XLOOKUP(A81,[2]门店排名!$C:$C,[2]门店排名!$E:$E,0)</f>
        <v>205041</v>
      </c>
      <c r="J81" s="31">
        <f>IFERROR(_xlfn.XLOOKUP(D81,'[1]⑥战队统计表-B-a-②呈现-业绩明细表④'!$A:$A,'[1]⑥战队统计表-B-a-②呈现-业绩明细表④'!$C:$C,0),"")</f>
        <v>109797</v>
      </c>
      <c r="K81" s="32">
        <f>IFERROR(_xlfn.XLOOKUP(C81,[1]期初设置!$E:$E,[1]期初设置!$AI:$AI,0),"")</f>
        <v>2374.0956</v>
      </c>
      <c r="L81" s="33">
        <f>_xlfn.XLOOKUP(C81,[1]期初设置!$E:$E,[1]期初设置!$J:$J,0)</f>
        <v>0</v>
      </c>
      <c r="M81" s="35">
        <f>_xlfn.XLOOKUP(C81,[1]期初设置!$E:$E,[1]期初设置!$I:$I,0)</f>
        <v>0</v>
      </c>
      <c r="N81" s="35">
        <f>_xlfn.XLOOKUP(C81,[1]期初设置!$E:$E,[1]期初设置!$K:$K,0)</f>
        <v>0</v>
      </c>
      <c r="O81" s="33">
        <f>_xlfn.XLOOKUP(C81,[1]期初设置!$E:$E,[1]期初设置!$O:$O,0)</f>
        <v>0</v>
      </c>
      <c r="P81" s="35">
        <f>IF(_xlfn.XLOOKUP(C81,[1]期初设置!$E:$E,[1]期初设置!$N:$N,0)="同老店",0,_xlfn.XLOOKUP(C81,[1]期初设置!$E:$E,[1]期初设置!$N:$N,0))</f>
        <v>0</v>
      </c>
      <c r="Q81" s="38">
        <f>_xlfn.XLOOKUP(C81,'[3]7月'!$C:$C,'[3]7月'!$E:$E,0)</f>
        <v>31950.77</v>
      </c>
      <c r="R81" s="38">
        <f>_xlfn.XLOOKUP(C81,'[3]7月'!$C:$C,'[3]7月'!$D:$D,0)</f>
        <v>113</v>
      </c>
      <c r="S81" s="38">
        <f>_xlfn.XLOOKUP(A81,[2]人头人次表!$A:$A,[2]人头人次表!$C:$C,0)</f>
        <v>157</v>
      </c>
      <c r="T81" s="38">
        <f>_xlfn.XLOOKUP(C81,'[4]②7月-汇总'!$D:$D,'[4]②7月-汇总'!$AP:$AP,0)</f>
        <v>31</v>
      </c>
      <c r="U81" s="38">
        <f>_xlfn.XLOOKUP(C81,'[4]②7月-汇总'!$D:$D,'[4]②7月-汇总'!$U:$U,0)</f>
        <v>0</v>
      </c>
      <c r="V81" s="41">
        <f>_xlfn.XLOOKUP(C81,[5]期初设置!$E:$E,[5]期初设置!$AG:$AG,0)</f>
        <v>0.06</v>
      </c>
      <c r="W81" s="42">
        <f>_xlfn.XLOOKUP(C81,[5]期初设置!$E:$E,[5]期初设置!$AH:$AH,0)</f>
        <v>1722.312</v>
      </c>
      <c r="X81" s="42">
        <f>_xlfn.XLOOKUP(C81,[5]期初设置!$E:$E,[5]期初设置!$AI:$AI,0)</f>
        <v>651.7836</v>
      </c>
      <c r="Y81" s="42" t="str">
        <f>_xlfn.XLOOKUP(C81,[5]期初设置!$E:$E,[5]期初设置!$AM:$AM,0)</f>
        <v/>
      </c>
      <c r="Z81" s="42">
        <f t="shared" si="15"/>
        <v>0</v>
      </c>
      <c r="AA81" s="42">
        <f t="shared" si="16"/>
        <v>2374.0956</v>
      </c>
      <c r="AB81" s="42">
        <f>_xlfn.XLOOKUP(C81,'[6]健康师-人工底薪'!$A:$A,'[6]健康师-人工底薪'!$AF:$AF,0)</f>
        <v>2000</v>
      </c>
      <c r="AC81" s="47">
        <f t="shared" si="17"/>
        <v>2000</v>
      </c>
      <c r="AD81" s="38">
        <f>_xlfn.XLOOKUP(C81,'[3]7月'!$C:$C,'[3]7月'!$F:$F,0)</f>
        <v>1181</v>
      </c>
      <c r="AE81" s="38">
        <f>_xlfn.XLOOKUP(C81,'[8]7月'!$C:$C,'[8]7月'!$G:$G,0)</f>
        <v>50</v>
      </c>
      <c r="AF81" s="38">
        <f>_xlfn.XLOOKUP(C81,'[9]②7月-汇总'!$D:$D,'[9]②7月-汇总'!$W:$W,0)</f>
        <v>0</v>
      </c>
      <c r="AG81" s="38">
        <f>_xlfn.XLOOKUP(C81,'[9]②7月-汇总'!$D:$D,'[9]②7月-汇总'!$Z:$Z,0)</f>
        <v>0</v>
      </c>
      <c r="AH81" s="50" t="e">
        <f>AA81+AC81+#REF!+#REF!+#REF!+AF81+AG81+AD81+AE81</f>
        <v>#REF!</v>
      </c>
      <c r="AI81" s="38">
        <f>_xlfn.XLOOKUP(C81,'[9]①7月-花名册'!$E:$E,'[9]①7月-花名册'!$T:$T,0)</f>
        <v>0</v>
      </c>
      <c r="AJ81" s="38">
        <f t="shared" si="18"/>
        <v>0</v>
      </c>
      <c r="AK81" s="38">
        <f t="shared" si="19"/>
        <v>0</v>
      </c>
      <c r="AL81" s="38">
        <f t="shared" si="20"/>
        <v>0</v>
      </c>
      <c r="AM81" s="38" t="e">
        <f t="shared" si="21"/>
        <v>#REF!</v>
      </c>
      <c r="AN81" s="52">
        <f>_xlfn.XLOOKUP(C81,'[9]②7月-汇总'!$D:$D,'[9]②7月-汇总'!AI:AI,0)</f>
        <v>0</v>
      </c>
      <c r="AO81" s="52">
        <f>_xlfn.XLOOKUP(C81,'[9]②7月-汇总'!$D:$D,'[9]②7月-汇总'!AJ:AJ,0)</f>
        <v>0</v>
      </c>
      <c r="AP81" s="52">
        <f>_xlfn.XLOOKUP(C81,'[9]②7月-汇总'!$D:$D,'[9]②7月-汇总'!AL:AL,0)</f>
        <v>0</v>
      </c>
      <c r="AQ81" s="54">
        <f t="shared" si="22"/>
        <v>0</v>
      </c>
      <c r="AR81" s="55">
        <f>_xlfn.XLOOKUP(C81,'[9]②7月-汇总'!$D:$D,'[9]②7月-汇总'!X:X,0)</f>
        <v>10</v>
      </c>
      <c r="AS81" s="55">
        <f>_xlfn.XLOOKUP(C81,'[9]②7月-汇总'!$D:$D,'[9]②7月-汇总'!Y:Y,0)</f>
        <v>0</v>
      </c>
      <c r="AT81" s="55"/>
      <c r="AU81" s="52">
        <f>_xlfn.XLOOKUP(C81,'[10]7月社保'!$B:$B,'[10]7月社保'!$L:$L,0)</f>
        <v>0</v>
      </c>
      <c r="AV81" s="52">
        <f>IFERROR(IF(AL81&gt;0,_xlfn.XLOOKUP(C81,[11]健康师明细!$C:$C,[11]健康师明细!$N:$N,0),0),0)</f>
        <v>0</v>
      </c>
      <c r="AW81" s="52">
        <f>_xlfn.XLOOKUP(C81,'[9]②7月-汇总'!$D:$D,'[9]②7月-汇总'!$AC:$AC,0)</f>
        <v>0</v>
      </c>
      <c r="AX81" s="52">
        <f>_xlfn.XLOOKUP(C81,'[9]②7月-汇总'!$D:$D,'[9]②7月-汇总'!$AB:$AB,0)</f>
        <v>0</v>
      </c>
      <c r="AY81" s="52">
        <f>_xlfn.XLOOKUP(C81,'[9]②7月-汇总'!$D:$D,'[9]②7月-汇总'!$AD:$AD,0)</f>
        <v>0</v>
      </c>
      <c r="AZ81" s="54">
        <f t="shared" si="23"/>
        <v>10</v>
      </c>
      <c r="BA81" s="52">
        <f>_xlfn.XLOOKUP(C81,[11]健康师明细!$C:$C,[11]健康师明细!$K:$K,0)</f>
        <v>0</v>
      </c>
      <c r="BB81" s="55">
        <f>_xlfn.XLOOKUP(C81,'[9]②7月-汇总'!$D:$D,'[9]②7月-汇总'!$AE:$AE,0)</f>
        <v>0</v>
      </c>
      <c r="BC81" s="55">
        <f>_xlfn.XLOOKUP(C81,'[9]②7月-汇总'!$D:$D,'[9]②7月-汇总'!$AF:$AF,0)</f>
        <v>0</v>
      </c>
      <c r="BD81" s="58">
        <f>_xlfn.XLOOKUP(C81,'[9]②7月-汇总'!$D:$D,'[9]②7月-汇总'!$AG:$AG,0)</f>
        <v>0</v>
      </c>
      <c r="BE81" s="60" t="e">
        <f t="shared" si="27"/>
        <v>#REF!</v>
      </c>
      <c r="BF81" s="52">
        <f>_xlfn.XLOOKUP(C81,'[9]①7月-花名册'!$E:$E,'[9]①7月-花名册'!$U:$U,0)</f>
        <v>0</v>
      </c>
      <c r="BG81" s="61" t="e">
        <f t="shared" si="24"/>
        <v>#REF!</v>
      </c>
      <c r="BH81" s="61" t="e">
        <f t="shared" si="25"/>
        <v>#REF!</v>
      </c>
      <c r="BI81" s="52">
        <f>_xlfn.XLOOKUP(C81,[9]上月未发人员明细!$A:$A,[9]上月未发人员明细!$I:$I,0)</f>
        <v>0</v>
      </c>
      <c r="BJ81" s="52">
        <f>SUMIFS([7]手动调整!$F:$F,[7]手动调整!$B:$B,C81)</f>
        <v>0</v>
      </c>
      <c r="BK81" s="64" t="e">
        <f t="shared" si="26"/>
        <v>#REF!</v>
      </c>
    </row>
    <row r="82" spans="1:63">
      <c r="A82" s="22" t="s">
        <v>164</v>
      </c>
      <c r="B82" s="23" t="s">
        <v>12</v>
      </c>
      <c r="C82" s="23" t="s">
        <v>171</v>
      </c>
      <c r="D82" s="23" t="str">
        <f>_xlfn.XLOOKUP(C82,[1]期初设置!$E:$E,[1]期初设置!$AM:$AM,0)</f>
        <v>川师+虎啸龙吟队</v>
      </c>
      <c r="E82" s="27">
        <f>IFERROR(_xlfn.XLOOKUP(C82,[1]期初设置!$E:$E,[1]期初设置!$R:$R),"")</f>
        <v>14630</v>
      </c>
      <c r="F82" s="27">
        <f>IFERROR(_xlfn.XLOOKUP(C82,[1]期初设置!$E:$E,[1]期初设置!S:S),"")</f>
        <v>7030</v>
      </c>
      <c r="G82" s="27">
        <f>IFERROR(_xlfn.XLOOKUP(C82,[1]期初设置!$E:$E,[1]期初设置!T:T),"")</f>
        <v>6980</v>
      </c>
      <c r="H82" s="27">
        <f>IFERROR(_xlfn.XLOOKUP(C82,[1]期初设置!$E:$E,[1]期初设置!U:U),"")</f>
        <v>620</v>
      </c>
      <c r="I82" s="31">
        <f>_xlfn.XLOOKUP(A82,[2]门店排名!$C:$C,[2]门店排名!$E:$E,0)</f>
        <v>205041</v>
      </c>
      <c r="J82" s="31">
        <f>IFERROR(_xlfn.XLOOKUP(D82,'[1]⑥战队统计表-B-a-②呈现-业绩明细表④'!$A:$A,'[1]⑥战队统计表-B-a-②呈现-业绩明细表④'!$C:$C,0),"")</f>
        <v>95443</v>
      </c>
      <c r="K82" s="32">
        <f>IFERROR(_xlfn.XLOOKUP(C82,[1]期初设置!$E:$E,[1]期初设置!$AI:$AI,0),"")</f>
        <v>549.4325</v>
      </c>
      <c r="L82" s="33">
        <f>_xlfn.XLOOKUP(C82,[1]期初设置!$E:$E,[1]期初设置!$J:$J,0)</f>
        <v>0</v>
      </c>
      <c r="M82" s="35">
        <f>_xlfn.XLOOKUP(C82,[1]期初设置!$E:$E,[1]期初设置!$I:$I,0)</f>
        <v>0</v>
      </c>
      <c r="N82" s="35">
        <f>_xlfn.XLOOKUP(C82,[1]期初设置!$E:$E,[1]期初设置!$K:$K,0)</f>
        <v>0</v>
      </c>
      <c r="O82" s="33">
        <f>_xlfn.XLOOKUP(C82,[1]期初设置!$E:$E,[1]期初设置!$O:$O,0)</f>
        <v>0</v>
      </c>
      <c r="P82" s="35">
        <f>IF(_xlfn.XLOOKUP(C82,[1]期初设置!$E:$E,[1]期初设置!$N:$N,0)="同老店",0,_xlfn.XLOOKUP(C82,[1]期初设置!$E:$E,[1]期初设置!$N:$N,0))</f>
        <v>0</v>
      </c>
      <c r="Q82" s="38">
        <f>_xlfn.XLOOKUP(C82,'[3]7月'!$C:$C,'[3]7月'!$E:$E,0)</f>
        <v>14369.11</v>
      </c>
      <c r="R82" s="38">
        <f>_xlfn.XLOOKUP(C82,'[3]7月'!$C:$C,'[3]7月'!$D:$D,0)</f>
        <v>95</v>
      </c>
      <c r="S82" s="38">
        <f>_xlfn.XLOOKUP(A82,[2]人头人次表!$A:$A,[2]人头人次表!$C:$C,0)</f>
        <v>157</v>
      </c>
      <c r="T82" s="38">
        <f>_xlfn.XLOOKUP(C82,'[4]②7月-汇总'!$D:$D,'[4]②7月-汇总'!$AP:$AP,0)</f>
        <v>31</v>
      </c>
      <c r="U82" s="38">
        <f>_xlfn.XLOOKUP(C82,'[4]②7月-汇总'!$D:$D,'[4]②7月-汇总'!$U:$U,0)</f>
        <v>0</v>
      </c>
      <c r="V82" s="41">
        <f>_xlfn.XLOOKUP(C82,[5]期初设置!$E:$E,[5]期初设置!$AG:$AG,0)</f>
        <v>0.05</v>
      </c>
      <c r="W82" s="42">
        <f>_xlfn.XLOOKUP(C82,[5]期初设置!$E:$E,[5]期初设置!$AH:$AH,0)</f>
        <v>333.925</v>
      </c>
      <c r="X82" s="42">
        <f>_xlfn.XLOOKUP(C82,[5]期初设置!$E:$E,[5]期初设置!$AI:$AI,0)</f>
        <v>215.5075</v>
      </c>
      <c r="Y82" s="42" t="str">
        <f>_xlfn.XLOOKUP(C82,[5]期初设置!$E:$E,[5]期初设置!$AM:$AM,0)</f>
        <v/>
      </c>
      <c r="Z82" s="42">
        <f t="shared" si="15"/>
        <v>0</v>
      </c>
      <c r="AA82" s="42">
        <f t="shared" si="16"/>
        <v>549.4325</v>
      </c>
      <c r="AB82" s="42">
        <f>_xlfn.XLOOKUP(C82,'[6]健康师-人工底薪'!$A:$A,'[6]健康师-人工底薪'!$AF:$AF,0)</f>
        <v>2000</v>
      </c>
      <c r="AC82" s="47">
        <f t="shared" si="17"/>
        <v>2000</v>
      </c>
      <c r="AD82" s="38">
        <f>_xlfn.XLOOKUP(C82,'[3]7月'!$C:$C,'[3]7月'!$F:$F,0)</f>
        <v>1073</v>
      </c>
      <c r="AE82" s="38">
        <f>_xlfn.XLOOKUP(C82,'[8]7月'!$C:$C,'[8]7月'!$G:$G,0)</f>
        <v>0</v>
      </c>
      <c r="AF82" s="38">
        <f>_xlfn.XLOOKUP(C82,'[9]②7月-汇总'!$D:$D,'[9]②7月-汇总'!$W:$W,0)</f>
        <v>0</v>
      </c>
      <c r="AG82" s="38">
        <f>_xlfn.XLOOKUP(C82,'[9]②7月-汇总'!$D:$D,'[9]②7月-汇总'!$Z:$Z,0)</f>
        <v>0</v>
      </c>
      <c r="AH82" s="50" t="e">
        <f>AA82+AC82+#REF!+#REF!+#REF!+AF82+AG82+AD82+AE82</f>
        <v>#REF!</v>
      </c>
      <c r="AI82" s="38">
        <f>_xlfn.XLOOKUP(C82,'[9]①7月-花名册'!$E:$E,'[9]①7月-花名册'!$T:$T,0)</f>
        <v>0</v>
      </c>
      <c r="AJ82" s="38">
        <f t="shared" si="18"/>
        <v>0</v>
      </c>
      <c r="AK82" s="38">
        <f t="shared" si="19"/>
        <v>0</v>
      </c>
      <c r="AL82" s="38">
        <f t="shared" si="20"/>
        <v>0</v>
      </c>
      <c r="AM82" s="38" t="e">
        <f t="shared" si="21"/>
        <v>#REF!</v>
      </c>
      <c r="AN82" s="52">
        <f>_xlfn.XLOOKUP(C82,'[9]②7月-汇总'!$D:$D,'[9]②7月-汇总'!AI:AI,0)</f>
        <v>0</v>
      </c>
      <c r="AO82" s="52">
        <f>_xlfn.XLOOKUP(C82,'[9]②7月-汇总'!$D:$D,'[9]②7月-汇总'!AJ:AJ,0)</f>
        <v>0</v>
      </c>
      <c r="AP82" s="52">
        <f>_xlfn.XLOOKUP(C82,'[9]②7月-汇总'!$D:$D,'[9]②7月-汇总'!AL:AL,0)</f>
        <v>0</v>
      </c>
      <c r="AQ82" s="54">
        <f t="shared" si="22"/>
        <v>0</v>
      </c>
      <c r="AR82" s="55">
        <f>_xlfn.XLOOKUP(C82,'[9]②7月-汇总'!$D:$D,'[9]②7月-汇总'!X:X,0)</f>
        <v>90</v>
      </c>
      <c r="AS82" s="55">
        <f>_xlfn.XLOOKUP(C82,'[9]②7月-汇总'!$D:$D,'[9]②7月-汇总'!Y:Y,0)</f>
        <v>0</v>
      </c>
      <c r="AT82" s="55"/>
      <c r="AU82" s="52">
        <f>_xlfn.XLOOKUP(C82,'[10]7月社保'!$B:$B,'[10]7月社保'!$L:$L,0)</f>
        <v>0</v>
      </c>
      <c r="AV82" s="52">
        <f>IFERROR(IF(AL82&gt;0,_xlfn.XLOOKUP(C82,[11]健康师明细!$C:$C,[11]健康师明细!$N:$N,0),0),0)</f>
        <v>0</v>
      </c>
      <c r="AW82" s="52">
        <f>_xlfn.XLOOKUP(C82,'[9]②7月-汇总'!$D:$D,'[9]②7月-汇总'!$AC:$AC,0)</f>
        <v>100</v>
      </c>
      <c r="AX82" s="52">
        <f>_xlfn.XLOOKUP(C82,'[9]②7月-汇总'!$D:$D,'[9]②7月-汇总'!$AB:$AB,0)</f>
        <v>0</v>
      </c>
      <c r="AY82" s="52">
        <f>_xlfn.XLOOKUP(C82,'[9]②7月-汇总'!$D:$D,'[9]②7月-汇总'!$AD:$AD,0)</f>
        <v>0</v>
      </c>
      <c r="AZ82" s="54">
        <f t="shared" si="23"/>
        <v>190</v>
      </c>
      <c r="BA82" s="52">
        <f>_xlfn.XLOOKUP(C82,[11]健康师明细!$C:$C,[11]健康师明细!$K:$K,0)</f>
        <v>0</v>
      </c>
      <c r="BB82" s="55">
        <f>_xlfn.XLOOKUP(C82,'[9]②7月-汇总'!$D:$D,'[9]②7月-汇总'!$AE:$AE,0)</f>
        <v>0</v>
      </c>
      <c r="BC82" s="55">
        <f>_xlfn.XLOOKUP(C82,'[9]②7月-汇总'!$D:$D,'[9]②7月-汇总'!$AF:$AF,0)</f>
        <v>0</v>
      </c>
      <c r="BD82" s="58">
        <f>_xlfn.XLOOKUP(C82,'[9]②7月-汇总'!$D:$D,'[9]②7月-汇总'!$AG:$AG,0)</f>
        <v>0</v>
      </c>
      <c r="BE82" s="60" t="e">
        <f t="shared" si="27"/>
        <v>#REF!</v>
      </c>
      <c r="BF82" s="52">
        <f>_xlfn.XLOOKUP(C82,'[9]①7月-花名册'!$E:$E,'[9]①7月-花名册'!$U:$U,0)</f>
        <v>0</v>
      </c>
      <c r="BG82" s="61" t="e">
        <f t="shared" si="24"/>
        <v>#REF!</v>
      </c>
      <c r="BH82" s="61" t="e">
        <f t="shared" si="25"/>
        <v>#REF!</v>
      </c>
      <c r="BI82" s="52">
        <f>_xlfn.XLOOKUP(C82,[9]上月未发人员明细!$A:$A,[9]上月未发人员明细!$I:$I,0)</f>
        <v>0</v>
      </c>
      <c r="BJ82" s="52">
        <f>SUMIFS([7]手动调整!$F:$F,[7]手动调整!$B:$B,C82)</f>
        <v>0</v>
      </c>
      <c r="BK82" s="64" t="e">
        <f t="shared" si="26"/>
        <v>#REF!</v>
      </c>
    </row>
    <row r="83" spans="1:63">
      <c r="A83" s="22" t="s">
        <v>78</v>
      </c>
      <c r="B83" s="23" t="s">
        <v>12</v>
      </c>
      <c r="C83" s="23" t="s">
        <v>172</v>
      </c>
      <c r="D83" s="23" t="str">
        <f>_xlfn.XLOOKUP(C83,[1]期初设置!$E:$E,[1]期初设置!$AM:$AM,0)</f>
        <v>华润+飞跃队</v>
      </c>
      <c r="E83" s="27">
        <f>IFERROR(_xlfn.XLOOKUP(C83,[1]期初设置!$E:$E,[1]期初设置!$R:$R),"")</f>
        <v>12376.3</v>
      </c>
      <c r="F83" s="27">
        <f>IFERROR(_xlfn.XLOOKUP(C83,[1]期初设置!$E:$E,[1]期初设置!S:S),"")</f>
        <v>8206.3</v>
      </c>
      <c r="G83" s="27">
        <f>IFERROR(_xlfn.XLOOKUP(C83,[1]期初设置!$E:$E,[1]期初设置!T:T),"")</f>
        <v>4170</v>
      </c>
      <c r="H83" s="27">
        <f>IFERROR(_xlfn.XLOOKUP(C83,[1]期初设置!$E:$E,[1]期初设置!U:U),"")</f>
        <v>0</v>
      </c>
      <c r="I83" s="31">
        <f>_xlfn.XLOOKUP(A83,[2]门店排名!$C:$C,[2]门店排名!$E:$E,0)</f>
        <v>201952.3</v>
      </c>
      <c r="J83" s="31">
        <f>IFERROR(_xlfn.XLOOKUP(D83,'[1]⑥战队统计表-B-a-②呈现-业绩明细表④'!$A:$A,'[1]⑥战队统计表-B-a-②呈现-业绩明细表④'!$C:$C,0),"")</f>
        <v>104385.9</v>
      </c>
      <c r="K83" s="32">
        <f>IFERROR(_xlfn.XLOOKUP(C83,[1]期初设置!$E:$E,[1]期初设置!$AI:$AI,0),"")</f>
        <v>518.548</v>
      </c>
      <c r="L83" s="33">
        <f>_xlfn.XLOOKUP(C83,[1]期初设置!$E:$E,[1]期初设置!$J:$J,0)</f>
        <v>0</v>
      </c>
      <c r="M83" s="35">
        <f>_xlfn.XLOOKUP(C83,[1]期初设置!$E:$E,[1]期初设置!$I:$I,0)</f>
        <v>0</v>
      </c>
      <c r="N83" s="35">
        <f>_xlfn.XLOOKUP(C83,[1]期初设置!$E:$E,[1]期初设置!$K:$K,0)</f>
        <v>0</v>
      </c>
      <c r="O83" s="33">
        <f>_xlfn.XLOOKUP(C83,[1]期初设置!$E:$E,[1]期初设置!$O:$O,0)</f>
        <v>0</v>
      </c>
      <c r="P83" s="35">
        <f>IF(_xlfn.XLOOKUP(C83,[1]期初设置!$E:$E,[1]期初设置!$N:$N,0)="同老店",0,_xlfn.XLOOKUP(C83,[1]期初设置!$E:$E,[1]期初设置!$N:$N,0))</f>
        <v>0</v>
      </c>
      <c r="Q83" s="38">
        <f>_xlfn.XLOOKUP(C83,'[3]7月'!$C:$C,'[3]7月'!$E:$E,0)</f>
        <v>15179.01</v>
      </c>
      <c r="R83" s="38">
        <f>_xlfn.XLOOKUP(C83,'[3]7月'!$C:$C,'[3]7月'!$D:$D,0)</f>
        <v>77</v>
      </c>
      <c r="S83" s="38">
        <f>_xlfn.XLOOKUP(A83,[2]人头人次表!$A:$A,[2]人头人次表!$C:$C,0)</f>
        <v>195</v>
      </c>
      <c r="T83" s="38">
        <f>_xlfn.XLOOKUP(C83,'[4]②7月-汇总'!$D:$D,'[4]②7月-汇总'!$AP:$AP,0)</f>
        <v>31</v>
      </c>
      <c r="U83" s="38">
        <f>_xlfn.XLOOKUP(C83,'[4]②7月-汇总'!$D:$D,'[4]②7月-汇总'!$U:$U,0)</f>
        <v>0</v>
      </c>
      <c r="V83" s="41">
        <f>_xlfn.XLOOKUP(C83,[5]期初设置!$E:$E,[5]期初设置!$AG:$AG,0)</f>
        <v>0.05</v>
      </c>
      <c r="W83" s="42">
        <f>_xlfn.XLOOKUP(C83,[5]期初设置!$E:$E,[5]期初设置!$AH:$AH,0)</f>
        <v>389.79925</v>
      </c>
      <c r="X83" s="42">
        <f>_xlfn.XLOOKUP(C83,[5]期初设置!$E:$E,[5]期初设置!$AI:$AI,0)</f>
        <v>128.74875</v>
      </c>
      <c r="Y83" s="42" t="str">
        <f>_xlfn.XLOOKUP(C83,[5]期初设置!$E:$E,[5]期初设置!$AM:$AM,0)</f>
        <v/>
      </c>
      <c r="Z83" s="42">
        <f t="shared" si="15"/>
        <v>0</v>
      </c>
      <c r="AA83" s="42">
        <f t="shared" si="16"/>
        <v>518.548</v>
      </c>
      <c r="AB83" s="42">
        <f>_xlfn.XLOOKUP(C83,'[6]健康师-人工底薪'!$A:$A,'[6]健康师-人工底薪'!$AF:$AF,0)</f>
        <v>2000</v>
      </c>
      <c r="AC83" s="47">
        <f t="shared" si="17"/>
        <v>2000</v>
      </c>
      <c r="AD83" s="38">
        <f>_xlfn.XLOOKUP(C83,'[3]7月'!$C:$C,'[3]7月'!$F:$F,0)</f>
        <v>1007</v>
      </c>
      <c r="AE83" s="38">
        <f>_xlfn.XLOOKUP(C83,'[8]7月'!$C:$C,'[8]7月'!$G:$G,0)</f>
        <v>0</v>
      </c>
      <c r="AF83" s="38">
        <f>_xlfn.XLOOKUP(C83,'[9]②7月-汇总'!$D:$D,'[9]②7月-汇总'!$W:$W,0)</f>
        <v>0</v>
      </c>
      <c r="AG83" s="38">
        <f>_xlfn.XLOOKUP(C83,'[9]②7月-汇总'!$D:$D,'[9]②7月-汇总'!$Z:$Z,0)</f>
        <v>0</v>
      </c>
      <c r="AH83" s="50" t="e">
        <f>AA83+AC83+#REF!+#REF!+#REF!+AF83+AG83+AD83+AE83</f>
        <v>#REF!</v>
      </c>
      <c r="AI83" s="38">
        <f>_xlfn.XLOOKUP(C83,'[9]①7月-花名册'!$E:$E,'[9]①7月-花名册'!$T:$T,0)</f>
        <v>0</v>
      </c>
      <c r="AJ83" s="38">
        <f t="shared" si="18"/>
        <v>0</v>
      </c>
      <c r="AK83" s="38">
        <f t="shared" si="19"/>
        <v>0</v>
      </c>
      <c r="AL83" s="38">
        <f t="shared" si="20"/>
        <v>0</v>
      </c>
      <c r="AM83" s="38" t="e">
        <f t="shared" si="21"/>
        <v>#REF!</v>
      </c>
      <c r="AN83" s="52">
        <f>_xlfn.XLOOKUP(C83,'[9]②7月-汇总'!$D:$D,'[9]②7月-汇总'!AI:AI,0)</f>
        <v>0</v>
      </c>
      <c r="AO83" s="52">
        <f>_xlfn.XLOOKUP(C83,'[9]②7月-汇总'!$D:$D,'[9]②7月-汇总'!AJ:AJ,0)</f>
        <v>0</v>
      </c>
      <c r="AP83" s="52">
        <f>_xlfn.XLOOKUP(C83,'[9]②7月-汇总'!$D:$D,'[9]②7月-汇总'!AL:AL,0)</f>
        <v>0</v>
      </c>
      <c r="AQ83" s="54">
        <f t="shared" si="22"/>
        <v>0</v>
      </c>
      <c r="AR83" s="55">
        <f>_xlfn.XLOOKUP(C83,'[9]②7月-汇总'!$D:$D,'[9]②7月-汇总'!X:X,0)</f>
        <v>0</v>
      </c>
      <c r="AS83" s="55">
        <f>_xlfn.XLOOKUP(C83,'[9]②7月-汇总'!$D:$D,'[9]②7月-汇总'!Y:Y,0)</f>
        <v>0</v>
      </c>
      <c r="AT83" s="55"/>
      <c r="AU83" s="52">
        <f>_xlfn.XLOOKUP(C83,'[10]7月社保'!$B:$B,'[10]7月社保'!$L:$L,0)</f>
        <v>0</v>
      </c>
      <c r="AV83" s="52">
        <f>IFERROR(IF(AL83&gt;0,_xlfn.XLOOKUP(C83,[11]健康师明细!$C:$C,[11]健康师明细!$N:$N,0),0),0)</f>
        <v>0</v>
      </c>
      <c r="AW83" s="52">
        <f>_xlfn.XLOOKUP(C83,'[9]②7月-汇总'!$D:$D,'[9]②7月-汇总'!$AC:$AC,0)</f>
        <v>100</v>
      </c>
      <c r="AX83" s="52">
        <f>_xlfn.XLOOKUP(C83,'[9]②7月-汇总'!$D:$D,'[9]②7月-汇总'!$AB:$AB,0)</f>
        <v>0</v>
      </c>
      <c r="AY83" s="52">
        <f>_xlfn.XLOOKUP(C83,'[9]②7月-汇总'!$D:$D,'[9]②7月-汇总'!$AD:$AD,0)</f>
        <v>0</v>
      </c>
      <c r="AZ83" s="54">
        <f t="shared" si="23"/>
        <v>100</v>
      </c>
      <c r="BA83" s="52">
        <f>_xlfn.XLOOKUP(C83,[11]健康师明细!$C:$C,[11]健康师明细!$K:$K,0)</f>
        <v>0</v>
      </c>
      <c r="BB83" s="55">
        <f>_xlfn.XLOOKUP(C83,'[9]②7月-汇总'!$D:$D,'[9]②7月-汇总'!$AE:$AE,0)</f>
        <v>0</v>
      </c>
      <c r="BC83" s="55">
        <f>_xlfn.XLOOKUP(C83,'[9]②7月-汇总'!$D:$D,'[9]②7月-汇总'!$AF:$AF,0)</f>
        <v>0</v>
      </c>
      <c r="BD83" s="58">
        <f>_xlfn.XLOOKUP(C83,'[9]②7月-汇总'!$D:$D,'[9]②7月-汇总'!$AG:$AG,0)</f>
        <v>0</v>
      </c>
      <c r="BE83" s="60" t="e">
        <f t="shared" si="27"/>
        <v>#REF!</v>
      </c>
      <c r="BF83" s="52">
        <f>_xlfn.XLOOKUP(C83,'[9]①7月-花名册'!$E:$E,'[9]①7月-花名册'!$U:$U,0)</f>
        <v>0</v>
      </c>
      <c r="BG83" s="61" t="e">
        <f t="shared" si="24"/>
        <v>#REF!</v>
      </c>
      <c r="BH83" s="61" t="e">
        <f t="shared" si="25"/>
        <v>#REF!</v>
      </c>
      <c r="BI83" s="52">
        <f>_xlfn.XLOOKUP(C83,[9]上月未发人员明细!$A:$A,[9]上月未发人员明细!$I:$I,0)</f>
        <v>0</v>
      </c>
      <c r="BJ83" s="52">
        <f>SUMIFS([7]手动调整!$F:$F,[7]手动调整!$B:$B,C83)</f>
        <v>0</v>
      </c>
      <c r="BK83" s="64" t="e">
        <f t="shared" si="26"/>
        <v>#REF!</v>
      </c>
    </row>
    <row r="84" ht="15" customHeight="1" spans="1:63">
      <c r="A84" s="22" t="s">
        <v>164</v>
      </c>
      <c r="B84" s="23" t="s">
        <v>12</v>
      </c>
      <c r="C84" s="23" t="s">
        <v>173</v>
      </c>
      <c r="D84" s="23" t="str">
        <f>_xlfn.XLOOKUP(C84,[1]期初设置!$E:$E,[1]期初设置!$AM:$AM,0)</f>
        <v>川师+虎啸龙吟队</v>
      </c>
      <c r="E84" s="27">
        <f>IFERROR(_xlfn.XLOOKUP(C84,[1]期初设置!$E:$E,[1]期初设置!$R:$R),"")</f>
        <v>25991</v>
      </c>
      <c r="F84" s="27">
        <f>IFERROR(_xlfn.XLOOKUP(C84,[1]期初设置!$E:$E,[1]期初设置!S:S),"")</f>
        <v>22992</v>
      </c>
      <c r="G84" s="27">
        <f>IFERROR(_xlfn.XLOOKUP(C84,[1]期初设置!$E:$E,[1]期初设置!T:T),"")</f>
        <v>2999</v>
      </c>
      <c r="H84" s="27">
        <f>IFERROR(_xlfn.XLOOKUP(C84,[1]期初设置!$E:$E,[1]期初设置!U:U),"")</f>
        <v>0</v>
      </c>
      <c r="I84" s="31">
        <f>_xlfn.XLOOKUP(A84,[2]门店排名!$C:$C,[2]门店排名!$E:$E,0)</f>
        <v>205041</v>
      </c>
      <c r="J84" s="31">
        <f>IFERROR(_xlfn.XLOOKUP(D84,'[1]⑥战队统计表-B-a-②呈现-业绩明细表④'!$A:$A,'[1]⑥战队统计表-B-a-②呈现-业绩明细表④'!$C:$C,0),"")</f>
        <v>95443</v>
      </c>
      <c r="K84" s="32">
        <f>IFERROR(_xlfn.XLOOKUP(C84,[1]期初设置!$E:$E,[1]期初设置!$AI:$AI,0),"")</f>
        <v>1184.714125</v>
      </c>
      <c r="L84" s="33">
        <f>_xlfn.XLOOKUP(C84,[1]期初设置!$E:$E,[1]期初设置!$J:$J,0)</f>
        <v>0</v>
      </c>
      <c r="M84" s="35">
        <f>_xlfn.XLOOKUP(C84,[1]期初设置!$E:$E,[1]期初设置!$I:$I,0)</f>
        <v>0</v>
      </c>
      <c r="N84" s="35">
        <f>_xlfn.XLOOKUP(C84,[1]期初设置!$E:$E,[1]期初设置!$K:$K,0)</f>
        <v>0</v>
      </c>
      <c r="O84" s="33">
        <f>_xlfn.XLOOKUP(C84,[1]期初设置!$E:$E,[1]期初设置!$O:$O,0)</f>
        <v>0</v>
      </c>
      <c r="P84" s="35">
        <f>IF(_xlfn.XLOOKUP(C84,[1]期初设置!$E:$E,[1]期初设置!$N:$N,0)="同老店",0,_xlfn.XLOOKUP(C84,[1]期初设置!$E:$E,[1]期初设置!$N:$N,0))</f>
        <v>0</v>
      </c>
      <c r="Q84" s="38">
        <f>_xlfn.XLOOKUP(C84,'[3]7月'!$C:$C,'[3]7月'!$E:$E,0)</f>
        <v>12371.53</v>
      </c>
      <c r="R84" s="38">
        <f>_xlfn.XLOOKUP(C84,'[3]7月'!$C:$C,'[3]7月'!$D:$D,0)</f>
        <v>97</v>
      </c>
      <c r="S84" s="38">
        <f>_xlfn.XLOOKUP(A84,[2]人头人次表!$A:$A,[2]人头人次表!$C:$C,0)</f>
        <v>157</v>
      </c>
      <c r="T84" s="38">
        <f>_xlfn.XLOOKUP(C84,'[4]②7月-汇总'!$D:$D,'[4]②7月-汇总'!$AP:$AP,0)</f>
        <v>31</v>
      </c>
      <c r="U84" s="38">
        <f>_xlfn.XLOOKUP(C84,'[4]②7月-汇总'!$D:$D,'[4]②7月-汇总'!$U:$U,0)</f>
        <v>0</v>
      </c>
      <c r="V84" s="41">
        <f>_xlfn.XLOOKUP(C84,[5]期初设置!$E:$E,[5]期初设置!$AG:$AG,0)</f>
        <v>0.05</v>
      </c>
      <c r="W84" s="42">
        <f>_xlfn.XLOOKUP(C84,[5]期初设置!$E:$E,[5]期初设置!$AH:$AH,0)</f>
        <v>1092.12</v>
      </c>
      <c r="X84" s="42">
        <f>_xlfn.XLOOKUP(C84,[5]期初设置!$E:$E,[5]期初设置!$AI:$AI,0)</f>
        <v>92.594125</v>
      </c>
      <c r="Y84" s="42" t="str">
        <f>_xlfn.XLOOKUP(C84,[5]期初设置!$E:$E,[5]期初设置!$AM:$AM,0)</f>
        <v/>
      </c>
      <c r="Z84" s="42">
        <f t="shared" si="15"/>
        <v>0</v>
      </c>
      <c r="AA84" s="42">
        <f t="shared" si="16"/>
        <v>1184.714125</v>
      </c>
      <c r="AB84" s="42">
        <f>_xlfn.XLOOKUP(C84,'[6]健康师-人工底薪'!$A:$A,'[6]健康师-人工底薪'!$AF:$AF,0)</f>
        <v>2000</v>
      </c>
      <c r="AC84" s="47">
        <f t="shared" si="17"/>
        <v>2000</v>
      </c>
      <c r="AD84" s="38">
        <f>_xlfn.XLOOKUP(C84,'[3]7月'!$C:$C,'[3]7月'!$F:$F,0)</f>
        <v>1064</v>
      </c>
      <c r="AE84" s="38">
        <f>_xlfn.XLOOKUP(C84,'[8]7月'!$C:$C,'[8]7月'!$G:$G,0)</f>
        <v>0</v>
      </c>
      <c r="AF84" s="38">
        <f>_xlfn.XLOOKUP(C84,'[9]②7月-汇总'!$D:$D,'[9]②7月-汇总'!$W:$W,0)</f>
        <v>0</v>
      </c>
      <c r="AG84" s="38">
        <f>_xlfn.XLOOKUP(C84,'[9]②7月-汇总'!$D:$D,'[9]②7月-汇总'!$Z:$Z,0)</f>
        <v>50</v>
      </c>
      <c r="AH84" s="50" t="e">
        <f>AA84+AC84+#REF!+#REF!+#REF!+AF84+AG84+AD84+AE84</f>
        <v>#REF!</v>
      </c>
      <c r="AI84" s="38">
        <f>_xlfn.XLOOKUP(C84,'[9]①7月-花名册'!$E:$E,'[9]①7月-花名册'!$T:$T,0)</f>
        <v>0</v>
      </c>
      <c r="AJ84" s="38">
        <f t="shared" si="18"/>
        <v>0</v>
      </c>
      <c r="AK84" s="38">
        <f t="shared" si="19"/>
        <v>0</v>
      </c>
      <c r="AL84" s="38">
        <f t="shared" si="20"/>
        <v>0</v>
      </c>
      <c r="AM84" s="38" t="e">
        <f t="shared" si="21"/>
        <v>#REF!</v>
      </c>
      <c r="AN84" s="52">
        <f>_xlfn.XLOOKUP(C84,'[9]②7月-汇总'!$D:$D,'[9]②7月-汇总'!AI:AI,0)</f>
        <v>0</v>
      </c>
      <c r="AO84" s="52">
        <f>_xlfn.XLOOKUP(C84,'[9]②7月-汇总'!$D:$D,'[9]②7月-汇总'!AJ:AJ,0)</f>
        <v>0</v>
      </c>
      <c r="AP84" s="52">
        <f>_xlfn.XLOOKUP(C84,'[9]②7月-汇总'!$D:$D,'[9]②7月-汇总'!AL:AL,0)</f>
        <v>0</v>
      </c>
      <c r="AQ84" s="54">
        <f t="shared" si="22"/>
        <v>0</v>
      </c>
      <c r="AR84" s="55">
        <f>_xlfn.XLOOKUP(C84,'[9]②7月-汇总'!$D:$D,'[9]②7月-汇总'!X:X,0)</f>
        <v>0</v>
      </c>
      <c r="AS84" s="55">
        <f>_xlfn.XLOOKUP(C84,'[9]②7月-汇总'!$D:$D,'[9]②7月-汇总'!Y:Y,0)</f>
        <v>0</v>
      </c>
      <c r="AT84" s="55"/>
      <c r="AU84" s="52">
        <f>_xlfn.XLOOKUP(C84,'[10]7月社保'!$B:$B,'[10]7月社保'!$L:$L,0)</f>
        <v>0</v>
      </c>
      <c r="AV84" s="52">
        <f>IFERROR(IF(AL84&gt;0,_xlfn.XLOOKUP(C84,[11]健康师明细!$C:$C,[11]健康师明细!$N:$N,0),0),0)</f>
        <v>0</v>
      </c>
      <c r="AW84" s="52">
        <f>_xlfn.XLOOKUP(C84,'[9]②7月-汇总'!$D:$D,'[9]②7月-汇总'!$AC:$AC,0)</f>
        <v>0</v>
      </c>
      <c r="AX84" s="52">
        <f>_xlfn.XLOOKUP(C84,'[9]②7月-汇总'!$D:$D,'[9]②7月-汇总'!$AB:$AB,0)</f>
        <v>0</v>
      </c>
      <c r="AY84" s="52">
        <f>_xlfn.XLOOKUP(C84,'[9]②7月-汇总'!$D:$D,'[9]②7月-汇总'!$AD:$AD,0)</f>
        <v>0</v>
      </c>
      <c r="AZ84" s="54">
        <f t="shared" si="23"/>
        <v>0</v>
      </c>
      <c r="BA84" s="52">
        <f>_xlfn.XLOOKUP(C84,[11]健康师明细!$C:$C,[11]健康师明细!$K:$K,0)</f>
        <v>0</v>
      </c>
      <c r="BB84" s="55">
        <f>_xlfn.XLOOKUP(C84,'[9]②7月-汇总'!$D:$D,'[9]②7月-汇总'!$AE:$AE,0)</f>
        <v>0</v>
      </c>
      <c r="BC84" s="55">
        <f>_xlfn.XLOOKUP(C84,'[9]②7月-汇总'!$D:$D,'[9]②7月-汇总'!$AF:$AF,0)</f>
        <v>0</v>
      </c>
      <c r="BD84" s="58">
        <f>_xlfn.XLOOKUP(C84,'[9]②7月-汇总'!$D:$D,'[9]②7月-汇总'!$AG:$AG,0)</f>
        <v>0</v>
      </c>
      <c r="BE84" s="60" t="e">
        <f t="shared" si="27"/>
        <v>#REF!</v>
      </c>
      <c r="BF84" s="52">
        <f>_xlfn.XLOOKUP(C84,'[9]①7月-花名册'!$E:$E,'[9]①7月-花名册'!$U:$U,0)</f>
        <v>0</v>
      </c>
      <c r="BG84" s="61" t="e">
        <f t="shared" si="24"/>
        <v>#REF!</v>
      </c>
      <c r="BH84" s="61" t="e">
        <f t="shared" si="25"/>
        <v>#REF!</v>
      </c>
      <c r="BI84" s="52">
        <f>_xlfn.XLOOKUP(C84,[9]上月未发人员明细!$A:$A,[9]上月未发人员明细!$I:$I,0)</f>
        <v>0</v>
      </c>
      <c r="BJ84" s="52">
        <f>SUMIFS([7]手动调整!$F:$F,[7]手动调整!$B:$B,C84)</f>
        <v>0</v>
      </c>
      <c r="BK84" s="64" t="e">
        <f t="shared" si="26"/>
        <v>#REF!</v>
      </c>
    </row>
    <row r="85" spans="1:63">
      <c r="A85" s="22" t="s">
        <v>174</v>
      </c>
      <c r="B85" s="23" t="s">
        <v>79</v>
      </c>
      <c r="C85" s="23" t="s">
        <v>175</v>
      </c>
      <c r="D85" s="23">
        <f>_xlfn.XLOOKUP(C85,[1]期初设置!$E:$E,[1]期初设置!$AM:$AM,0)</f>
        <v>0</v>
      </c>
      <c r="E85" s="27" t="str">
        <f>IFERROR(_xlfn.XLOOKUP(C85,[1]期初设置!$E:$E,[1]期初设置!$R:$R),"")</f>
        <v/>
      </c>
      <c r="F85" s="27" t="str">
        <f>IFERROR(_xlfn.XLOOKUP(C85,[1]期初设置!$E:$E,[1]期初设置!S:S),"")</f>
        <v/>
      </c>
      <c r="G85" s="27" t="str">
        <f>IFERROR(_xlfn.XLOOKUP(C85,[1]期初设置!$E:$E,[1]期初设置!T:T),"")</f>
        <v/>
      </c>
      <c r="H85" s="27" t="str">
        <f>IFERROR(_xlfn.XLOOKUP(C85,[1]期初设置!$E:$E,[1]期初设置!U:U),"")</f>
        <v/>
      </c>
      <c r="I85" s="31">
        <f>_xlfn.XLOOKUP(A85,[2]门店排名!$C:$C,[2]门店排名!$E:$E,0)</f>
        <v>111267</v>
      </c>
      <c r="J85" s="31" t="str">
        <f>IFERROR(_xlfn.XLOOKUP(D85,'[1]⑥战队统计表-B-a-②呈现-业绩明细表④'!$A:$A,'[1]⑥战队统计表-B-a-②呈现-业绩明细表④'!$C:$C,0),"")</f>
        <v/>
      </c>
      <c r="K85" s="32">
        <f>IFERROR(_xlfn.XLOOKUP(C85,[1]期初设置!$E:$E,[1]期初设置!$AI:$AI,0),"")</f>
        <v>0</v>
      </c>
      <c r="L85" s="33">
        <f>_xlfn.XLOOKUP(C85,[1]期初设置!$E:$E,[1]期初设置!$J:$J,0)</f>
        <v>0</v>
      </c>
      <c r="M85" s="35">
        <f>_xlfn.XLOOKUP(C85,[1]期初设置!$E:$E,[1]期初设置!$I:$I,0)</f>
        <v>0</v>
      </c>
      <c r="N85" s="35">
        <f>_xlfn.XLOOKUP(C85,[1]期初设置!$E:$E,[1]期初设置!$K:$K,0)</f>
        <v>0</v>
      </c>
      <c r="O85" s="33">
        <f>_xlfn.XLOOKUP(C85,[1]期初设置!$E:$E,[1]期初设置!$O:$O,0)</f>
        <v>0</v>
      </c>
      <c r="P85" s="35">
        <f>IF(_xlfn.XLOOKUP(C85,[1]期初设置!$E:$E,[1]期初设置!$N:$N,0)="同老店",0,_xlfn.XLOOKUP(C85,[1]期初设置!$E:$E,[1]期初设置!$N:$N,0))</f>
        <v>0</v>
      </c>
      <c r="Q85" s="38">
        <f>_xlfn.XLOOKUP(C85,'[3]7月'!$C:$C,'[3]7月'!$E:$E,0)</f>
        <v>0</v>
      </c>
      <c r="R85" s="38">
        <f>_xlfn.XLOOKUP(C85,'[3]7月'!$C:$C,'[3]7月'!$D:$D,0)</f>
        <v>0</v>
      </c>
      <c r="S85" s="38">
        <f>_xlfn.XLOOKUP(A85,[2]人头人次表!$A:$A,[2]人头人次表!$C:$C,0)</f>
        <v>142</v>
      </c>
      <c r="T85" s="38">
        <f>_xlfn.XLOOKUP(C85,'[4]②7月-汇总'!$D:$D,'[4]②7月-汇总'!$AP:$AP,0)</f>
        <v>31</v>
      </c>
      <c r="U85" s="38">
        <f>_xlfn.XLOOKUP(C85,'[4]②7月-汇总'!$D:$D,'[4]②7月-汇总'!$U:$U,0)</f>
        <v>0</v>
      </c>
      <c r="V85" s="41">
        <f>_xlfn.XLOOKUP(C85,[5]期初设置!$E:$E,[5]期初设置!$AG:$AG,0)</f>
        <v>0</v>
      </c>
      <c r="W85" s="42">
        <f>_xlfn.XLOOKUP(C85,[5]期初设置!$E:$E,[5]期初设置!$AH:$AH,0)</f>
        <v>0</v>
      </c>
      <c r="X85" s="42">
        <f>_xlfn.XLOOKUP(C85,[5]期初设置!$E:$E,[5]期初设置!$AI:$AI,0)</f>
        <v>0</v>
      </c>
      <c r="Y85" s="42">
        <f>_xlfn.XLOOKUP(C85,[5]期初设置!$E:$E,[5]期初设置!$AM:$AM,0)</f>
        <v>0</v>
      </c>
      <c r="Z85" s="42">
        <f t="shared" si="15"/>
        <v>0</v>
      </c>
      <c r="AA85" s="42">
        <f t="shared" si="16"/>
        <v>0</v>
      </c>
      <c r="AB85" s="42">
        <f>_xlfn.XLOOKUP(C85,'[6]健康师-人工底薪'!$A:$A,'[6]健康师-人工底薪'!$AF:$AF,0)</f>
        <v>0</v>
      </c>
      <c r="AC85" s="47">
        <f t="shared" si="17"/>
        <v>0</v>
      </c>
      <c r="AD85" s="38">
        <f>_xlfn.XLOOKUP(C85,'[3]7月'!$C:$C,'[3]7月'!$F:$F,0)</f>
        <v>0</v>
      </c>
      <c r="AE85" s="38">
        <f>_xlfn.XLOOKUP(C85,'[8]7月'!$C:$C,'[8]7月'!$G:$G,0)</f>
        <v>0</v>
      </c>
      <c r="AF85" s="38">
        <f>_xlfn.XLOOKUP(C85,'[9]②7月-汇总'!$D:$D,'[9]②7月-汇总'!$W:$W,0)</f>
        <v>0</v>
      </c>
      <c r="AG85" s="38">
        <f>_xlfn.XLOOKUP(C85,'[9]②7月-汇总'!$D:$D,'[9]②7月-汇总'!$Z:$Z,0)</f>
        <v>0</v>
      </c>
      <c r="AH85" s="50" t="e">
        <f>AA85+AC85+#REF!+#REF!+#REF!+AF85+AG85+AD85+AE85</f>
        <v>#REF!</v>
      </c>
      <c r="AI85" s="38">
        <f>_xlfn.XLOOKUP(C85,'[9]①7月-花名册'!$E:$E,'[9]①7月-花名册'!$T:$T,0)</f>
        <v>0</v>
      </c>
      <c r="AJ85" s="38">
        <f t="shared" si="18"/>
        <v>0</v>
      </c>
      <c r="AK85" s="38">
        <f t="shared" si="19"/>
        <v>0</v>
      </c>
      <c r="AL85" s="38">
        <f t="shared" si="20"/>
        <v>0</v>
      </c>
      <c r="AM85" s="38" t="e">
        <f t="shared" si="21"/>
        <v>#REF!</v>
      </c>
      <c r="AN85" s="52">
        <f>_xlfn.XLOOKUP(C85,'[9]②7月-汇总'!$D:$D,'[9]②7月-汇总'!AI:AI,0)</f>
        <v>0</v>
      </c>
      <c r="AO85" s="52">
        <f>_xlfn.XLOOKUP(C85,'[9]②7月-汇总'!$D:$D,'[9]②7月-汇总'!AJ:AJ,0)</f>
        <v>0</v>
      </c>
      <c r="AP85" s="52">
        <f>_xlfn.XLOOKUP(C85,'[9]②7月-汇总'!$D:$D,'[9]②7月-汇总'!AL:AL,0)</f>
        <v>0</v>
      </c>
      <c r="AQ85" s="54">
        <f t="shared" si="22"/>
        <v>0</v>
      </c>
      <c r="AR85" s="55">
        <f>_xlfn.XLOOKUP(C85,'[9]②7月-汇总'!$D:$D,'[9]②7月-汇总'!X:X,0)</f>
        <v>10</v>
      </c>
      <c r="AS85" s="55">
        <f>_xlfn.XLOOKUP(C85,'[9]②7月-汇总'!$D:$D,'[9]②7月-汇总'!Y:Y,0)</f>
        <v>0</v>
      </c>
      <c r="AT85" s="55"/>
      <c r="AU85" s="52">
        <f>_xlfn.XLOOKUP(C85,'[10]7月社保'!$B:$B,'[10]7月社保'!$L:$L,0)</f>
        <v>640.56</v>
      </c>
      <c r="AV85" s="52">
        <f>IFERROR(IF(AL85&gt;0,_xlfn.XLOOKUP(C85,[11]健康师明细!$C:$C,[11]健康师明细!$N:$N,0),0),0)</f>
        <v>0</v>
      </c>
      <c r="AW85" s="52">
        <f>_xlfn.XLOOKUP(C85,'[9]②7月-汇总'!$D:$D,'[9]②7月-汇总'!$AC:$AC,0)</f>
        <v>0</v>
      </c>
      <c r="AX85" s="52">
        <f>_xlfn.XLOOKUP(C85,'[9]②7月-汇总'!$D:$D,'[9]②7月-汇总'!$AB:$AB,0)</f>
        <v>0</v>
      </c>
      <c r="AY85" s="52">
        <f>_xlfn.XLOOKUP(C85,'[9]②7月-汇总'!$D:$D,'[9]②7月-汇总'!$AD:$AD,0)</f>
        <v>0</v>
      </c>
      <c r="AZ85" s="54">
        <f t="shared" si="23"/>
        <v>650.56</v>
      </c>
      <c r="BA85" s="52">
        <f>_xlfn.XLOOKUP(C85,[11]健康师明细!$C:$C,[11]健康师明细!$K:$K,0)</f>
        <v>0</v>
      </c>
      <c r="BB85" s="55">
        <f>_xlfn.XLOOKUP(C85,'[9]②7月-汇总'!$D:$D,'[9]②7月-汇总'!$AE:$AE,0)</f>
        <v>0</v>
      </c>
      <c r="BC85" s="55">
        <f>_xlfn.XLOOKUP(C85,'[9]②7月-汇总'!$D:$D,'[9]②7月-汇总'!$AF:$AF,0)</f>
        <v>0</v>
      </c>
      <c r="BD85" s="58">
        <f>_xlfn.XLOOKUP(C85,'[9]②7月-汇总'!$D:$D,'[9]②7月-汇总'!$AG:$AG,0)</f>
        <v>0</v>
      </c>
      <c r="BE85" s="60" t="e">
        <f t="shared" si="27"/>
        <v>#REF!</v>
      </c>
      <c r="BF85" s="52">
        <f>_xlfn.XLOOKUP(C85,'[9]①7月-花名册'!$E:$E,'[9]①7月-花名册'!$U:$U,0)</f>
        <v>0</v>
      </c>
      <c r="BG85" s="61" t="e">
        <f t="shared" si="24"/>
        <v>#REF!</v>
      </c>
      <c r="BH85" s="61" t="e">
        <f t="shared" si="25"/>
        <v>#REF!</v>
      </c>
      <c r="BI85" s="52">
        <f>_xlfn.XLOOKUP(C85,[9]上月未发人员明细!$A:$A,[9]上月未发人员明细!$I:$I,0)</f>
        <v>0</v>
      </c>
      <c r="BJ85" s="52">
        <f>SUMIFS([7]手动调整!$F:$F,[7]手动调整!$B:$B,C85)</f>
        <v>0</v>
      </c>
      <c r="BK85" s="64" t="e">
        <f t="shared" si="26"/>
        <v>#REF!</v>
      </c>
    </row>
    <row r="86" spans="1:63">
      <c r="A86" s="22" t="s">
        <v>174</v>
      </c>
      <c r="B86" s="23" t="s">
        <v>81</v>
      </c>
      <c r="C86" s="23" t="s">
        <v>176</v>
      </c>
      <c r="D86" s="23">
        <f>_xlfn.XLOOKUP(C86,[1]期初设置!$E:$E,[1]期初设置!$AM:$AM,0)</f>
        <v>0</v>
      </c>
      <c r="E86" s="27" t="str">
        <f>IFERROR(_xlfn.XLOOKUP(C86,[1]期初设置!$E:$E,[1]期初设置!$R:$R),"")</f>
        <v/>
      </c>
      <c r="F86" s="27" t="str">
        <f>IFERROR(_xlfn.XLOOKUP(C86,[1]期初设置!$E:$E,[1]期初设置!S:S),"")</f>
        <v/>
      </c>
      <c r="G86" s="27" t="str">
        <f>IFERROR(_xlfn.XLOOKUP(C86,[1]期初设置!$E:$E,[1]期初设置!T:T),"")</f>
        <v/>
      </c>
      <c r="H86" s="27" t="str">
        <f>IFERROR(_xlfn.XLOOKUP(C86,[1]期初设置!$E:$E,[1]期初设置!U:U),"")</f>
        <v/>
      </c>
      <c r="I86" s="31">
        <f>_xlfn.XLOOKUP(A86,[2]门店排名!$C:$C,[2]门店排名!$E:$E,0)</f>
        <v>111267</v>
      </c>
      <c r="J86" s="31" t="str">
        <f>IFERROR(_xlfn.XLOOKUP(D86,'[1]⑥战队统计表-B-a-②呈现-业绩明细表④'!$A:$A,'[1]⑥战队统计表-B-a-②呈现-业绩明细表④'!$C:$C,0),"")</f>
        <v/>
      </c>
      <c r="K86" s="32">
        <f>IFERROR(_xlfn.XLOOKUP(C86,[1]期初设置!$E:$E,[1]期初设置!$AI:$AI,0),"")</f>
        <v>0</v>
      </c>
      <c r="L86" s="33">
        <f>_xlfn.XLOOKUP(C86,[1]期初设置!$E:$E,[1]期初设置!$J:$J,0)</f>
        <v>0</v>
      </c>
      <c r="M86" s="35">
        <f>_xlfn.XLOOKUP(C86,[1]期初设置!$E:$E,[1]期初设置!$I:$I,0)</f>
        <v>0</v>
      </c>
      <c r="N86" s="35">
        <f>_xlfn.XLOOKUP(C86,[1]期初设置!$E:$E,[1]期初设置!$K:$K,0)</f>
        <v>0</v>
      </c>
      <c r="O86" s="33">
        <f>_xlfn.XLOOKUP(C86,[1]期初设置!$E:$E,[1]期初设置!$O:$O,0)</f>
        <v>0</v>
      </c>
      <c r="P86" s="35">
        <f>IF(_xlfn.XLOOKUP(C86,[1]期初设置!$E:$E,[1]期初设置!$N:$N,0)="同老店",0,_xlfn.XLOOKUP(C86,[1]期初设置!$E:$E,[1]期初设置!$N:$N,0))</f>
        <v>0</v>
      </c>
      <c r="Q86" s="38">
        <f>_xlfn.XLOOKUP(C86,'[3]7月'!$C:$C,'[3]7月'!$E:$E,0)</f>
        <v>0</v>
      </c>
      <c r="R86" s="38">
        <f>_xlfn.XLOOKUP(C86,'[3]7月'!$C:$C,'[3]7月'!$D:$D,0)</f>
        <v>0</v>
      </c>
      <c r="S86" s="38">
        <f>_xlfn.XLOOKUP(A86,[2]人头人次表!$A:$A,[2]人头人次表!$C:$C,0)</f>
        <v>142</v>
      </c>
      <c r="T86" s="38">
        <f>_xlfn.XLOOKUP(C86,'[4]②7月-汇总'!$D:$D,'[4]②7月-汇总'!$AP:$AP,0)</f>
        <v>31</v>
      </c>
      <c r="U86" s="38">
        <f>_xlfn.XLOOKUP(C86,'[4]②7月-汇总'!$D:$D,'[4]②7月-汇总'!$U:$U,0)</f>
        <v>0</v>
      </c>
      <c r="V86" s="41">
        <f>_xlfn.XLOOKUP(C86,[5]期初设置!$E:$E,[5]期初设置!$AG:$AG,0)</f>
        <v>0</v>
      </c>
      <c r="W86" s="42">
        <f>_xlfn.XLOOKUP(C86,[5]期初设置!$E:$E,[5]期初设置!$AH:$AH,0)</f>
        <v>0</v>
      </c>
      <c r="X86" s="42">
        <f>_xlfn.XLOOKUP(C86,[5]期初设置!$E:$E,[5]期初设置!$AI:$AI,0)</f>
        <v>0</v>
      </c>
      <c r="Y86" s="42">
        <f>_xlfn.XLOOKUP(C86,[5]期初设置!$E:$E,[5]期初设置!$AM:$AM,0)</f>
        <v>0</v>
      </c>
      <c r="Z86" s="42">
        <f t="shared" si="15"/>
        <v>0</v>
      </c>
      <c r="AA86" s="42">
        <f t="shared" si="16"/>
        <v>0</v>
      </c>
      <c r="AB86" s="42">
        <f>_xlfn.XLOOKUP(C86,'[6]健康师-人工底薪'!$A:$A,'[6]健康师-人工底薪'!$AF:$AF,0)</f>
        <v>0</v>
      </c>
      <c r="AC86" s="47">
        <f t="shared" si="17"/>
        <v>0</v>
      </c>
      <c r="AD86" s="38">
        <f>_xlfn.XLOOKUP(C86,'[3]7月'!$C:$C,'[3]7月'!$F:$F,0)</f>
        <v>0</v>
      </c>
      <c r="AE86" s="38">
        <f>_xlfn.XLOOKUP(C86,'[8]7月'!$C:$C,'[8]7月'!$G:$G,0)</f>
        <v>0</v>
      </c>
      <c r="AF86" s="38">
        <f>_xlfn.XLOOKUP(C86,'[9]②7月-汇总'!$D:$D,'[9]②7月-汇总'!$W:$W,0)</f>
        <v>0</v>
      </c>
      <c r="AG86" s="38">
        <f>_xlfn.XLOOKUP(C86,'[9]②7月-汇总'!$D:$D,'[9]②7月-汇总'!$Z:$Z,0)</f>
        <v>0</v>
      </c>
      <c r="AH86" s="50" t="e">
        <f>AA86+AC86+#REF!+#REF!+#REF!+AF86+AG86+AD86+AE86</f>
        <v>#REF!</v>
      </c>
      <c r="AI86" s="38">
        <f>_xlfn.XLOOKUP(C86,'[9]①7月-花名册'!$E:$E,'[9]①7月-花名册'!$T:$T,0)</f>
        <v>0</v>
      </c>
      <c r="AJ86" s="38">
        <f t="shared" si="18"/>
        <v>0</v>
      </c>
      <c r="AK86" s="38">
        <f t="shared" si="19"/>
        <v>0</v>
      </c>
      <c r="AL86" s="38">
        <f t="shared" si="20"/>
        <v>0</v>
      </c>
      <c r="AM86" s="38" t="e">
        <f t="shared" si="21"/>
        <v>#REF!</v>
      </c>
      <c r="AN86" s="52">
        <f>_xlfn.XLOOKUP(C86,'[9]②7月-汇总'!$D:$D,'[9]②7月-汇总'!AI:AI,0)</f>
        <v>0</v>
      </c>
      <c r="AO86" s="52">
        <f>_xlfn.XLOOKUP(C86,'[9]②7月-汇总'!$D:$D,'[9]②7月-汇总'!AJ:AJ,0)</f>
        <v>0</v>
      </c>
      <c r="AP86" s="52">
        <f>_xlfn.XLOOKUP(C86,'[9]②7月-汇总'!$D:$D,'[9]②7月-汇总'!AL:AL,0)</f>
        <v>0</v>
      </c>
      <c r="AQ86" s="54">
        <f t="shared" si="22"/>
        <v>0</v>
      </c>
      <c r="AR86" s="55">
        <f>_xlfn.XLOOKUP(C86,'[9]②7月-汇总'!$D:$D,'[9]②7月-汇总'!X:X,0)</f>
        <v>0</v>
      </c>
      <c r="AS86" s="55">
        <f>_xlfn.XLOOKUP(C86,'[9]②7月-汇总'!$D:$D,'[9]②7月-汇总'!Y:Y,0)</f>
        <v>0</v>
      </c>
      <c r="AT86" s="55"/>
      <c r="AU86" s="52">
        <f>_xlfn.XLOOKUP(C86,'[10]7月社保'!$B:$B,'[10]7月社保'!$L:$L,0)</f>
        <v>0</v>
      </c>
      <c r="AV86" s="52">
        <f>IFERROR(IF(AL86&gt;0,_xlfn.XLOOKUP(C86,[11]健康师明细!$C:$C,[11]健康师明细!$N:$N,0),0),0)</f>
        <v>0</v>
      </c>
      <c r="AW86" s="52">
        <f>_xlfn.XLOOKUP(C86,'[9]②7月-汇总'!$D:$D,'[9]②7月-汇总'!$AC:$AC,0)</f>
        <v>0</v>
      </c>
      <c r="AX86" s="52">
        <f>_xlfn.XLOOKUP(C86,'[9]②7月-汇总'!$D:$D,'[9]②7月-汇总'!$AB:$AB,0)</f>
        <v>0</v>
      </c>
      <c r="AY86" s="52">
        <f>_xlfn.XLOOKUP(C86,'[9]②7月-汇总'!$D:$D,'[9]②7月-汇总'!$AD:$AD,0)</f>
        <v>0</v>
      </c>
      <c r="AZ86" s="54">
        <f t="shared" si="23"/>
        <v>0</v>
      </c>
      <c r="BA86" s="52">
        <f>_xlfn.XLOOKUP(C86,[11]健康师明细!$C:$C,[11]健康师明细!$K:$K,0)</f>
        <v>0</v>
      </c>
      <c r="BB86" s="55">
        <f>_xlfn.XLOOKUP(C86,'[9]②7月-汇总'!$D:$D,'[9]②7月-汇总'!$AE:$AE,0)</f>
        <v>0</v>
      </c>
      <c r="BC86" s="55">
        <f>_xlfn.XLOOKUP(C86,'[9]②7月-汇总'!$D:$D,'[9]②7月-汇总'!$AF:$AF,0)</f>
        <v>0</v>
      </c>
      <c r="BD86" s="58">
        <f>_xlfn.XLOOKUP(C86,'[9]②7月-汇总'!$D:$D,'[9]②7月-汇总'!$AG:$AG,0)</f>
        <v>0</v>
      </c>
      <c r="BE86" s="60" t="e">
        <f t="shared" si="27"/>
        <v>#REF!</v>
      </c>
      <c r="BF86" s="52">
        <f>_xlfn.XLOOKUP(C86,'[9]①7月-花名册'!$E:$E,'[9]①7月-花名册'!$U:$U,0)</f>
        <v>0</v>
      </c>
      <c r="BG86" s="61" t="e">
        <f t="shared" si="24"/>
        <v>#REF!</v>
      </c>
      <c r="BH86" s="61" t="e">
        <f t="shared" si="25"/>
        <v>#REF!</v>
      </c>
      <c r="BI86" s="52">
        <f>_xlfn.XLOOKUP(C86,[9]上月未发人员明细!$A:$A,[9]上月未发人员明细!$I:$I,0)</f>
        <v>0</v>
      </c>
      <c r="BJ86" s="52">
        <f>SUMIFS([7]手动调整!$F:$F,[7]手动调整!$B:$B,C86)</f>
        <v>0</v>
      </c>
      <c r="BK86" s="64" t="e">
        <f t="shared" si="26"/>
        <v>#REF!</v>
      </c>
    </row>
    <row r="87" spans="1:63">
      <c r="A87" s="22" t="s">
        <v>174</v>
      </c>
      <c r="B87" s="23" t="s">
        <v>12</v>
      </c>
      <c r="C87" s="23" t="s">
        <v>177</v>
      </c>
      <c r="D87" s="23" t="str">
        <f>_xlfn.XLOOKUP(C87,[1]期初设置!$E:$E,[1]期初设置!$AM:$AM,0)</f>
        <v>鹭岛+出单队</v>
      </c>
      <c r="E87" s="27">
        <f>IFERROR(_xlfn.XLOOKUP(C87,[1]期初设置!$E:$E,[1]期初设置!$R:$R),"")</f>
        <v>26174.5</v>
      </c>
      <c r="F87" s="27">
        <f>IFERROR(_xlfn.XLOOKUP(C87,[1]期初设置!$E:$E,[1]期初设置!S:S),"")</f>
        <v>21074.5</v>
      </c>
      <c r="G87" s="27">
        <f>IFERROR(_xlfn.XLOOKUP(C87,[1]期初设置!$E:$E,[1]期初设置!T:T),"")</f>
        <v>5100</v>
      </c>
      <c r="H87" s="27">
        <f>IFERROR(_xlfn.XLOOKUP(C87,[1]期初设置!$E:$E,[1]期初设置!U:U),"")</f>
        <v>0</v>
      </c>
      <c r="I87" s="31">
        <f>_xlfn.XLOOKUP(A87,[2]门店排名!$C:$C,[2]门店排名!$E:$E,0)</f>
        <v>111267</v>
      </c>
      <c r="J87" s="31">
        <f>IFERROR(_xlfn.XLOOKUP(D87,'[1]⑥战队统计表-B-a-②呈现-业绩明细表④'!$A:$A,'[1]⑥战队统计表-B-a-②呈现-业绩明细表④'!$C:$C,0),"")</f>
        <v>50946.6</v>
      </c>
      <c r="K87" s="32">
        <f>IFERROR(_xlfn.XLOOKUP(C87,[1]期初设置!$E:$E,[1]期初设置!$AI:$AI,0),"")</f>
        <v>926.801</v>
      </c>
      <c r="L87" s="33">
        <f>_xlfn.XLOOKUP(C87,[1]期初设置!$E:$E,[1]期初设置!$J:$J,0)</f>
        <v>0</v>
      </c>
      <c r="M87" s="35">
        <f>_xlfn.XLOOKUP(C87,[1]期初设置!$E:$E,[1]期初设置!$I:$I,0)</f>
        <v>0</v>
      </c>
      <c r="N87" s="35">
        <f>_xlfn.XLOOKUP(C87,[1]期初设置!$E:$E,[1]期初设置!$K:$K,0)</f>
        <v>0</v>
      </c>
      <c r="O87" s="33">
        <f>_xlfn.XLOOKUP(C87,[1]期初设置!$E:$E,[1]期初设置!$O:$O,0)</f>
        <v>0</v>
      </c>
      <c r="P87" s="35">
        <f>IF(_xlfn.XLOOKUP(C87,[1]期初设置!$E:$E,[1]期初设置!$N:$N,0)="同老店",0,_xlfn.XLOOKUP(C87,[1]期初设置!$E:$E,[1]期初设置!$N:$N,0))</f>
        <v>0</v>
      </c>
      <c r="Q87" s="38">
        <f>_xlfn.XLOOKUP(C87,'[3]7月'!$C:$C,'[3]7月'!$E:$E,0)</f>
        <v>20239.59</v>
      </c>
      <c r="R87" s="38">
        <f>_xlfn.XLOOKUP(C87,'[3]7月'!$C:$C,'[3]7月'!$D:$D,0)</f>
        <v>105</v>
      </c>
      <c r="S87" s="38">
        <f>_xlfn.XLOOKUP(A87,[2]人头人次表!$A:$A,[2]人头人次表!$C:$C,0)</f>
        <v>142</v>
      </c>
      <c r="T87" s="38">
        <f>_xlfn.XLOOKUP(C87,'[4]②7月-汇总'!$D:$D,'[4]②7月-汇总'!$AP:$AP,0)</f>
        <v>31</v>
      </c>
      <c r="U87" s="38">
        <f>_xlfn.XLOOKUP(C87,'[4]②7月-汇总'!$D:$D,'[4]②7月-汇总'!$U:$U,0)</f>
        <v>0</v>
      </c>
      <c r="V87" s="41">
        <f>_xlfn.XLOOKUP(C87,[5]期初设置!$E:$E,[5]期初设置!$AG:$AG,0)</f>
        <v>0.04</v>
      </c>
      <c r="W87" s="42">
        <f>_xlfn.XLOOKUP(C87,[5]期初设置!$E:$E,[5]期初设置!$AH:$AH,0)</f>
        <v>800.831</v>
      </c>
      <c r="X87" s="42">
        <f>_xlfn.XLOOKUP(C87,[5]期初设置!$E:$E,[5]期初设置!$AI:$AI,0)</f>
        <v>125.97</v>
      </c>
      <c r="Y87" s="42">
        <f>_xlfn.XLOOKUP(C87,[5]期初设置!$E:$E,[5]期初设置!$AM:$AM,0)</f>
        <v>152.84</v>
      </c>
      <c r="Z87" s="42">
        <f t="shared" si="15"/>
        <v>0</v>
      </c>
      <c r="AA87" s="42">
        <f t="shared" si="16"/>
        <v>1079.641</v>
      </c>
      <c r="AB87" s="42">
        <f>_xlfn.XLOOKUP(C87,'[6]健康师-人工底薪'!$A:$A,'[6]健康师-人工底薪'!$AF:$AF,0)</f>
        <v>2000</v>
      </c>
      <c r="AC87" s="47">
        <f t="shared" si="17"/>
        <v>2000</v>
      </c>
      <c r="AD87" s="38">
        <f>_xlfn.XLOOKUP(C87,'[3]7月'!$C:$C,'[3]7月'!$F:$F,0)</f>
        <v>1394</v>
      </c>
      <c r="AE87" s="38">
        <f>_xlfn.XLOOKUP(C87,'[8]7月'!$C:$C,'[8]7月'!$G:$G,0)</f>
        <v>135</v>
      </c>
      <c r="AF87" s="38">
        <f>_xlfn.XLOOKUP(C87,'[9]②7月-汇总'!$D:$D,'[9]②7月-汇总'!$W:$W,0)</f>
        <v>0</v>
      </c>
      <c r="AG87" s="38">
        <f>_xlfn.XLOOKUP(C87,'[9]②7月-汇总'!$D:$D,'[9]②7月-汇总'!$Z:$Z,0)</f>
        <v>0</v>
      </c>
      <c r="AH87" s="50" t="e">
        <f>AA87+AC87+#REF!+#REF!+#REF!+AF87+AG87+AD87+AE87</f>
        <v>#REF!</v>
      </c>
      <c r="AI87" s="38">
        <f>_xlfn.XLOOKUP(C87,'[9]①7月-花名册'!$E:$E,'[9]①7月-花名册'!$T:$T,0)</f>
        <v>0</v>
      </c>
      <c r="AJ87" s="38">
        <f t="shared" si="18"/>
        <v>0</v>
      </c>
      <c r="AK87" s="38">
        <f t="shared" si="19"/>
        <v>0</v>
      </c>
      <c r="AL87" s="38">
        <f t="shared" si="20"/>
        <v>0</v>
      </c>
      <c r="AM87" s="38" t="e">
        <f t="shared" si="21"/>
        <v>#REF!</v>
      </c>
      <c r="AN87" s="52">
        <f>_xlfn.XLOOKUP(C87,'[9]②7月-汇总'!$D:$D,'[9]②7月-汇总'!AI:AI,0)</f>
        <v>0</v>
      </c>
      <c r="AO87" s="52">
        <f>_xlfn.XLOOKUP(C87,'[9]②7月-汇总'!$D:$D,'[9]②7月-汇总'!AJ:AJ,0)</f>
        <v>0</v>
      </c>
      <c r="AP87" s="52">
        <f>_xlfn.XLOOKUP(C87,'[9]②7月-汇总'!$D:$D,'[9]②7月-汇总'!AL:AL,0)</f>
        <v>0</v>
      </c>
      <c r="AQ87" s="54">
        <f t="shared" si="22"/>
        <v>0</v>
      </c>
      <c r="AR87" s="55">
        <f>_xlfn.XLOOKUP(C87,'[9]②7月-汇总'!$D:$D,'[9]②7月-汇总'!X:X,0)</f>
        <v>0</v>
      </c>
      <c r="AS87" s="55">
        <f>_xlfn.XLOOKUP(C87,'[9]②7月-汇总'!$D:$D,'[9]②7月-汇总'!Y:Y,0)</f>
        <v>30</v>
      </c>
      <c r="AT87" s="55"/>
      <c r="AU87" s="52">
        <f>_xlfn.XLOOKUP(C87,'[10]7月社保'!$B:$B,'[10]7月社保'!$L:$L,0)</f>
        <v>0</v>
      </c>
      <c r="AV87" s="52">
        <f>IFERROR(IF(AL87&gt;0,_xlfn.XLOOKUP(C87,[11]健康师明细!$C:$C,[11]健康师明细!$N:$N,0),0),0)</f>
        <v>0</v>
      </c>
      <c r="AW87" s="52">
        <f>_xlfn.XLOOKUP(C87,'[9]②7月-汇总'!$D:$D,'[9]②7月-汇总'!$AC:$AC,0)</f>
        <v>0</v>
      </c>
      <c r="AX87" s="52">
        <f>_xlfn.XLOOKUP(C87,'[9]②7月-汇总'!$D:$D,'[9]②7月-汇总'!$AB:$AB,0)</f>
        <v>0</v>
      </c>
      <c r="AY87" s="52">
        <f>_xlfn.XLOOKUP(C87,'[9]②7月-汇总'!$D:$D,'[9]②7月-汇总'!$AD:$AD,0)</f>
        <v>0</v>
      </c>
      <c r="AZ87" s="54">
        <f t="shared" si="23"/>
        <v>30</v>
      </c>
      <c r="BA87" s="52">
        <f>_xlfn.XLOOKUP(C87,[11]健康师明细!$C:$C,[11]健康师明细!$K:$K,0)</f>
        <v>0</v>
      </c>
      <c r="BB87" s="55">
        <f>_xlfn.XLOOKUP(C87,'[9]②7月-汇总'!$D:$D,'[9]②7月-汇总'!$AE:$AE,0)</f>
        <v>0</v>
      </c>
      <c r="BC87" s="55">
        <f>_xlfn.XLOOKUP(C87,'[9]②7月-汇总'!$D:$D,'[9]②7月-汇总'!$AF:$AF,0)</f>
        <v>0</v>
      </c>
      <c r="BD87" s="58">
        <f>_xlfn.XLOOKUP(C87,'[9]②7月-汇总'!$D:$D,'[9]②7月-汇总'!$AG:$AG,0)</f>
        <v>0</v>
      </c>
      <c r="BE87" s="60" t="e">
        <f t="shared" si="27"/>
        <v>#REF!</v>
      </c>
      <c r="BF87" s="52">
        <f>_xlfn.XLOOKUP(C87,'[9]①7月-花名册'!$E:$E,'[9]①7月-花名册'!$U:$U,0)</f>
        <v>0</v>
      </c>
      <c r="BG87" s="61" t="e">
        <f t="shared" si="24"/>
        <v>#REF!</v>
      </c>
      <c r="BH87" s="61" t="e">
        <f t="shared" si="25"/>
        <v>#REF!</v>
      </c>
      <c r="BI87" s="52">
        <f>_xlfn.XLOOKUP(C87,[9]上月未发人员明细!$A:$A,[9]上月未发人员明细!$I:$I,0)</f>
        <v>0</v>
      </c>
      <c r="BJ87" s="52">
        <f>SUMIFS([7]手动调整!$F:$F,[7]手动调整!$B:$B,C87)</f>
        <v>0</v>
      </c>
      <c r="BK87" s="64" t="e">
        <f t="shared" si="26"/>
        <v>#REF!</v>
      </c>
    </row>
    <row r="88" spans="1:63">
      <c r="A88" s="22" t="s">
        <v>174</v>
      </c>
      <c r="B88" s="23" t="s">
        <v>12</v>
      </c>
      <c r="C88" s="23" t="s">
        <v>178</v>
      </c>
      <c r="D88" s="23" t="str">
        <f>_xlfn.XLOOKUP(C88,[1]期初设置!$E:$E,[1]期初设置!$AM:$AM,0)</f>
        <v>鹭岛+无敌队</v>
      </c>
      <c r="E88" s="27">
        <f>IFERROR(_xlfn.XLOOKUP(C88,[1]期初设置!$E:$E,[1]期初设置!$R:$R),"")</f>
        <v>20241.6</v>
      </c>
      <c r="F88" s="27">
        <f>IFERROR(_xlfn.XLOOKUP(C88,[1]期初设置!$E:$E,[1]期初设置!S:S),"")</f>
        <v>19241.6</v>
      </c>
      <c r="G88" s="27">
        <f>IFERROR(_xlfn.XLOOKUP(C88,[1]期初设置!$E:$E,[1]期初设置!T:T),"")</f>
        <v>1000</v>
      </c>
      <c r="H88" s="27">
        <f>IFERROR(_xlfn.XLOOKUP(C88,[1]期初设置!$E:$E,[1]期初设置!U:U),"")</f>
        <v>0</v>
      </c>
      <c r="I88" s="31">
        <f>_xlfn.XLOOKUP(A88,[2]门店排名!$C:$C,[2]门店排名!$E:$E,0)</f>
        <v>111267</v>
      </c>
      <c r="J88" s="31">
        <f>IFERROR(_xlfn.XLOOKUP(D88,'[1]⑥战队统计表-B-a-②呈现-业绩明细表④'!$A:$A,'[1]⑥战队统计表-B-a-②呈现-业绩明细表④'!$C:$C,0),"")</f>
        <v>51727.9</v>
      </c>
      <c r="K88" s="32">
        <f>IFERROR(_xlfn.XLOOKUP(C88,[1]期初设置!$E:$E,[1]期初设置!$AI:$AI,0),"")</f>
        <v>755.8808</v>
      </c>
      <c r="L88" s="33">
        <f>_xlfn.XLOOKUP(C88,[1]期初设置!$E:$E,[1]期初设置!$J:$J,0)</f>
        <v>0</v>
      </c>
      <c r="M88" s="35">
        <f>_xlfn.XLOOKUP(C88,[1]期初设置!$E:$E,[1]期初设置!$I:$I,0)</f>
        <v>0</v>
      </c>
      <c r="N88" s="35">
        <f>_xlfn.XLOOKUP(C88,[1]期初设置!$E:$E,[1]期初设置!$K:$K,0)</f>
        <v>0</v>
      </c>
      <c r="O88" s="33">
        <f>_xlfn.XLOOKUP(C88,[1]期初设置!$E:$E,[1]期初设置!$O:$O,0)</f>
        <v>0</v>
      </c>
      <c r="P88" s="35">
        <f>IF(_xlfn.XLOOKUP(C88,[1]期初设置!$E:$E,[1]期初设置!$N:$N,0)="同老店",0,_xlfn.XLOOKUP(C88,[1]期初设置!$E:$E,[1]期初设置!$N:$N,0))</f>
        <v>0</v>
      </c>
      <c r="Q88" s="38">
        <f>_xlfn.XLOOKUP(C88,'[3]7月'!$C:$C,'[3]7月'!$E:$E,0)</f>
        <v>16834.4</v>
      </c>
      <c r="R88" s="38">
        <f>_xlfn.XLOOKUP(C88,'[3]7月'!$C:$C,'[3]7月'!$D:$D,0)</f>
        <v>121</v>
      </c>
      <c r="S88" s="38">
        <f>_xlfn.XLOOKUP(A88,[2]人头人次表!$A:$A,[2]人头人次表!$C:$C,0)</f>
        <v>142</v>
      </c>
      <c r="T88" s="38">
        <f>_xlfn.XLOOKUP(C88,'[4]②7月-汇总'!$D:$D,'[4]②7月-汇总'!$AP:$AP,0)</f>
        <v>31</v>
      </c>
      <c r="U88" s="38">
        <f>_xlfn.XLOOKUP(C88,'[4]②7月-汇总'!$D:$D,'[4]②7月-汇总'!$U:$U,0)</f>
        <v>0</v>
      </c>
      <c r="V88" s="41">
        <f>_xlfn.XLOOKUP(C88,[5]期初设置!$E:$E,[5]期初设置!$AG:$AG,0)</f>
        <v>0.04</v>
      </c>
      <c r="W88" s="42">
        <f>_xlfn.XLOOKUP(C88,[5]期初设置!$E:$E,[5]期初设置!$AH:$AH,0)</f>
        <v>731.1808</v>
      </c>
      <c r="X88" s="42">
        <f>_xlfn.XLOOKUP(C88,[5]期初设置!$E:$E,[5]期初设置!$AI:$AI,0)</f>
        <v>24.7</v>
      </c>
      <c r="Y88" s="42">
        <f>_xlfn.XLOOKUP(C88,[5]期初设置!$E:$E,[5]期初设置!$AM:$AM,0)</f>
        <v>0</v>
      </c>
      <c r="Z88" s="42">
        <f t="shared" si="15"/>
        <v>0</v>
      </c>
      <c r="AA88" s="42">
        <f t="shared" si="16"/>
        <v>755.8808</v>
      </c>
      <c r="AB88" s="42">
        <f>_xlfn.XLOOKUP(C88,'[6]健康师-人工底薪'!$A:$A,'[6]健康师-人工底薪'!$AF:$AF,0)</f>
        <v>2000</v>
      </c>
      <c r="AC88" s="47">
        <f t="shared" si="17"/>
        <v>2000</v>
      </c>
      <c r="AD88" s="38">
        <f>_xlfn.XLOOKUP(C88,'[3]7月'!$C:$C,'[3]7月'!$F:$F,0)</f>
        <v>1746</v>
      </c>
      <c r="AE88" s="38">
        <f>_xlfn.XLOOKUP(C88,'[8]7月'!$C:$C,'[8]7月'!$G:$G,0)</f>
        <v>130</v>
      </c>
      <c r="AF88" s="38">
        <f>_xlfn.XLOOKUP(C88,'[9]②7月-汇总'!$D:$D,'[9]②7月-汇总'!$W:$W,0)</f>
        <v>0</v>
      </c>
      <c r="AG88" s="38">
        <f>_xlfn.XLOOKUP(C88,'[9]②7月-汇总'!$D:$D,'[9]②7月-汇总'!$Z:$Z,0)</f>
        <v>50</v>
      </c>
      <c r="AH88" s="50" t="e">
        <f>AA88+AC88+#REF!+#REF!+#REF!+AF88+AG88+AD88+AE88</f>
        <v>#REF!</v>
      </c>
      <c r="AI88" s="38">
        <f>_xlfn.XLOOKUP(C88,'[9]①7月-花名册'!$E:$E,'[9]①7月-花名册'!$T:$T,0)</f>
        <v>0</v>
      </c>
      <c r="AJ88" s="38">
        <f t="shared" si="18"/>
        <v>0</v>
      </c>
      <c r="AK88" s="38">
        <f t="shared" si="19"/>
        <v>0</v>
      </c>
      <c r="AL88" s="38">
        <f t="shared" si="20"/>
        <v>0</v>
      </c>
      <c r="AM88" s="38" t="e">
        <f t="shared" si="21"/>
        <v>#REF!</v>
      </c>
      <c r="AN88" s="52">
        <f>_xlfn.XLOOKUP(C88,'[9]②7月-汇总'!$D:$D,'[9]②7月-汇总'!AI:AI,0)</f>
        <v>0</v>
      </c>
      <c r="AO88" s="52">
        <f>_xlfn.XLOOKUP(C88,'[9]②7月-汇总'!$D:$D,'[9]②7月-汇总'!AJ:AJ,0)</f>
        <v>0</v>
      </c>
      <c r="AP88" s="52">
        <f>_xlfn.XLOOKUP(C88,'[9]②7月-汇总'!$D:$D,'[9]②7月-汇总'!AL:AL,0)</f>
        <v>0</v>
      </c>
      <c r="AQ88" s="54">
        <f t="shared" si="22"/>
        <v>0</v>
      </c>
      <c r="AR88" s="55">
        <f>_xlfn.XLOOKUP(C88,'[9]②7月-汇总'!$D:$D,'[9]②7月-汇总'!X:X,0)</f>
        <v>0</v>
      </c>
      <c r="AS88" s="55">
        <f>_xlfn.XLOOKUP(C88,'[9]②7月-汇总'!$D:$D,'[9]②7月-汇总'!Y:Y,0)</f>
        <v>0</v>
      </c>
      <c r="AT88" s="55"/>
      <c r="AU88" s="52">
        <f>_xlfn.XLOOKUP(C88,'[10]7月社保'!$B:$B,'[10]7月社保'!$L:$L,0)</f>
        <v>0</v>
      </c>
      <c r="AV88" s="52">
        <f>IFERROR(IF(AL88&gt;0,_xlfn.XLOOKUP(C88,[11]健康师明细!$C:$C,[11]健康师明细!$N:$N,0),0),0)</f>
        <v>0</v>
      </c>
      <c r="AW88" s="52">
        <f>_xlfn.XLOOKUP(C88,'[9]②7月-汇总'!$D:$D,'[9]②7月-汇总'!$AC:$AC,0)</f>
        <v>0</v>
      </c>
      <c r="AX88" s="52">
        <f>_xlfn.XLOOKUP(C88,'[9]②7月-汇总'!$D:$D,'[9]②7月-汇总'!$AB:$AB,0)</f>
        <v>0</v>
      </c>
      <c r="AY88" s="52">
        <f>_xlfn.XLOOKUP(C88,'[9]②7月-汇总'!$D:$D,'[9]②7月-汇总'!$AD:$AD,0)</f>
        <v>0</v>
      </c>
      <c r="AZ88" s="54">
        <f t="shared" si="23"/>
        <v>0</v>
      </c>
      <c r="BA88" s="52">
        <f>_xlfn.XLOOKUP(C88,[11]健康师明细!$C:$C,[11]健康师明细!$K:$K,0)</f>
        <v>0</v>
      </c>
      <c r="BB88" s="55">
        <f>_xlfn.XLOOKUP(C88,'[9]②7月-汇总'!$D:$D,'[9]②7月-汇总'!$AE:$AE,0)</f>
        <v>0</v>
      </c>
      <c r="BC88" s="55">
        <f>_xlfn.XLOOKUP(C88,'[9]②7月-汇总'!$D:$D,'[9]②7月-汇总'!$AF:$AF,0)</f>
        <v>0</v>
      </c>
      <c r="BD88" s="58">
        <f>_xlfn.XLOOKUP(C88,'[9]②7月-汇总'!$D:$D,'[9]②7月-汇总'!$AG:$AG,0)</f>
        <v>0</v>
      </c>
      <c r="BE88" s="60" t="e">
        <f t="shared" si="27"/>
        <v>#REF!</v>
      </c>
      <c r="BF88" s="52">
        <f>_xlfn.XLOOKUP(C88,'[9]①7月-花名册'!$E:$E,'[9]①7月-花名册'!$U:$U,0)</f>
        <v>0</v>
      </c>
      <c r="BG88" s="61" t="e">
        <f t="shared" si="24"/>
        <v>#REF!</v>
      </c>
      <c r="BH88" s="61" t="e">
        <f t="shared" si="25"/>
        <v>#REF!</v>
      </c>
      <c r="BI88" s="52">
        <f>_xlfn.XLOOKUP(C88,[9]上月未发人员明细!$A:$A,[9]上月未发人员明细!$I:$I,0)</f>
        <v>0</v>
      </c>
      <c r="BJ88" s="52">
        <f>SUMIFS([7]手动调整!$F:$F,[7]手动调整!$B:$B,C88)</f>
        <v>0</v>
      </c>
      <c r="BK88" s="64" t="e">
        <f t="shared" si="26"/>
        <v>#REF!</v>
      </c>
    </row>
    <row r="89" spans="1:63">
      <c r="A89" s="22" t="s">
        <v>174</v>
      </c>
      <c r="B89" s="23" t="s">
        <v>12</v>
      </c>
      <c r="C89" s="23" t="s">
        <v>179</v>
      </c>
      <c r="D89" s="23" t="str">
        <f>_xlfn.XLOOKUP(C89,[1]期初设置!$E:$E,[1]期初设置!$AM:$AM,0)</f>
        <v>鹭岛+出单队</v>
      </c>
      <c r="E89" s="27">
        <f>IFERROR(_xlfn.XLOOKUP(C89,[1]期初设置!$E:$E,[1]期初设置!$R:$R),"")</f>
        <v>24772.1</v>
      </c>
      <c r="F89" s="27">
        <f>IFERROR(_xlfn.XLOOKUP(C89,[1]期初设置!$E:$E,[1]期初设置!S:S),"")</f>
        <v>24072.1</v>
      </c>
      <c r="G89" s="27">
        <f>IFERROR(_xlfn.XLOOKUP(C89,[1]期初设置!$E:$E,[1]期初设置!T:T),"")</f>
        <v>700</v>
      </c>
      <c r="H89" s="27">
        <f>IFERROR(_xlfn.XLOOKUP(C89,[1]期初设置!$E:$E,[1]期初设置!U:U),"")</f>
        <v>0</v>
      </c>
      <c r="I89" s="31">
        <f>_xlfn.XLOOKUP(A89,[2]门店排名!$C:$C,[2]门店排名!$E:$E,0)</f>
        <v>111267</v>
      </c>
      <c r="J89" s="31">
        <f>IFERROR(_xlfn.XLOOKUP(D89,'[1]⑥战队统计表-B-a-②呈现-业绩明细表④'!$A:$A,'[1]⑥战队统计表-B-a-②呈现-业绩明细表④'!$C:$C,0),"")</f>
        <v>50946.6</v>
      </c>
      <c r="K89" s="32">
        <f>IFERROR(_xlfn.XLOOKUP(C89,[1]期初设置!$E:$E,[1]期初设置!$AI:$AI,0),"")</f>
        <v>932.0298</v>
      </c>
      <c r="L89" s="33">
        <f>_xlfn.XLOOKUP(C89,[1]期初设置!$E:$E,[1]期初设置!$J:$J,0)</f>
        <v>0</v>
      </c>
      <c r="M89" s="35">
        <f>_xlfn.XLOOKUP(C89,[1]期初设置!$E:$E,[1]期初设置!$I:$I,0)</f>
        <v>0</v>
      </c>
      <c r="N89" s="35">
        <f>_xlfn.XLOOKUP(C89,[1]期初设置!$E:$E,[1]期初设置!$K:$K,0)</f>
        <v>0</v>
      </c>
      <c r="O89" s="33">
        <f>_xlfn.XLOOKUP(C89,[1]期初设置!$E:$E,[1]期初设置!$O:$O,0)</f>
        <v>0</v>
      </c>
      <c r="P89" s="35">
        <f>IF(_xlfn.XLOOKUP(C89,[1]期初设置!$E:$E,[1]期初设置!$N:$N,0)="同老店",0,_xlfn.XLOOKUP(C89,[1]期初设置!$E:$E,[1]期初设置!$N:$N,0))</f>
        <v>0</v>
      </c>
      <c r="Q89" s="38">
        <f>_xlfn.XLOOKUP(C89,'[3]7月'!$C:$C,'[3]7月'!$E:$E,0)</f>
        <v>21935.93</v>
      </c>
      <c r="R89" s="38">
        <f>_xlfn.XLOOKUP(C89,'[3]7月'!$C:$C,'[3]7月'!$D:$D,0)</f>
        <v>108</v>
      </c>
      <c r="S89" s="38">
        <f>_xlfn.XLOOKUP(A89,[2]人头人次表!$A:$A,[2]人头人次表!$C:$C,0)</f>
        <v>142</v>
      </c>
      <c r="T89" s="38">
        <f>_xlfn.XLOOKUP(C89,'[4]②7月-汇总'!$D:$D,'[4]②7月-汇总'!$AP:$AP,0)</f>
        <v>31</v>
      </c>
      <c r="U89" s="38">
        <f>_xlfn.XLOOKUP(C89,'[4]②7月-汇总'!$D:$D,'[4]②7月-汇总'!$U:$U,0)</f>
        <v>0</v>
      </c>
      <c r="V89" s="41">
        <f>_xlfn.XLOOKUP(C89,[5]期初设置!$E:$E,[5]期初设置!$AG:$AG,0)</f>
        <v>0.04</v>
      </c>
      <c r="W89" s="42">
        <f>_xlfn.XLOOKUP(C89,[5]期初设置!$E:$E,[5]期初设置!$AH:$AH,0)</f>
        <v>914.7398</v>
      </c>
      <c r="X89" s="42">
        <f>_xlfn.XLOOKUP(C89,[5]期初设置!$E:$E,[5]期初设置!$AI:$AI,0)</f>
        <v>17.29</v>
      </c>
      <c r="Y89" s="42" t="str">
        <f>_xlfn.XLOOKUP(C89,[5]期初设置!$E:$E,[5]期初设置!$AM:$AM,0)</f>
        <v/>
      </c>
      <c r="Z89" s="42">
        <f t="shared" si="15"/>
        <v>0</v>
      </c>
      <c r="AA89" s="42">
        <f t="shared" si="16"/>
        <v>932.0298</v>
      </c>
      <c r="AB89" s="42">
        <f>_xlfn.XLOOKUP(C89,'[6]健康师-人工底薪'!$A:$A,'[6]健康师-人工底薪'!$AF:$AF,0)</f>
        <v>2000</v>
      </c>
      <c r="AC89" s="47">
        <f t="shared" si="17"/>
        <v>2000</v>
      </c>
      <c r="AD89" s="38">
        <f>_xlfn.XLOOKUP(C89,'[3]7月'!$C:$C,'[3]7月'!$F:$F,0)</f>
        <v>1301</v>
      </c>
      <c r="AE89" s="38">
        <f>_xlfn.XLOOKUP(C89,'[8]7月'!$C:$C,'[8]7月'!$G:$G,0)</f>
        <v>70</v>
      </c>
      <c r="AF89" s="38">
        <f>_xlfn.XLOOKUP(C89,'[9]②7月-汇总'!$D:$D,'[9]②7月-汇总'!$W:$W,0)</f>
        <v>0</v>
      </c>
      <c r="AG89" s="38">
        <f>_xlfn.XLOOKUP(C89,'[9]②7月-汇总'!$D:$D,'[9]②7月-汇总'!$Z:$Z,0)</f>
        <v>0</v>
      </c>
      <c r="AH89" s="50" t="e">
        <f>AA89+AC89+#REF!+#REF!+#REF!+AF89+AG89+AD89+AE89</f>
        <v>#REF!</v>
      </c>
      <c r="AI89" s="38">
        <f>_xlfn.XLOOKUP(C89,'[9]①7月-花名册'!$E:$E,'[9]①7月-花名册'!$T:$T,0)</f>
        <v>0</v>
      </c>
      <c r="AJ89" s="38">
        <f t="shared" si="18"/>
        <v>0</v>
      </c>
      <c r="AK89" s="38">
        <f t="shared" si="19"/>
        <v>0</v>
      </c>
      <c r="AL89" s="38">
        <f t="shared" si="20"/>
        <v>0</v>
      </c>
      <c r="AM89" s="38" t="e">
        <f t="shared" si="21"/>
        <v>#REF!</v>
      </c>
      <c r="AN89" s="52">
        <f>_xlfn.XLOOKUP(C89,'[9]②7月-汇总'!$D:$D,'[9]②7月-汇总'!AI:AI,0)</f>
        <v>0</v>
      </c>
      <c r="AO89" s="52">
        <f>_xlfn.XLOOKUP(C89,'[9]②7月-汇总'!$D:$D,'[9]②7月-汇总'!AJ:AJ,0)</f>
        <v>0</v>
      </c>
      <c r="AP89" s="52">
        <f>_xlfn.XLOOKUP(C89,'[9]②7月-汇总'!$D:$D,'[9]②7月-汇总'!AL:AL,0)</f>
        <v>0</v>
      </c>
      <c r="AQ89" s="54">
        <f t="shared" si="22"/>
        <v>0</v>
      </c>
      <c r="AR89" s="55">
        <f>_xlfn.XLOOKUP(C89,'[9]②7月-汇总'!$D:$D,'[9]②7月-汇总'!X:X,0)</f>
        <v>0</v>
      </c>
      <c r="AS89" s="55">
        <f>_xlfn.XLOOKUP(C89,'[9]②7月-汇总'!$D:$D,'[9]②7月-汇总'!Y:Y,0)</f>
        <v>0</v>
      </c>
      <c r="AT89" s="55"/>
      <c r="AU89" s="52">
        <f>_xlfn.XLOOKUP(C89,'[10]7月社保'!$B:$B,'[10]7月社保'!$L:$L,0)</f>
        <v>0</v>
      </c>
      <c r="AV89" s="52">
        <f>IFERROR(IF(AL89&gt;0,_xlfn.XLOOKUP(C89,[11]健康师明细!$C:$C,[11]健康师明细!$N:$N,0),0),0)</f>
        <v>0</v>
      </c>
      <c r="AW89" s="52">
        <f>_xlfn.XLOOKUP(C89,'[9]②7月-汇总'!$D:$D,'[9]②7月-汇总'!$AC:$AC,0)</f>
        <v>100</v>
      </c>
      <c r="AX89" s="52">
        <f>_xlfn.XLOOKUP(C89,'[9]②7月-汇总'!$D:$D,'[9]②7月-汇总'!$AB:$AB,0)</f>
        <v>0</v>
      </c>
      <c r="AY89" s="52">
        <f>_xlfn.XLOOKUP(C89,'[9]②7月-汇总'!$D:$D,'[9]②7月-汇总'!$AD:$AD,0)</f>
        <v>0</v>
      </c>
      <c r="AZ89" s="54">
        <f t="shared" si="23"/>
        <v>100</v>
      </c>
      <c r="BA89" s="52">
        <f>_xlfn.XLOOKUP(C89,[11]健康师明细!$C:$C,[11]健康师明细!$K:$K,0)</f>
        <v>0</v>
      </c>
      <c r="BB89" s="55">
        <f>_xlfn.XLOOKUP(C89,'[9]②7月-汇总'!$D:$D,'[9]②7月-汇总'!$AE:$AE,0)</f>
        <v>0</v>
      </c>
      <c r="BC89" s="55">
        <f>_xlfn.XLOOKUP(C89,'[9]②7月-汇总'!$D:$D,'[9]②7月-汇总'!$AF:$AF,0)</f>
        <v>0</v>
      </c>
      <c r="BD89" s="58">
        <f>_xlfn.XLOOKUP(C89,'[9]②7月-汇总'!$D:$D,'[9]②7月-汇总'!$AG:$AG,0)</f>
        <v>0</v>
      </c>
      <c r="BE89" s="60" t="e">
        <f t="shared" si="27"/>
        <v>#REF!</v>
      </c>
      <c r="BF89" s="52">
        <f>_xlfn.XLOOKUP(C89,'[9]①7月-花名册'!$E:$E,'[9]①7月-花名册'!$U:$U,0)</f>
        <v>0</v>
      </c>
      <c r="BG89" s="61" t="e">
        <f t="shared" si="24"/>
        <v>#REF!</v>
      </c>
      <c r="BH89" s="61" t="e">
        <f t="shared" si="25"/>
        <v>#REF!</v>
      </c>
      <c r="BI89" s="52">
        <f>_xlfn.XLOOKUP(C89,[9]上月未发人员明细!$A:$A,[9]上月未发人员明细!$I:$I,0)</f>
        <v>0</v>
      </c>
      <c r="BJ89" s="52">
        <f>SUMIFS([7]手动调整!$F:$F,[7]手动调整!$B:$B,C89)</f>
        <v>0</v>
      </c>
      <c r="BK89" s="64" t="e">
        <f t="shared" si="26"/>
        <v>#REF!</v>
      </c>
    </row>
    <row r="90" spans="1:63">
      <c r="A90" s="22" t="s">
        <v>174</v>
      </c>
      <c r="B90" s="23" t="s">
        <v>12</v>
      </c>
      <c r="C90" s="23" t="s">
        <v>180</v>
      </c>
      <c r="D90" s="23" t="str">
        <f>_xlfn.XLOOKUP(C90,[1]期初设置!$E:$E,[1]期初设置!$AM:$AM,0)</f>
        <v>鹭岛+无敌队</v>
      </c>
      <c r="E90" s="27">
        <f>IFERROR(_xlfn.XLOOKUP(C90,[1]期初设置!$E:$E,[1]期初设置!$R:$R),"")</f>
        <v>31486.3</v>
      </c>
      <c r="F90" s="27">
        <f>IFERROR(_xlfn.XLOOKUP(C90,[1]期初设置!$E:$E,[1]期初设置!S:S),"")</f>
        <v>31486.3</v>
      </c>
      <c r="G90" s="27">
        <f>IFERROR(_xlfn.XLOOKUP(C90,[1]期初设置!$E:$E,[1]期初设置!T:T),"")</f>
        <v>0</v>
      </c>
      <c r="H90" s="27">
        <f>IFERROR(_xlfn.XLOOKUP(C90,[1]期初设置!$E:$E,[1]期初设置!U:U),"")</f>
        <v>0</v>
      </c>
      <c r="I90" s="31">
        <f>_xlfn.XLOOKUP(A90,[2]门店排名!$C:$C,[2]门店排名!$E:$E,0)</f>
        <v>111267</v>
      </c>
      <c r="J90" s="31">
        <f>IFERROR(_xlfn.XLOOKUP(D90,'[1]⑥战队统计表-B-a-②呈现-业绩明细表④'!$A:$A,'[1]⑥战队统计表-B-a-②呈现-业绩明细表④'!$C:$C,0),"")</f>
        <v>51727.9</v>
      </c>
      <c r="K90" s="32">
        <f>IFERROR(_xlfn.XLOOKUP(C90,[1]期初设置!$E:$E,[1]期初设置!$AI:$AI,0),"")</f>
        <v>1196.4794</v>
      </c>
      <c r="L90" s="33">
        <f>_xlfn.XLOOKUP(C90,[1]期初设置!$E:$E,[1]期初设置!$J:$J,0)</f>
        <v>0</v>
      </c>
      <c r="M90" s="35">
        <f>_xlfn.XLOOKUP(C90,[1]期初设置!$E:$E,[1]期初设置!$I:$I,0)</f>
        <v>0</v>
      </c>
      <c r="N90" s="35">
        <f>_xlfn.XLOOKUP(C90,[1]期初设置!$E:$E,[1]期初设置!$K:$K,0)</f>
        <v>0</v>
      </c>
      <c r="O90" s="33">
        <f>_xlfn.XLOOKUP(C90,[1]期初设置!$E:$E,[1]期初设置!$O:$O,0)</f>
        <v>0</v>
      </c>
      <c r="P90" s="35">
        <f>IF(_xlfn.XLOOKUP(C90,[1]期初设置!$E:$E,[1]期初设置!$N:$N,0)="同老店",0,_xlfn.XLOOKUP(C90,[1]期初设置!$E:$E,[1]期初设置!$N:$N,0))</f>
        <v>0</v>
      </c>
      <c r="Q90" s="38">
        <f>_xlfn.XLOOKUP(C90,'[3]7月'!$C:$C,'[3]7月'!$E:$E,0)</f>
        <v>17565.3</v>
      </c>
      <c r="R90" s="38">
        <f>_xlfn.XLOOKUP(C90,'[3]7月'!$C:$C,'[3]7月'!$D:$D,0)</f>
        <v>135.5</v>
      </c>
      <c r="S90" s="38">
        <f>_xlfn.XLOOKUP(A90,[2]人头人次表!$A:$A,[2]人头人次表!$C:$C,0)</f>
        <v>142</v>
      </c>
      <c r="T90" s="38">
        <f>_xlfn.XLOOKUP(C90,'[4]②7月-汇总'!$D:$D,'[4]②7月-汇总'!$AP:$AP,0)</f>
        <v>31</v>
      </c>
      <c r="U90" s="38">
        <f>_xlfn.XLOOKUP(C90,'[4]②7月-汇总'!$D:$D,'[4]②7月-汇总'!$U:$U,0)</f>
        <v>0</v>
      </c>
      <c r="V90" s="41">
        <f>_xlfn.XLOOKUP(C90,[5]期初设置!$E:$E,[5]期初设置!$AG:$AG,0)</f>
        <v>0.04</v>
      </c>
      <c r="W90" s="42">
        <f>_xlfn.XLOOKUP(C90,[5]期初设置!$E:$E,[5]期初设置!$AH:$AH,0)</f>
        <v>1196.4794</v>
      </c>
      <c r="X90" s="42">
        <f>_xlfn.XLOOKUP(C90,[5]期初设置!$E:$E,[5]期初设置!$AI:$AI,0)</f>
        <v>0</v>
      </c>
      <c r="Y90" s="42" t="str">
        <f>_xlfn.XLOOKUP(C90,[5]期初设置!$E:$E,[5]期初设置!$AM:$AM,0)</f>
        <v/>
      </c>
      <c r="Z90" s="42">
        <f t="shared" si="15"/>
        <v>0</v>
      </c>
      <c r="AA90" s="42">
        <f t="shared" si="16"/>
        <v>1196.4794</v>
      </c>
      <c r="AB90" s="42">
        <f>_xlfn.XLOOKUP(C90,'[6]健康师-人工底薪'!$A:$A,'[6]健康师-人工底薪'!$AF:$AF,0)</f>
        <v>2000</v>
      </c>
      <c r="AC90" s="47">
        <f t="shared" si="17"/>
        <v>2000</v>
      </c>
      <c r="AD90" s="38">
        <f>_xlfn.XLOOKUP(C90,'[3]7月'!$C:$C,'[3]7月'!$F:$F,0)</f>
        <v>1800</v>
      </c>
      <c r="AE90" s="38">
        <f>_xlfn.XLOOKUP(C90,'[8]7月'!$C:$C,'[8]7月'!$G:$G,0)</f>
        <v>105</v>
      </c>
      <c r="AF90" s="38">
        <f>_xlfn.XLOOKUP(C90,'[9]②7月-汇总'!$D:$D,'[9]②7月-汇总'!$W:$W,0)</f>
        <v>0</v>
      </c>
      <c r="AG90" s="38">
        <f>_xlfn.XLOOKUP(C90,'[9]②7月-汇总'!$D:$D,'[9]②7月-汇总'!$Z:$Z,0)</f>
        <v>0</v>
      </c>
      <c r="AH90" s="50" t="e">
        <f>AA90+AC90+#REF!+#REF!+#REF!+AF90+AG90+AD90+AE90</f>
        <v>#REF!</v>
      </c>
      <c r="AI90" s="38">
        <f>_xlfn.XLOOKUP(C90,'[9]①7月-花名册'!$E:$E,'[9]①7月-花名册'!$T:$T,0)</f>
        <v>0</v>
      </c>
      <c r="AJ90" s="38">
        <f t="shared" si="18"/>
        <v>0</v>
      </c>
      <c r="AK90" s="38">
        <f t="shared" si="19"/>
        <v>0</v>
      </c>
      <c r="AL90" s="38">
        <f t="shared" si="20"/>
        <v>0</v>
      </c>
      <c r="AM90" s="38" t="e">
        <f t="shared" si="21"/>
        <v>#REF!</v>
      </c>
      <c r="AN90" s="52">
        <f>_xlfn.XLOOKUP(C90,'[9]②7月-汇总'!$D:$D,'[9]②7月-汇总'!AI:AI,0)</f>
        <v>0</v>
      </c>
      <c r="AO90" s="52">
        <f>_xlfn.XLOOKUP(C90,'[9]②7月-汇总'!$D:$D,'[9]②7月-汇总'!AJ:AJ,0)</f>
        <v>0</v>
      </c>
      <c r="AP90" s="52">
        <f>_xlfn.XLOOKUP(C90,'[9]②7月-汇总'!$D:$D,'[9]②7月-汇总'!AL:AL,0)</f>
        <v>0</v>
      </c>
      <c r="AQ90" s="54">
        <f t="shared" si="22"/>
        <v>0</v>
      </c>
      <c r="AR90" s="55">
        <f>_xlfn.XLOOKUP(C90,'[9]②7月-汇总'!$D:$D,'[9]②7月-汇总'!X:X,0)</f>
        <v>0</v>
      </c>
      <c r="AS90" s="55">
        <f>_xlfn.XLOOKUP(C90,'[9]②7月-汇总'!$D:$D,'[9]②7月-汇总'!Y:Y,0)</f>
        <v>0</v>
      </c>
      <c r="AT90" s="55"/>
      <c r="AU90" s="52">
        <f>_xlfn.XLOOKUP(C90,'[10]7月社保'!$B:$B,'[10]7月社保'!$L:$L,0)</f>
        <v>640.56</v>
      </c>
      <c r="AV90" s="52">
        <f>IFERROR(IF(AL90&gt;0,_xlfn.XLOOKUP(C90,[11]健康师明细!$C:$C,[11]健康师明细!$N:$N,0),0),0)</f>
        <v>0</v>
      </c>
      <c r="AW90" s="52">
        <f>_xlfn.XLOOKUP(C90,'[9]②7月-汇总'!$D:$D,'[9]②7月-汇总'!$AC:$AC,0)</f>
        <v>0</v>
      </c>
      <c r="AX90" s="52">
        <f>_xlfn.XLOOKUP(C90,'[9]②7月-汇总'!$D:$D,'[9]②7月-汇总'!$AB:$AB,0)</f>
        <v>0</v>
      </c>
      <c r="AY90" s="52">
        <f>_xlfn.XLOOKUP(C90,'[9]②7月-汇总'!$D:$D,'[9]②7月-汇总'!$AD:$AD,0)</f>
        <v>0</v>
      </c>
      <c r="AZ90" s="54">
        <f t="shared" si="23"/>
        <v>640.56</v>
      </c>
      <c r="BA90" s="52">
        <f>_xlfn.XLOOKUP(C90,[11]健康师明细!$C:$C,[11]健康师明细!$K:$K,0)</f>
        <v>0</v>
      </c>
      <c r="BB90" s="55">
        <f>_xlfn.XLOOKUP(C90,'[9]②7月-汇总'!$D:$D,'[9]②7月-汇总'!$AE:$AE,0)</f>
        <v>0</v>
      </c>
      <c r="BC90" s="55">
        <f>_xlfn.XLOOKUP(C90,'[9]②7月-汇总'!$D:$D,'[9]②7月-汇总'!$AF:$AF,0)</f>
        <v>0</v>
      </c>
      <c r="BD90" s="58">
        <f>_xlfn.XLOOKUP(C90,'[9]②7月-汇总'!$D:$D,'[9]②7月-汇总'!$AG:$AG,0)</f>
        <v>0</v>
      </c>
      <c r="BE90" s="60" t="e">
        <f t="shared" si="27"/>
        <v>#REF!</v>
      </c>
      <c r="BF90" s="52">
        <f>_xlfn.XLOOKUP(C90,'[9]①7月-花名册'!$E:$E,'[9]①7月-花名册'!$U:$U,0)</f>
        <v>0</v>
      </c>
      <c r="BG90" s="61" t="e">
        <f t="shared" si="24"/>
        <v>#REF!</v>
      </c>
      <c r="BH90" s="61" t="e">
        <f t="shared" si="25"/>
        <v>#REF!</v>
      </c>
      <c r="BI90" s="52">
        <f>_xlfn.XLOOKUP(C90,[9]上月未发人员明细!$A:$A,[9]上月未发人员明细!$I:$I,0)</f>
        <v>0</v>
      </c>
      <c r="BJ90" s="52">
        <f>SUMIFS([7]手动调整!$F:$F,[7]手动调整!$B:$B,C90)</f>
        <v>0</v>
      </c>
      <c r="BK90" s="64" t="e">
        <f t="shared" si="26"/>
        <v>#REF!</v>
      </c>
    </row>
    <row r="91" spans="1:63">
      <c r="A91" s="22" t="s">
        <v>174</v>
      </c>
      <c r="B91" s="23" t="s">
        <v>12</v>
      </c>
      <c r="C91" s="23" t="s">
        <v>181</v>
      </c>
      <c r="D91" s="23" t="str">
        <f>_xlfn.XLOOKUP(C91,[1]期初设置!$E:$E,[1]期初设置!$AM:$AM,0)</f>
        <v>单人</v>
      </c>
      <c r="E91" s="27">
        <f>IFERROR(_xlfn.XLOOKUP(C91,[1]期初设置!$E:$E,[1]期初设置!$R:$R),"")</f>
        <v>1393</v>
      </c>
      <c r="F91" s="27">
        <f>IFERROR(_xlfn.XLOOKUP(C91,[1]期初设置!$E:$E,[1]期初设置!S:S),"")</f>
        <v>1393</v>
      </c>
      <c r="G91" s="27">
        <f>IFERROR(_xlfn.XLOOKUP(C91,[1]期初设置!$E:$E,[1]期初设置!T:T),"")</f>
        <v>0</v>
      </c>
      <c r="H91" s="27">
        <f>IFERROR(_xlfn.XLOOKUP(C91,[1]期初设置!$E:$E,[1]期初设置!U:U),"")</f>
        <v>0</v>
      </c>
      <c r="I91" s="31">
        <f>_xlfn.XLOOKUP(A91,[2]门店排名!$C:$C,[2]门店排名!$E:$E,0)</f>
        <v>111267</v>
      </c>
      <c r="J91" s="31">
        <f>IFERROR(_xlfn.XLOOKUP(D91,'[1]⑥战队统计表-B-a-②呈现-业绩明细表④'!$A:$A,'[1]⑥战队统计表-B-a-②呈现-业绩明细表④'!$C:$C,0),"")</f>
        <v>0</v>
      </c>
      <c r="K91" s="32">
        <f>IFERROR(_xlfn.XLOOKUP(C91,[1]期初设置!$E:$E,[1]期初设置!$AI:$AI,0),"")</f>
        <v>0</v>
      </c>
      <c r="L91" s="33">
        <f>_xlfn.XLOOKUP(C91,[1]期初设置!$E:$E,[1]期初设置!$J:$J,0)</f>
        <v>0</v>
      </c>
      <c r="M91" s="35">
        <f>_xlfn.XLOOKUP(C91,[1]期初设置!$E:$E,[1]期初设置!$I:$I,0)</f>
        <v>0</v>
      </c>
      <c r="N91" s="35">
        <f>_xlfn.XLOOKUP(C91,[1]期初设置!$E:$E,[1]期初设置!$K:$K,0)</f>
        <v>0</v>
      </c>
      <c r="O91" s="33">
        <f>_xlfn.XLOOKUP(C91,[1]期初设置!$E:$E,[1]期初设置!$O:$O,0)</f>
        <v>0</v>
      </c>
      <c r="P91" s="35">
        <f>IF(_xlfn.XLOOKUP(C91,[1]期初设置!$E:$E,[1]期初设置!$N:$N,0)="同老店",0,_xlfn.XLOOKUP(C91,[1]期初设置!$E:$E,[1]期初设置!$N:$N,0))</f>
        <v>0</v>
      </c>
      <c r="Q91" s="38">
        <f>_xlfn.XLOOKUP(C91,'[3]7月'!$C:$C,'[3]7月'!$E:$E,0)</f>
        <v>3564.77</v>
      </c>
      <c r="R91" s="38">
        <f>_xlfn.XLOOKUP(C91,'[3]7月'!$C:$C,'[3]7月'!$D:$D,0)</f>
        <v>52</v>
      </c>
      <c r="S91" s="38">
        <f>_xlfn.XLOOKUP(A91,[2]人头人次表!$A:$A,[2]人头人次表!$C:$C,0)</f>
        <v>142</v>
      </c>
      <c r="T91" s="38">
        <f>_xlfn.XLOOKUP(C91,'[4]②7月-汇总'!$D:$D,'[4]②7月-汇总'!$AP:$AP,0)</f>
        <v>15</v>
      </c>
      <c r="U91" s="38">
        <f>_xlfn.XLOOKUP(C91,'[4]②7月-汇总'!$D:$D,'[4]②7月-汇总'!$U:$U,0)</f>
        <v>2</v>
      </c>
      <c r="V91" s="41">
        <f>_xlfn.XLOOKUP(C91,[5]期初设置!$E:$E,[5]期初设置!$AG:$AG,0)</f>
        <v>0</v>
      </c>
      <c r="W91" s="42">
        <f>_xlfn.XLOOKUP(C91,[5]期初设置!$E:$E,[5]期初设置!$AH:$AH,0)</f>
        <v>0</v>
      </c>
      <c r="X91" s="42">
        <f>_xlfn.XLOOKUP(C91,[5]期初设置!$E:$E,[5]期初设置!$AI:$AI,0)</f>
        <v>0</v>
      </c>
      <c r="Y91" s="42" t="str">
        <f>_xlfn.XLOOKUP(C91,[5]期初设置!$E:$E,[5]期初设置!$AM:$AM,0)</f>
        <v/>
      </c>
      <c r="Z91" s="42">
        <f t="shared" si="15"/>
        <v>0</v>
      </c>
      <c r="AA91" s="42">
        <f t="shared" si="16"/>
        <v>0</v>
      </c>
      <c r="AB91" s="42">
        <f>_xlfn.XLOOKUP(C91,'[6]健康师-人工底薪'!$A:$A,'[6]健康师-人工底薪'!$AF:$AF,0)</f>
        <v>967.741935483871</v>
      </c>
      <c r="AC91" s="47">
        <f t="shared" si="17"/>
        <v>967.741935483871</v>
      </c>
      <c r="AD91" s="38">
        <f>_xlfn.XLOOKUP(C91,'[3]7月'!$C:$C,'[3]7月'!$F:$F,0)</f>
        <v>605</v>
      </c>
      <c r="AE91" s="38">
        <f>_xlfn.XLOOKUP(C91,'[8]7月'!$C:$C,'[8]7月'!$G:$G,0)</f>
        <v>0</v>
      </c>
      <c r="AF91" s="38">
        <f>_xlfn.XLOOKUP(C91,'[9]②7月-汇总'!$D:$D,'[9]②7月-汇总'!$W:$W,0)</f>
        <v>0</v>
      </c>
      <c r="AG91" s="38">
        <f>_xlfn.XLOOKUP(C91,'[9]②7月-汇总'!$D:$D,'[9]②7月-汇总'!$Z:$Z,0)</f>
        <v>0</v>
      </c>
      <c r="AH91" s="50" t="e">
        <f>AA91+AC91+#REF!+#REF!+#REF!+AF91+AG91+AD91+AE91</f>
        <v>#REF!</v>
      </c>
      <c r="AI91" s="38">
        <f>_xlfn.XLOOKUP(C91,'[9]①7月-花名册'!$E:$E,'[9]①7月-花名册'!$T:$T,0)</f>
        <v>0</v>
      </c>
      <c r="AJ91" s="38">
        <f t="shared" si="18"/>
        <v>0</v>
      </c>
      <c r="AK91" s="38">
        <f t="shared" si="19"/>
        <v>0</v>
      </c>
      <c r="AL91" s="38">
        <f t="shared" si="20"/>
        <v>0</v>
      </c>
      <c r="AM91" s="38" t="e">
        <f t="shared" si="21"/>
        <v>#REF!</v>
      </c>
      <c r="AN91" s="52">
        <f>_xlfn.XLOOKUP(C91,'[9]②7月-汇总'!$D:$D,'[9]②7月-汇总'!AI:AI,0)</f>
        <v>0</v>
      </c>
      <c r="AO91" s="52">
        <f>_xlfn.XLOOKUP(C91,'[9]②7月-汇总'!$D:$D,'[9]②7月-汇总'!AJ:AJ,0)</f>
        <v>0</v>
      </c>
      <c r="AP91" s="52">
        <f>_xlfn.XLOOKUP(C91,'[9]②7月-汇总'!$D:$D,'[9]②7月-汇总'!AL:AL,0)</f>
        <v>0</v>
      </c>
      <c r="AQ91" s="54">
        <f t="shared" si="22"/>
        <v>0</v>
      </c>
      <c r="AR91" s="55">
        <f>_xlfn.XLOOKUP(C91,'[9]②7月-汇总'!$D:$D,'[9]②7月-汇总'!X:X,0)</f>
        <v>0</v>
      </c>
      <c r="AS91" s="55">
        <f>_xlfn.XLOOKUP(C91,'[9]②7月-汇总'!$D:$D,'[9]②7月-汇总'!Y:Y,0)</f>
        <v>0</v>
      </c>
      <c r="AT91" s="55"/>
      <c r="AU91" s="52">
        <f>_xlfn.XLOOKUP(C91,'[10]7月社保'!$B:$B,'[10]7月社保'!$L:$L,0)</f>
        <v>0</v>
      </c>
      <c r="AV91" s="52">
        <f>IFERROR(IF(AL91&gt;0,_xlfn.XLOOKUP(C91,[11]健康师明细!$C:$C,[11]健康师明细!$N:$N,0),0),0)</f>
        <v>0</v>
      </c>
      <c r="AW91" s="52">
        <f>_xlfn.XLOOKUP(C91,'[9]②7月-汇总'!$D:$D,'[9]②7月-汇总'!$AC:$AC,0)</f>
        <v>0</v>
      </c>
      <c r="AX91" s="52">
        <f>_xlfn.XLOOKUP(C91,'[9]②7月-汇总'!$D:$D,'[9]②7月-汇总'!$AB:$AB,0)</f>
        <v>1000</v>
      </c>
      <c r="AY91" s="52">
        <f>_xlfn.XLOOKUP(C91,'[9]②7月-汇总'!$D:$D,'[9]②7月-汇总'!$AD:$AD,0)</f>
        <v>0</v>
      </c>
      <c r="AZ91" s="54">
        <f t="shared" si="23"/>
        <v>1000</v>
      </c>
      <c r="BA91" s="52">
        <f>_xlfn.XLOOKUP(C91,[11]健康师明细!$C:$C,[11]健康师明细!$K:$K,0)</f>
        <v>0</v>
      </c>
      <c r="BB91" s="55">
        <f>_xlfn.XLOOKUP(C91,'[9]②7月-汇总'!$D:$D,'[9]②7月-汇总'!$AE:$AE,0)</f>
        <v>300</v>
      </c>
      <c r="BC91" s="55">
        <f>_xlfn.XLOOKUP(C91,'[9]②7月-汇总'!$D:$D,'[9]②7月-汇总'!$AF:$AF,0)</f>
        <v>0</v>
      </c>
      <c r="BD91" s="58">
        <f>_xlfn.XLOOKUP(C91,'[9]②7月-汇总'!$D:$D,'[9]②7月-汇总'!$AG:$AG,0)</f>
        <v>0</v>
      </c>
      <c r="BE91" s="60" t="e">
        <f t="shared" si="27"/>
        <v>#REF!</v>
      </c>
      <c r="BF91" s="52">
        <f>_xlfn.XLOOKUP(C91,'[9]①7月-花名册'!$E:$E,'[9]①7月-花名册'!$U:$U,0)</f>
        <v>0</v>
      </c>
      <c r="BG91" s="61" t="e">
        <f t="shared" si="24"/>
        <v>#REF!</v>
      </c>
      <c r="BH91" s="61" t="e">
        <f t="shared" si="25"/>
        <v>#REF!</v>
      </c>
      <c r="BI91" s="52">
        <f>_xlfn.XLOOKUP(C91,[9]上月未发人员明细!$A:$A,[9]上月未发人员明细!$I:$I,0)</f>
        <v>0</v>
      </c>
      <c r="BJ91" s="52">
        <f>SUMIFS([7]手动调整!$F:$F,[7]手动调整!$B:$B,C91)</f>
        <v>0</v>
      </c>
      <c r="BK91" s="64" t="e">
        <f t="shared" si="26"/>
        <v>#REF!</v>
      </c>
    </row>
    <row r="92" spans="1:63">
      <c r="A92" s="22" t="s">
        <v>182</v>
      </c>
      <c r="B92" s="23" t="s">
        <v>79</v>
      </c>
      <c r="C92" s="23" t="s">
        <v>183</v>
      </c>
      <c r="D92" s="23">
        <f>_xlfn.XLOOKUP(C92,[1]期初设置!$E:$E,[1]期初设置!$AM:$AM,0)</f>
        <v>0</v>
      </c>
      <c r="E92" s="27" t="str">
        <f>IFERROR(_xlfn.XLOOKUP(C92,[1]期初设置!$E:$E,[1]期初设置!$R:$R),"")</f>
        <v/>
      </c>
      <c r="F92" s="27" t="str">
        <f>IFERROR(_xlfn.XLOOKUP(C92,[1]期初设置!$E:$E,[1]期初设置!S:S),"")</f>
        <v/>
      </c>
      <c r="G92" s="27" t="str">
        <f>IFERROR(_xlfn.XLOOKUP(C92,[1]期初设置!$E:$E,[1]期初设置!T:T),"")</f>
        <v/>
      </c>
      <c r="H92" s="27" t="str">
        <f>IFERROR(_xlfn.XLOOKUP(C92,[1]期初设置!$E:$E,[1]期初设置!U:U),"")</f>
        <v/>
      </c>
      <c r="I92" s="31">
        <f>_xlfn.XLOOKUP(A92,[2]门店排名!$C:$C,[2]门店排名!$E:$E,0)</f>
        <v>153950.6</v>
      </c>
      <c r="J92" s="31" t="str">
        <f>IFERROR(_xlfn.XLOOKUP(D92,'[1]⑥战队统计表-B-a-②呈现-业绩明细表④'!$A:$A,'[1]⑥战队统计表-B-a-②呈现-业绩明细表④'!$C:$C,0),"")</f>
        <v/>
      </c>
      <c r="K92" s="32">
        <f>IFERROR(_xlfn.XLOOKUP(C92,[1]期初设置!$E:$E,[1]期初设置!$AI:$AI,0),"")</f>
        <v>0</v>
      </c>
      <c r="L92" s="33">
        <f>_xlfn.XLOOKUP(C92,[1]期初设置!$E:$E,[1]期初设置!$J:$J,0)</f>
        <v>0</v>
      </c>
      <c r="M92" s="35">
        <f>_xlfn.XLOOKUP(C92,[1]期初设置!$E:$E,[1]期初设置!$I:$I,0)</f>
        <v>0</v>
      </c>
      <c r="N92" s="35">
        <f>_xlfn.XLOOKUP(C92,[1]期初设置!$E:$E,[1]期初设置!$K:$K,0)</f>
        <v>0</v>
      </c>
      <c r="O92" s="33">
        <f>_xlfn.XLOOKUP(C92,[1]期初设置!$E:$E,[1]期初设置!$O:$O,0)</f>
        <v>0</v>
      </c>
      <c r="P92" s="35">
        <f>IF(_xlfn.XLOOKUP(C92,[1]期初设置!$E:$E,[1]期初设置!$N:$N,0)="同老店",0,_xlfn.XLOOKUP(C92,[1]期初设置!$E:$E,[1]期初设置!$N:$N,0))</f>
        <v>0</v>
      </c>
      <c r="Q92" s="38">
        <f>_xlfn.XLOOKUP(C92,'[3]7月'!$C:$C,'[3]7月'!$E:$E,0)</f>
        <v>0</v>
      </c>
      <c r="R92" s="38">
        <f>_xlfn.XLOOKUP(C92,'[3]7月'!$C:$C,'[3]7月'!$D:$D,0)</f>
        <v>0</v>
      </c>
      <c r="S92" s="38">
        <f>_xlfn.XLOOKUP(A92,[2]人头人次表!$A:$A,[2]人头人次表!$C:$C,0)</f>
        <v>153</v>
      </c>
      <c r="T92" s="38">
        <f>_xlfn.XLOOKUP(C92,'[4]②7月-汇总'!$D:$D,'[4]②7月-汇总'!$AP:$AP,0)</f>
        <v>30</v>
      </c>
      <c r="U92" s="38">
        <f>_xlfn.XLOOKUP(C92,'[4]②7月-汇总'!$D:$D,'[4]②7月-汇总'!$U:$U,0)</f>
        <v>1</v>
      </c>
      <c r="V92" s="41">
        <f>_xlfn.XLOOKUP(C92,[5]期初设置!$E:$E,[5]期初设置!$AG:$AG,0)</f>
        <v>0</v>
      </c>
      <c r="W92" s="42">
        <f>_xlfn.XLOOKUP(C92,[5]期初设置!$E:$E,[5]期初设置!$AH:$AH,0)</f>
        <v>0</v>
      </c>
      <c r="X92" s="42">
        <f>_xlfn.XLOOKUP(C92,[5]期初设置!$E:$E,[5]期初设置!$AI:$AI,0)</f>
        <v>0</v>
      </c>
      <c r="Y92" s="42">
        <f>_xlfn.XLOOKUP(C92,[5]期初设置!$E:$E,[5]期初设置!$AM:$AM,0)</f>
        <v>0</v>
      </c>
      <c r="Z92" s="42">
        <f t="shared" si="15"/>
        <v>0</v>
      </c>
      <c r="AA92" s="42">
        <f t="shared" si="16"/>
        <v>0</v>
      </c>
      <c r="AB92" s="42">
        <f>_xlfn.XLOOKUP(C92,'[6]健康师-人工底薪'!$A:$A,'[6]健康师-人工底薪'!$AF:$AF,0)</f>
        <v>0</v>
      </c>
      <c r="AC92" s="47">
        <f t="shared" si="17"/>
        <v>0</v>
      </c>
      <c r="AD92" s="38">
        <f>_xlfn.XLOOKUP(C92,'[3]7月'!$C:$C,'[3]7月'!$F:$F,0)</f>
        <v>0</v>
      </c>
      <c r="AE92" s="38">
        <f>_xlfn.XLOOKUP(C92,'[8]7月'!$C:$C,'[8]7月'!$G:$G,0)</f>
        <v>0</v>
      </c>
      <c r="AF92" s="38">
        <f>_xlfn.XLOOKUP(C92,'[9]②7月-汇总'!$D:$D,'[9]②7月-汇总'!$W:$W,0)</f>
        <v>0</v>
      </c>
      <c r="AG92" s="38">
        <f>_xlfn.XLOOKUP(C92,'[9]②7月-汇总'!$D:$D,'[9]②7月-汇总'!$Z:$Z,0)</f>
        <v>0</v>
      </c>
      <c r="AH92" s="50" t="e">
        <f>AA92+AC92+#REF!+#REF!+#REF!+AF92+AG92+AD92+AE92</f>
        <v>#REF!</v>
      </c>
      <c r="AI92" s="38">
        <f>_xlfn.XLOOKUP(C92,'[9]①7月-花名册'!$E:$E,'[9]①7月-花名册'!$T:$T,0)</f>
        <v>0</v>
      </c>
      <c r="AJ92" s="38">
        <f t="shared" si="18"/>
        <v>0</v>
      </c>
      <c r="AK92" s="38">
        <f t="shared" si="19"/>
        <v>0</v>
      </c>
      <c r="AL92" s="38">
        <f t="shared" si="20"/>
        <v>0</v>
      </c>
      <c r="AM92" s="38" t="e">
        <f t="shared" si="21"/>
        <v>#REF!</v>
      </c>
      <c r="AN92" s="52">
        <f>_xlfn.XLOOKUP(C92,'[9]②7月-汇总'!$D:$D,'[9]②7月-汇总'!AI:AI,0)</f>
        <v>0</v>
      </c>
      <c r="AO92" s="52">
        <f>_xlfn.XLOOKUP(C92,'[9]②7月-汇总'!$D:$D,'[9]②7月-汇总'!AJ:AJ,0)</f>
        <v>0</v>
      </c>
      <c r="AP92" s="52">
        <f>_xlfn.XLOOKUP(C92,'[9]②7月-汇总'!$D:$D,'[9]②7月-汇总'!AL:AL,0)</f>
        <v>0</v>
      </c>
      <c r="AQ92" s="54">
        <f t="shared" si="22"/>
        <v>0</v>
      </c>
      <c r="AR92" s="55">
        <f>_xlfn.XLOOKUP(C92,'[9]②7月-汇总'!$D:$D,'[9]②7月-汇总'!X:X,0)</f>
        <v>20</v>
      </c>
      <c r="AS92" s="55">
        <f>_xlfn.XLOOKUP(C92,'[9]②7月-汇总'!$D:$D,'[9]②7月-汇总'!Y:Y,0)</f>
        <v>0</v>
      </c>
      <c r="AT92" s="55"/>
      <c r="AU92" s="52">
        <f>_xlfn.XLOOKUP(C92,'[10]7月社保'!$B:$B,'[10]7月社保'!$L:$L,0)</f>
        <v>640.56</v>
      </c>
      <c r="AV92" s="52">
        <f>IFERROR(IF(AL92&gt;0,_xlfn.XLOOKUP(C92,[11]健康师明细!$C:$C,[11]健康师明细!$N:$N,0),0),0)</f>
        <v>0</v>
      </c>
      <c r="AW92" s="52">
        <f>_xlfn.XLOOKUP(C92,'[9]②7月-汇总'!$D:$D,'[9]②7月-汇总'!$AC:$AC,0)</f>
        <v>0</v>
      </c>
      <c r="AX92" s="52">
        <f>_xlfn.XLOOKUP(C92,'[9]②7月-汇总'!$D:$D,'[9]②7月-汇总'!$AB:$AB,0)</f>
        <v>0</v>
      </c>
      <c r="AY92" s="52">
        <f>_xlfn.XLOOKUP(C92,'[9]②7月-汇总'!$D:$D,'[9]②7月-汇总'!$AD:$AD,0)</f>
        <v>0</v>
      </c>
      <c r="AZ92" s="54">
        <f t="shared" si="23"/>
        <v>660.56</v>
      </c>
      <c r="BA92" s="52">
        <f>_xlfn.XLOOKUP(C92,[11]健康师明细!$C:$C,[11]健康师明细!$K:$K,0)</f>
        <v>0</v>
      </c>
      <c r="BB92" s="55">
        <f>_xlfn.XLOOKUP(C92,'[9]②7月-汇总'!$D:$D,'[9]②7月-汇总'!$AE:$AE,0)</f>
        <v>0</v>
      </c>
      <c r="BC92" s="55">
        <f>_xlfn.XLOOKUP(C92,'[9]②7月-汇总'!$D:$D,'[9]②7月-汇总'!$AF:$AF,0)</f>
        <v>0</v>
      </c>
      <c r="BD92" s="58">
        <f>_xlfn.XLOOKUP(C92,'[9]②7月-汇总'!$D:$D,'[9]②7月-汇总'!$AG:$AG,0)</f>
        <v>0</v>
      </c>
      <c r="BE92" s="60" t="e">
        <f t="shared" si="27"/>
        <v>#REF!</v>
      </c>
      <c r="BF92" s="52">
        <f>_xlfn.XLOOKUP(C92,'[9]①7月-花名册'!$E:$E,'[9]①7月-花名册'!$U:$U,0)</f>
        <v>0</v>
      </c>
      <c r="BG92" s="61" t="e">
        <f t="shared" si="24"/>
        <v>#REF!</v>
      </c>
      <c r="BH92" s="61" t="e">
        <f t="shared" si="25"/>
        <v>#REF!</v>
      </c>
      <c r="BI92" s="52">
        <f>_xlfn.XLOOKUP(C92,[9]上月未发人员明细!$A:$A,[9]上月未发人员明细!$I:$I,0)</f>
        <v>0</v>
      </c>
      <c r="BJ92" s="52">
        <f>SUMIFS([7]手动调整!$F:$F,[7]手动调整!$B:$B,C92)</f>
        <v>0</v>
      </c>
      <c r="BK92" s="64" t="e">
        <f t="shared" si="26"/>
        <v>#REF!</v>
      </c>
    </row>
    <row r="93" spans="1:63">
      <c r="A93" s="22" t="s">
        <v>182</v>
      </c>
      <c r="B93" s="23" t="s">
        <v>128</v>
      </c>
      <c r="C93" s="23" t="s">
        <v>184</v>
      </c>
      <c r="D93" s="23">
        <f>_xlfn.XLOOKUP(C93,[1]期初设置!$E:$E,[1]期初设置!$AM:$AM,0)</f>
        <v>0</v>
      </c>
      <c r="E93" s="27" t="str">
        <f>IFERROR(_xlfn.XLOOKUP(C93,[1]期初设置!$E:$E,[1]期初设置!$R:$R),"")</f>
        <v/>
      </c>
      <c r="F93" s="27" t="str">
        <f>IFERROR(_xlfn.XLOOKUP(C93,[1]期初设置!$E:$E,[1]期初设置!S:S),"")</f>
        <v/>
      </c>
      <c r="G93" s="27" t="str">
        <f>IFERROR(_xlfn.XLOOKUP(C93,[1]期初设置!$E:$E,[1]期初设置!T:T),"")</f>
        <v/>
      </c>
      <c r="H93" s="27" t="str">
        <f>IFERROR(_xlfn.XLOOKUP(C93,[1]期初设置!$E:$E,[1]期初设置!U:U),"")</f>
        <v/>
      </c>
      <c r="I93" s="31">
        <f>_xlfn.XLOOKUP(A93,[2]门店排名!$C:$C,[2]门店排名!$E:$E,0)</f>
        <v>153950.6</v>
      </c>
      <c r="J93" s="31" t="str">
        <f>IFERROR(_xlfn.XLOOKUP(D93,'[1]⑥战队统计表-B-a-②呈现-业绩明细表④'!$A:$A,'[1]⑥战队统计表-B-a-②呈现-业绩明细表④'!$C:$C,0),"")</f>
        <v/>
      </c>
      <c r="K93" s="32">
        <f>IFERROR(_xlfn.XLOOKUP(C93,[1]期初设置!$E:$E,[1]期初设置!$AI:$AI,0),"")</f>
        <v>0</v>
      </c>
      <c r="L93" s="33">
        <f>_xlfn.XLOOKUP(C93,[1]期初设置!$E:$E,[1]期初设置!$J:$J,0)</f>
        <v>0</v>
      </c>
      <c r="M93" s="35">
        <f>_xlfn.XLOOKUP(C93,[1]期初设置!$E:$E,[1]期初设置!$I:$I,0)</f>
        <v>0</v>
      </c>
      <c r="N93" s="35">
        <f>_xlfn.XLOOKUP(C93,[1]期初设置!$E:$E,[1]期初设置!$K:$K,0)</f>
        <v>0</v>
      </c>
      <c r="O93" s="33">
        <f>_xlfn.XLOOKUP(C93,[1]期初设置!$E:$E,[1]期初设置!$O:$O,0)</f>
        <v>0</v>
      </c>
      <c r="P93" s="35">
        <f>IF(_xlfn.XLOOKUP(C93,[1]期初设置!$E:$E,[1]期初设置!$N:$N,0)="同老店",0,_xlfn.XLOOKUP(C93,[1]期初设置!$E:$E,[1]期初设置!$N:$N,0))</f>
        <v>0</v>
      </c>
      <c r="Q93" s="38">
        <f>_xlfn.XLOOKUP(C93,'[3]7月'!$C:$C,'[3]7月'!$E:$E,0)</f>
        <v>0</v>
      </c>
      <c r="R93" s="38">
        <f>_xlfn.XLOOKUP(C93,'[3]7月'!$C:$C,'[3]7月'!$D:$D,0)</f>
        <v>0</v>
      </c>
      <c r="S93" s="38">
        <f>_xlfn.XLOOKUP(A93,[2]人头人次表!$A:$A,[2]人头人次表!$C:$C,0)</f>
        <v>153</v>
      </c>
      <c r="T93" s="38">
        <f>_xlfn.XLOOKUP(C93,'[4]②7月-汇总'!$D:$D,'[4]②7月-汇总'!$AP:$AP,0)</f>
        <v>31</v>
      </c>
      <c r="U93" s="38">
        <f>_xlfn.XLOOKUP(C93,'[4]②7月-汇总'!$D:$D,'[4]②7月-汇总'!$U:$U,0)</f>
        <v>0</v>
      </c>
      <c r="V93" s="41">
        <f>_xlfn.XLOOKUP(C93,[5]期初设置!$E:$E,[5]期初设置!$AG:$AG,0)</f>
        <v>0</v>
      </c>
      <c r="W93" s="42">
        <f>_xlfn.XLOOKUP(C93,[5]期初设置!$E:$E,[5]期初设置!$AH:$AH,0)</f>
        <v>0</v>
      </c>
      <c r="X93" s="42">
        <f>_xlfn.XLOOKUP(C93,[5]期初设置!$E:$E,[5]期初设置!$AI:$AI,0)</f>
        <v>0</v>
      </c>
      <c r="Y93" s="42">
        <f>_xlfn.XLOOKUP(C93,[5]期初设置!$E:$E,[5]期初设置!$AM:$AM,0)</f>
        <v>0</v>
      </c>
      <c r="Z93" s="42">
        <f t="shared" si="15"/>
        <v>0</v>
      </c>
      <c r="AA93" s="42">
        <f t="shared" si="16"/>
        <v>0</v>
      </c>
      <c r="AB93" s="42">
        <f>_xlfn.XLOOKUP(C93,'[6]健康师-人工底薪'!$A:$A,'[6]健康师-人工底薪'!$AF:$AF,0)</f>
        <v>0</v>
      </c>
      <c r="AC93" s="47">
        <f t="shared" si="17"/>
        <v>0</v>
      </c>
      <c r="AD93" s="38">
        <f>_xlfn.XLOOKUP(C93,'[3]7月'!$C:$C,'[3]7月'!$F:$F,0)</f>
        <v>0</v>
      </c>
      <c r="AE93" s="38">
        <f>_xlfn.XLOOKUP(C93,'[8]7月'!$C:$C,'[8]7月'!$G:$G,0)</f>
        <v>0</v>
      </c>
      <c r="AF93" s="38">
        <f>_xlfn.XLOOKUP(C93,'[9]②7月-汇总'!$D:$D,'[9]②7月-汇总'!$W:$W,0)</f>
        <v>0</v>
      </c>
      <c r="AG93" s="38">
        <f>_xlfn.XLOOKUP(C93,'[9]②7月-汇总'!$D:$D,'[9]②7月-汇总'!$Z:$Z,0)</f>
        <v>0</v>
      </c>
      <c r="AH93" s="50" t="e">
        <f>AA93+AC93+#REF!+#REF!+#REF!+AF93+AG93+AD93+AE93</f>
        <v>#REF!</v>
      </c>
      <c r="AI93" s="38">
        <f>_xlfn.XLOOKUP(C93,'[9]①7月-花名册'!$E:$E,'[9]①7月-花名册'!$T:$T,0)</f>
        <v>0</v>
      </c>
      <c r="AJ93" s="38">
        <f t="shared" si="18"/>
        <v>0</v>
      </c>
      <c r="AK93" s="38">
        <f t="shared" si="19"/>
        <v>0</v>
      </c>
      <c r="AL93" s="38">
        <f t="shared" si="20"/>
        <v>0</v>
      </c>
      <c r="AM93" s="38" t="e">
        <f t="shared" si="21"/>
        <v>#REF!</v>
      </c>
      <c r="AN93" s="52">
        <f>_xlfn.XLOOKUP(C93,'[9]②7月-汇总'!$D:$D,'[9]②7月-汇总'!AI:AI,0)</f>
        <v>0</v>
      </c>
      <c r="AO93" s="52">
        <f>_xlfn.XLOOKUP(C93,'[9]②7月-汇总'!$D:$D,'[9]②7月-汇总'!AJ:AJ,0)</f>
        <v>0</v>
      </c>
      <c r="AP93" s="52">
        <f>_xlfn.XLOOKUP(C93,'[9]②7月-汇总'!$D:$D,'[9]②7月-汇总'!AL:AL,0)</f>
        <v>0</v>
      </c>
      <c r="AQ93" s="54">
        <f t="shared" si="22"/>
        <v>0</v>
      </c>
      <c r="AR93" s="55">
        <f>_xlfn.XLOOKUP(C93,'[9]②7月-汇总'!$D:$D,'[9]②7月-汇总'!X:X,0)</f>
        <v>90</v>
      </c>
      <c r="AS93" s="55">
        <f>_xlfn.XLOOKUP(C93,'[9]②7月-汇总'!$D:$D,'[9]②7月-汇总'!Y:Y,0)</f>
        <v>0</v>
      </c>
      <c r="AT93" s="55"/>
      <c r="AU93" s="52">
        <f>_xlfn.XLOOKUP(C93,'[10]7月社保'!$B:$B,'[10]7月社保'!$L:$L,0)</f>
        <v>644.168</v>
      </c>
      <c r="AV93" s="52">
        <f>IFERROR(IF(AL93&gt;0,_xlfn.XLOOKUP(C93,[11]健康师明细!$C:$C,[11]健康师明细!$N:$N,0),0),0)</f>
        <v>0</v>
      </c>
      <c r="AW93" s="52">
        <f>_xlfn.XLOOKUP(C93,'[9]②7月-汇总'!$D:$D,'[9]②7月-汇总'!$AC:$AC,0)</f>
        <v>0</v>
      </c>
      <c r="AX93" s="52">
        <f>_xlfn.XLOOKUP(C93,'[9]②7月-汇总'!$D:$D,'[9]②7月-汇总'!$AB:$AB,0)</f>
        <v>0</v>
      </c>
      <c r="AY93" s="52">
        <f>_xlfn.XLOOKUP(C93,'[9]②7月-汇总'!$D:$D,'[9]②7月-汇总'!$AD:$AD,0)</f>
        <v>0</v>
      </c>
      <c r="AZ93" s="54">
        <f t="shared" si="23"/>
        <v>734.168</v>
      </c>
      <c r="BA93" s="52">
        <f>_xlfn.XLOOKUP(C93,[11]健康师明细!$C:$C,[11]健康师明细!$K:$K,0)</f>
        <v>0</v>
      </c>
      <c r="BB93" s="55">
        <f>_xlfn.XLOOKUP(C93,'[9]②7月-汇总'!$D:$D,'[9]②7月-汇总'!$AE:$AE,0)</f>
        <v>0</v>
      </c>
      <c r="BC93" s="55">
        <f>_xlfn.XLOOKUP(C93,'[9]②7月-汇总'!$D:$D,'[9]②7月-汇总'!$AF:$AF,0)</f>
        <v>0</v>
      </c>
      <c r="BD93" s="58">
        <f>_xlfn.XLOOKUP(C93,'[9]②7月-汇总'!$D:$D,'[9]②7月-汇总'!$AG:$AG,0)</f>
        <v>0</v>
      </c>
      <c r="BE93" s="60" t="e">
        <f t="shared" si="27"/>
        <v>#REF!</v>
      </c>
      <c r="BF93" s="52">
        <f>_xlfn.XLOOKUP(C93,'[9]①7月-花名册'!$E:$E,'[9]①7月-花名册'!$U:$U,0)</f>
        <v>0</v>
      </c>
      <c r="BG93" s="61" t="e">
        <f t="shared" si="24"/>
        <v>#REF!</v>
      </c>
      <c r="BH93" s="61" t="e">
        <f t="shared" si="25"/>
        <v>#REF!</v>
      </c>
      <c r="BI93" s="52">
        <f>_xlfn.XLOOKUP(C93,[9]上月未发人员明细!$A:$A,[9]上月未发人员明细!$I:$I,0)</f>
        <v>0</v>
      </c>
      <c r="BJ93" s="52">
        <f>SUMIFS([7]手动调整!$F:$F,[7]手动调整!$B:$B,C93)</f>
        <v>0</v>
      </c>
      <c r="BK93" s="64" t="e">
        <f t="shared" si="26"/>
        <v>#REF!</v>
      </c>
    </row>
    <row r="94" spans="1:63">
      <c r="A94" s="22" t="s">
        <v>182</v>
      </c>
      <c r="B94" s="23" t="s">
        <v>12</v>
      </c>
      <c r="C94" s="23" t="s">
        <v>185</v>
      </c>
      <c r="D94" s="23" t="str">
        <f>_xlfn.XLOOKUP(C94,[1]期初设置!$E:$E,[1]期初设置!$AM:$AM,0)</f>
        <v>荣华北路+飞跃队</v>
      </c>
      <c r="E94" s="27">
        <f>IFERROR(_xlfn.XLOOKUP(C94,[1]期初设置!$E:$E,[1]期初设置!$R:$R),"")</f>
        <v>54654.2</v>
      </c>
      <c r="F94" s="27">
        <f>IFERROR(_xlfn.XLOOKUP(C94,[1]期初设置!$E:$E,[1]期初设置!S:S),"")</f>
        <v>54654.2</v>
      </c>
      <c r="G94" s="27">
        <f>IFERROR(_xlfn.XLOOKUP(C94,[1]期初设置!$E:$E,[1]期初设置!T:T),"")</f>
        <v>0</v>
      </c>
      <c r="H94" s="27">
        <f>IFERROR(_xlfn.XLOOKUP(C94,[1]期初设置!$E:$E,[1]期初设置!U:U),"")</f>
        <v>0</v>
      </c>
      <c r="I94" s="31">
        <f>_xlfn.XLOOKUP(A94,[2]门店排名!$C:$C,[2]门店排名!$E:$E,0)</f>
        <v>153950.6</v>
      </c>
      <c r="J94" s="31">
        <f>IFERROR(_xlfn.XLOOKUP(D94,'[1]⑥战队统计表-B-a-②呈现-业绩明细表④'!$A:$A,'[1]⑥战队统计表-B-a-②呈现-业绩明细表④'!$C:$C,0),"")</f>
        <v>56087.6</v>
      </c>
      <c r="K94" s="32">
        <f>IFERROR(_xlfn.XLOOKUP(C94,[1]期初设置!$E:$E,[1]期初设置!$AI:$AI,0),"")</f>
        <v>2076.8596</v>
      </c>
      <c r="L94" s="33">
        <f>_xlfn.XLOOKUP(C94,[1]期初设置!$E:$E,[1]期初设置!$J:$J,0)</f>
        <v>0</v>
      </c>
      <c r="M94" s="35">
        <f>_xlfn.XLOOKUP(C94,[1]期初设置!$E:$E,[1]期初设置!$I:$I,0)</f>
        <v>0</v>
      </c>
      <c r="N94" s="35">
        <f>_xlfn.XLOOKUP(C94,[1]期初设置!$E:$E,[1]期初设置!$K:$K,0)</f>
        <v>0</v>
      </c>
      <c r="O94" s="33">
        <f>_xlfn.XLOOKUP(C94,[1]期初设置!$E:$E,[1]期初设置!$O:$O,0)</f>
        <v>0</v>
      </c>
      <c r="P94" s="35">
        <f>IF(_xlfn.XLOOKUP(C94,[1]期初设置!$E:$E,[1]期初设置!$N:$N,0)="同老店",0,_xlfn.XLOOKUP(C94,[1]期初设置!$E:$E,[1]期初设置!$N:$N,0))</f>
        <v>0</v>
      </c>
      <c r="Q94" s="38">
        <f>_xlfn.XLOOKUP(C94,'[3]7月'!$C:$C,'[3]7月'!$E:$E,0)</f>
        <v>42959.34</v>
      </c>
      <c r="R94" s="38">
        <f>_xlfn.XLOOKUP(C94,'[3]7月'!$C:$C,'[3]7月'!$D:$D,0)</f>
        <v>117</v>
      </c>
      <c r="S94" s="38">
        <f>_xlfn.XLOOKUP(A94,[2]人头人次表!$A:$A,[2]人头人次表!$C:$C,0)</f>
        <v>153</v>
      </c>
      <c r="T94" s="38">
        <f>_xlfn.XLOOKUP(C94,'[4]②7月-汇总'!$D:$D,'[4]②7月-汇总'!$AP:$AP,0)</f>
        <v>31</v>
      </c>
      <c r="U94" s="38">
        <f>_xlfn.XLOOKUP(C94,'[4]②7月-汇总'!$D:$D,'[4]②7月-汇总'!$U:$U,0)</f>
        <v>0</v>
      </c>
      <c r="V94" s="41">
        <f>_xlfn.XLOOKUP(C94,[5]期初设置!$E:$E,[5]期初设置!$AG:$AG,0)</f>
        <v>0.04</v>
      </c>
      <c r="W94" s="42">
        <f>_xlfn.XLOOKUP(C94,[5]期初设置!$E:$E,[5]期初设置!$AH:$AH,0)</f>
        <v>2076.8596</v>
      </c>
      <c r="X94" s="42">
        <f>_xlfn.XLOOKUP(C94,[5]期初设置!$E:$E,[5]期初设置!$AI:$AI,0)</f>
        <v>0</v>
      </c>
      <c r="Y94" s="42">
        <f>_xlfn.XLOOKUP(C94,[5]期初设置!$E:$E,[5]期初设置!$AM:$AM,0)</f>
        <v>0</v>
      </c>
      <c r="Z94" s="42">
        <f t="shared" si="15"/>
        <v>0</v>
      </c>
      <c r="AA94" s="42">
        <f t="shared" si="16"/>
        <v>2076.8596</v>
      </c>
      <c r="AB94" s="42">
        <f>_xlfn.XLOOKUP(C94,'[6]健康师-人工底薪'!$A:$A,'[6]健康师-人工底薪'!$AF:$AF,0)</f>
        <v>2000</v>
      </c>
      <c r="AC94" s="47">
        <f t="shared" si="17"/>
        <v>2000</v>
      </c>
      <c r="AD94" s="38">
        <f>_xlfn.XLOOKUP(C94,'[3]7月'!$C:$C,'[3]7月'!$F:$F,0)</f>
        <v>1851</v>
      </c>
      <c r="AE94" s="38">
        <f>_xlfn.XLOOKUP(C94,'[8]7月'!$C:$C,'[8]7月'!$G:$G,0)</f>
        <v>235</v>
      </c>
      <c r="AF94" s="38">
        <f>_xlfn.XLOOKUP(C94,'[9]②7月-汇总'!$D:$D,'[9]②7月-汇总'!$W:$W,0)</f>
        <v>0</v>
      </c>
      <c r="AG94" s="38">
        <f>_xlfn.XLOOKUP(C94,'[9]②7月-汇总'!$D:$D,'[9]②7月-汇总'!$Z:$Z,0)</f>
        <v>0</v>
      </c>
      <c r="AH94" s="50" t="e">
        <f>AA94+AC94+#REF!+#REF!+#REF!+AF94+AG94+AD94+AE94</f>
        <v>#REF!</v>
      </c>
      <c r="AI94" s="38">
        <f>_xlfn.XLOOKUP(C94,'[9]①7月-花名册'!$E:$E,'[9]①7月-花名册'!$T:$T,0)</f>
        <v>0</v>
      </c>
      <c r="AJ94" s="38">
        <f t="shared" si="18"/>
        <v>0</v>
      </c>
      <c r="AK94" s="38">
        <f t="shared" si="19"/>
        <v>0</v>
      </c>
      <c r="AL94" s="38">
        <f t="shared" si="20"/>
        <v>0</v>
      </c>
      <c r="AM94" s="38" t="e">
        <f t="shared" si="21"/>
        <v>#REF!</v>
      </c>
      <c r="AN94" s="52">
        <f>_xlfn.XLOOKUP(C94,'[9]②7月-汇总'!$D:$D,'[9]②7月-汇总'!AI:AI,0)</f>
        <v>0</v>
      </c>
      <c r="AO94" s="52">
        <f>_xlfn.XLOOKUP(C94,'[9]②7月-汇总'!$D:$D,'[9]②7月-汇总'!AJ:AJ,0)</f>
        <v>0</v>
      </c>
      <c r="AP94" s="52">
        <f>_xlfn.XLOOKUP(C94,'[9]②7月-汇总'!$D:$D,'[9]②7月-汇总'!AL:AL,0)</f>
        <v>0</v>
      </c>
      <c r="AQ94" s="54">
        <f t="shared" si="22"/>
        <v>0</v>
      </c>
      <c r="AR94" s="55">
        <f>_xlfn.XLOOKUP(C94,'[9]②7月-汇总'!$D:$D,'[9]②7月-汇总'!X:X,0)</f>
        <v>0</v>
      </c>
      <c r="AS94" s="55">
        <f>_xlfn.XLOOKUP(C94,'[9]②7月-汇总'!$D:$D,'[9]②7月-汇总'!Y:Y,0)</f>
        <v>0</v>
      </c>
      <c r="AT94" s="55"/>
      <c r="AU94" s="52">
        <f>_xlfn.XLOOKUP(C94,'[10]7月社保'!$B:$B,'[10]7月社保'!$L:$L,0)</f>
        <v>0</v>
      </c>
      <c r="AV94" s="52">
        <f>IFERROR(IF(AL94&gt;0,_xlfn.XLOOKUP(C94,[11]健康师明细!$C:$C,[11]健康师明细!$N:$N,0),0),0)</f>
        <v>0</v>
      </c>
      <c r="AW94" s="52">
        <f>_xlfn.XLOOKUP(C94,'[9]②7月-汇总'!$D:$D,'[9]②7月-汇总'!$AC:$AC,0)</f>
        <v>0</v>
      </c>
      <c r="AX94" s="52">
        <f>_xlfn.XLOOKUP(C94,'[9]②7月-汇总'!$D:$D,'[9]②7月-汇总'!$AB:$AB,0)</f>
        <v>0</v>
      </c>
      <c r="AY94" s="52">
        <f>_xlfn.XLOOKUP(C94,'[9]②7月-汇总'!$D:$D,'[9]②7月-汇总'!$AD:$AD,0)</f>
        <v>0</v>
      </c>
      <c r="AZ94" s="54">
        <f t="shared" si="23"/>
        <v>0</v>
      </c>
      <c r="BA94" s="52">
        <f>_xlfn.XLOOKUP(C94,[11]健康师明细!$C:$C,[11]健康师明细!$K:$K,0)</f>
        <v>500</v>
      </c>
      <c r="BB94" s="55">
        <f>_xlfn.XLOOKUP(C94,'[9]②7月-汇总'!$D:$D,'[9]②7月-汇总'!$AE:$AE,0)</f>
        <v>0</v>
      </c>
      <c r="BC94" s="55">
        <f>_xlfn.XLOOKUP(C94,'[9]②7月-汇总'!$D:$D,'[9]②7月-汇总'!$AF:$AF,0)</f>
        <v>0</v>
      </c>
      <c r="BD94" s="58">
        <f>_xlfn.XLOOKUP(C94,'[9]②7月-汇总'!$D:$D,'[9]②7月-汇总'!$AG:$AG,0)</f>
        <v>0</v>
      </c>
      <c r="BE94" s="60" t="e">
        <f t="shared" si="27"/>
        <v>#REF!</v>
      </c>
      <c r="BF94" s="52">
        <f>_xlfn.XLOOKUP(C94,'[9]①7月-花名册'!$E:$E,'[9]①7月-花名册'!$U:$U,0)</f>
        <v>0</v>
      </c>
      <c r="BG94" s="61" t="e">
        <f t="shared" si="24"/>
        <v>#REF!</v>
      </c>
      <c r="BH94" s="61" t="e">
        <f t="shared" si="25"/>
        <v>#REF!</v>
      </c>
      <c r="BI94" s="52">
        <f>_xlfn.XLOOKUP(C94,[9]上月未发人员明细!$A:$A,[9]上月未发人员明细!$I:$I,0)</f>
        <v>0</v>
      </c>
      <c r="BJ94" s="52">
        <f>SUMIFS([7]手动调整!$F:$F,[7]手动调整!$B:$B,C94)</f>
        <v>0</v>
      </c>
      <c r="BK94" s="64" t="e">
        <f t="shared" si="26"/>
        <v>#REF!</v>
      </c>
    </row>
    <row r="95" spans="1:63">
      <c r="A95" s="22" t="s">
        <v>182</v>
      </c>
      <c r="B95" s="23" t="s">
        <v>12</v>
      </c>
      <c r="C95" s="23" t="s">
        <v>186</v>
      </c>
      <c r="D95" s="23" t="str">
        <f>_xlfn.XLOOKUP(C95,[1]期初设置!$E:$E,[1]期初设置!$AM:$AM,0)</f>
        <v>荣华北路+无敌队</v>
      </c>
      <c r="E95" s="27">
        <f>IFERROR(_xlfn.XLOOKUP(C95,[1]期初设置!$E:$E,[1]期初设置!$R:$R),"")</f>
        <v>40748.1</v>
      </c>
      <c r="F95" s="27">
        <f>IFERROR(_xlfn.XLOOKUP(C95,[1]期初设置!$E:$E,[1]期初设置!S:S),"")</f>
        <v>40748.1</v>
      </c>
      <c r="G95" s="27">
        <f>IFERROR(_xlfn.XLOOKUP(C95,[1]期初设置!$E:$E,[1]期初设置!T:T),"")</f>
        <v>0</v>
      </c>
      <c r="H95" s="27">
        <f>IFERROR(_xlfn.XLOOKUP(C95,[1]期初设置!$E:$E,[1]期初设置!U:U),"")</f>
        <v>0</v>
      </c>
      <c r="I95" s="31">
        <f>_xlfn.XLOOKUP(A95,[2]门店排名!$C:$C,[2]门店排名!$E:$E,0)</f>
        <v>153950.6</v>
      </c>
      <c r="J95" s="31">
        <f>IFERROR(_xlfn.XLOOKUP(D95,'[1]⑥战队统计表-B-a-②呈现-业绩明细表④'!$A:$A,'[1]⑥战队统计表-B-a-②呈现-业绩明细表④'!$C:$C,0),"")</f>
        <v>96824.4</v>
      </c>
      <c r="K95" s="32">
        <f>IFERROR(_xlfn.XLOOKUP(C95,[1]期初设置!$E:$E,[1]期初设置!$AI:$AI,0),"")</f>
        <v>1935.53475</v>
      </c>
      <c r="L95" s="33">
        <f>_xlfn.XLOOKUP(C95,[1]期初设置!$E:$E,[1]期初设置!$J:$J,0)</f>
        <v>0</v>
      </c>
      <c r="M95" s="35">
        <f>_xlfn.XLOOKUP(C95,[1]期初设置!$E:$E,[1]期初设置!$I:$I,0)</f>
        <v>0</v>
      </c>
      <c r="N95" s="35">
        <f>_xlfn.XLOOKUP(C95,[1]期初设置!$E:$E,[1]期初设置!$K:$K,0)</f>
        <v>0</v>
      </c>
      <c r="O95" s="33">
        <f>_xlfn.XLOOKUP(C95,[1]期初设置!$E:$E,[1]期初设置!$O:$O,0)</f>
        <v>0</v>
      </c>
      <c r="P95" s="35">
        <f>IF(_xlfn.XLOOKUP(C95,[1]期初设置!$E:$E,[1]期初设置!$N:$N,0)="同老店",0,_xlfn.XLOOKUP(C95,[1]期初设置!$E:$E,[1]期初设置!$N:$N,0))</f>
        <v>0</v>
      </c>
      <c r="Q95" s="38">
        <f>_xlfn.XLOOKUP(C95,'[3]7月'!$C:$C,'[3]7月'!$E:$E,0)</f>
        <v>37325.57</v>
      </c>
      <c r="R95" s="38">
        <f>_xlfn.XLOOKUP(C95,'[3]7月'!$C:$C,'[3]7月'!$D:$D,0)</f>
        <v>116</v>
      </c>
      <c r="S95" s="38">
        <f>_xlfn.XLOOKUP(A95,[2]人头人次表!$A:$A,[2]人头人次表!$C:$C,0)</f>
        <v>153</v>
      </c>
      <c r="T95" s="38">
        <f>_xlfn.XLOOKUP(C95,'[4]②7月-汇总'!$D:$D,'[4]②7月-汇总'!$AP:$AP,0)</f>
        <v>31</v>
      </c>
      <c r="U95" s="38">
        <f>_xlfn.XLOOKUP(C95,'[4]②7月-汇总'!$D:$D,'[4]②7月-汇总'!$U:$U,0)</f>
        <v>0</v>
      </c>
      <c r="V95" s="41">
        <f>_xlfn.XLOOKUP(C95,[5]期初设置!$E:$E,[5]期初设置!$AG:$AG,0)</f>
        <v>0.05</v>
      </c>
      <c r="W95" s="42">
        <f>_xlfn.XLOOKUP(C95,[5]期初设置!$E:$E,[5]期初设置!$AH:$AH,0)</f>
        <v>1935.53475</v>
      </c>
      <c r="X95" s="42">
        <f>_xlfn.XLOOKUP(C95,[5]期初设置!$E:$E,[5]期初设置!$AI:$AI,0)</f>
        <v>0</v>
      </c>
      <c r="Y95" s="42" t="str">
        <f>_xlfn.XLOOKUP(C95,[5]期初设置!$E:$E,[5]期初设置!$AM:$AM,0)</f>
        <v/>
      </c>
      <c r="Z95" s="42">
        <f t="shared" si="15"/>
        <v>0</v>
      </c>
      <c r="AA95" s="42">
        <f t="shared" si="16"/>
        <v>1935.53475</v>
      </c>
      <c r="AB95" s="42">
        <f>_xlfn.XLOOKUP(C95,'[6]健康师-人工底薪'!$A:$A,'[6]健康师-人工底薪'!$AF:$AF,0)</f>
        <v>2000</v>
      </c>
      <c r="AC95" s="47">
        <f t="shared" si="17"/>
        <v>2000</v>
      </c>
      <c r="AD95" s="38">
        <f>_xlfn.XLOOKUP(C95,'[3]7月'!$C:$C,'[3]7月'!$F:$F,0)</f>
        <v>1256</v>
      </c>
      <c r="AE95" s="38">
        <f>_xlfn.XLOOKUP(C95,'[8]7月'!$C:$C,'[8]7月'!$G:$G,0)</f>
        <v>45</v>
      </c>
      <c r="AF95" s="38">
        <f>_xlfn.XLOOKUP(C95,'[9]②7月-汇总'!$D:$D,'[9]②7月-汇总'!$W:$W,0)</f>
        <v>0</v>
      </c>
      <c r="AG95" s="38">
        <f>_xlfn.XLOOKUP(C95,'[9]②7月-汇总'!$D:$D,'[9]②7月-汇总'!$Z:$Z,0)</f>
        <v>0</v>
      </c>
      <c r="AH95" s="50" t="e">
        <f>AA95+AC95+#REF!+#REF!+#REF!+AF95+AG95+AD95+AE95</f>
        <v>#REF!</v>
      </c>
      <c r="AI95" s="38">
        <f>_xlfn.XLOOKUP(C95,'[9]①7月-花名册'!$E:$E,'[9]①7月-花名册'!$T:$T,0)</f>
        <v>0</v>
      </c>
      <c r="AJ95" s="38">
        <f t="shared" si="18"/>
        <v>0</v>
      </c>
      <c r="AK95" s="38">
        <f t="shared" si="19"/>
        <v>0</v>
      </c>
      <c r="AL95" s="38">
        <f t="shared" si="20"/>
        <v>0</v>
      </c>
      <c r="AM95" s="38" t="e">
        <f t="shared" si="21"/>
        <v>#REF!</v>
      </c>
      <c r="AN95" s="52">
        <f>_xlfn.XLOOKUP(C95,'[9]②7月-汇总'!$D:$D,'[9]②7月-汇总'!AI:AI,0)</f>
        <v>0</v>
      </c>
      <c r="AO95" s="52">
        <f>_xlfn.XLOOKUP(C95,'[9]②7月-汇总'!$D:$D,'[9]②7月-汇总'!AJ:AJ,0)</f>
        <v>0</v>
      </c>
      <c r="AP95" s="52">
        <f>_xlfn.XLOOKUP(C95,'[9]②7月-汇总'!$D:$D,'[9]②7月-汇总'!AL:AL,0)</f>
        <v>0</v>
      </c>
      <c r="AQ95" s="54">
        <f t="shared" si="22"/>
        <v>0</v>
      </c>
      <c r="AR95" s="55">
        <f>_xlfn.XLOOKUP(C95,'[9]②7月-汇总'!$D:$D,'[9]②7月-汇总'!X:X,0)</f>
        <v>0</v>
      </c>
      <c r="AS95" s="55">
        <f>_xlfn.XLOOKUP(C95,'[9]②7月-汇总'!$D:$D,'[9]②7月-汇总'!Y:Y,0)</f>
        <v>0</v>
      </c>
      <c r="AT95" s="55"/>
      <c r="AU95" s="52">
        <f>_xlfn.XLOOKUP(C95,'[10]7月社保'!$B:$B,'[10]7月社保'!$L:$L,0)</f>
        <v>644.168</v>
      </c>
      <c r="AV95" s="52">
        <f>IFERROR(IF(AL95&gt;0,_xlfn.XLOOKUP(C95,[11]健康师明细!$C:$C,[11]健康师明细!$N:$N,0),0),0)</f>
        <v>0</v>
      </c>
      <c r="AW95" s="52">
        <f>_xlfn.XLOOKUP(C95,'[9]②7月-汇总'!$D:$D,'[9]②7月-汇总'!$AC:$AC,0)</f>
        <v>100</v>
      </c>
      <c r="AX95" s="52">
        <f>_xlfn.XLOOKUP(C95,'[9]②7月-汇总'!$D:$D,'[9]②7月-汇总'!$AB:$AB,0)</f>
        <v>0</v>
      </c>
      <c r="AY95" s="52">
        <f>_xlfn.XLOOKUP(C95,'[9]②7月-汇总'!$D:$D,'[9]②7月-汇总'!$AD:$AD,0)</f>
        <v>0</v>
      </c>
      <c r="AZ95" s="54">
        <f t="shared" si="23"/>
        <v>744.168</v>
      </c>
      <c r="BA95" s="52">
        <f>_xlfn.XLOOKUP(C95,[11]健康师明细!$C:$C,[11]健康师明细!$K:$K,0)</f>
        <v>0</v>
      </c>
      <c r="BB95" s="55">
        <f>_xlfn.XLOOKUP(C95,'[9]②7月-汇总'!$D:$D,'[9]②7月-汇总'!$AE:$AE,0)</f>
        <v>0</v>
      </c>
      <c r="BC95" s="55">
        <f>_xlfn.XLOOKUP(C95,'[9]②7月-汇总'!$D:$D,'[9]②7月-汇总'!$AF:$AF,0)</f>
        <v>0</v>
      </c>
      <c r="BD95" s="58">
        <f>_xlfn.XLOOKUP(C95,'[9]②7月-汇总'!$D:$D,'[9]②7月-汇总'!$AG:$AG,0)</f>
        <v>0</v>
      </c>
      <c r="BE95" s="60" t="e">
        <f t="shared" si="27"/>
        <v>#REF!</v>
      </c>
      <c r="BF95" s="52">
        <f>_xlfn.XLOOKUP(C95,'[9]①7月-花名册'!$E:$E,'[9]①7月-花名册'!$U:$U,0)</f>
        <v>0</v>
      </c>
      <c r="BG95" s="61" t="e">
        <f t="shared" si="24"/>
        <v>#REF!</v>
      </c>
      <c r="BH95" s="61" t="e">
        <f t="shared" si="25"/>
        <v>#REF!</v>
      </c>
      <c r="BI95" s="52">
        <f>_xlfn.XLOOKUP(C95,[9]上月未发人员明细!$A:$A,[9]上月未发人员明细!$I:$I,0)</f>
        <v>0</v>
      </c>
      <c r="BJ95" s="52">
        <f>SUMIFS([7]手动调整!$F:$F,[7]手动调整!$B:$B,C95)</f>
        <v>0</v>
      </c>
      <c r="BK95" s="64" t="e">
        <f t="shared" si="26"/>
        <v>#REF!</v>
      </c>
    </row>
    <row r="96" spans="1:63">
      <c r="A96" s="22" t="s">
        <v>182</v>
      </c>
      <c r="B96" s="23" t="s">
        <v>12</v>
      </c>
      <c r="C96" s="23" t="s">
        <v>187</v>
      </c>
      <c r="D96" s="23" t="str">
        <f>_xlfn.XLOOKUP(C96,[1]期初设置!$E:$E,[1]期初设置!$AM:$AM,0)</f>
        <v>荣华北路+无敌队</v>
      </c>
      <c r="E96" s="27">
        <f>IFERROR(_xlfn.XLOOKUP(C96,[1]期初设置!$E:$E,[1]期初设置!$R:$R),"")</f>
        <v>40390.8</v>
      </c>
      <c r="F96" s="27">
        <f>IFERROR(_xlfn.XLOOKUP(C96,[1]期初设置!$E:$E,[1]期初设置!S:S),"")</f>
        <v>34626.8</v>
      </c>
      <c r="G96" s="27">
        <f>IFERROR(_xlfn.XLOOKUP(C96,[1]期初设置!$E:$E,[1]期初设置!T:T),"")</f>
        <v>3400</v>
      </c>
      <c r="H96" s="27">
        <f>IFERROR(_xlfn.XLOOKUP(C96,[1]期初设置!$E:$E,[1]期初设置!U:U),"")</f>
        <v>2364</v>
      </c>
      <c r="I96" s="31">
        <f>_xlfn.XLOOKUP(A96,[2]门店排名!$C:$C,[2]门店排名!$E:$E,0)</f>
        <v>153950.6</v>
      </c>
      <c r="J96" s="31">
        <f>IFERROR(_xlfn.XLOOKUP(D96,'[1]⑥战队统计表-B-a-②呈现-业绩明细表④'!$A:$A,'[1]⑥战队统计表-B-a-②呈现-业绩明细表④'!$C:$C,0),"")</f>
        <v>96824.4</v>
      </c>
      <c r="K96" s="32">
        <f>IFERROR(_xlfn.XLOOKUP(C96,[1]期初设置!$E:$E,[1]期初设置!$AI:$AI,0),"")</f>
        <v>1749.748</v>
      </c>
      <c r="L96" s="33">
        <f>_xlfn.XLOOKUP(C96,[1]期初设置!$E:$E,[1]期初设置!$J:$J,0)</f>
        <v>0</v>
      </c>
      <c r="M96" s="35">
        <f>_xlfn.XLOOKUP(C96,[1]期初设置!$E:$E,[1]期初设置!$I:$I,0)</f>
        <v>0</v>
      </c>
      <c r="N96" s="35">
        <f>_xlfn.XLOOKUP(C96,[1]期初设置!$E:$E,[1]期初设置!$K:$K,0)</f>
        <v>0</v>
      </c>
      <c r="O96" s="33">
        <f>_xlfn.XLOOKUP(C96,[1]期初设置!$E:$E,[1]期初设置!$O:$O,0)</f>
        <v>0</v>
      </c>
      <c r="P96" s="35">
        <f>IF(_xlfn.XLOOKUP(C96,[1]期初设置!$E:$E,[1]期初设置!$N:$N,0)="同老店",0,_xlfn.XLOOKUP(C96,[1]期初设置!$E:$E,[1]期初设置!$N:$N,0))</f>
        <v>0</v>
      </c>
      <c r="Q96" s="38">
        <f>_xlfn.XLOOKUP(C96,'[3]7月'!$C:$C,'[3]7月'!$E:$E,0)</f>
        <v>25746.36</v>
      </c>
      <c r="R96" s="38">
        <f>_xlfn.XLOOKUP(C96,'[3]7月'!$C:$C,'[3]7月'!$D:$D,0)</f>
        <v>123</v>
      </c>
      <c r="S96" s="38">
        <f>_xlfn.XLOOKUP(A96,[2]人头人次表!$A:$A,[2]人头人次表!$C:$C,0)</f>
        <v>153</v>
      </c>
      <c r="T96" s="38">
        <f>_xlfn.XLOOKUP(C96,'[4]②7月-汇总'!$D:$D,'[4]②7月-汇总'!$AP:$AP,0)</f>
        <v>31</v>
      </c>
      <c r="U96" s="38">
        <f>_xlfn.XLOOKUP(C96,'[4]②7月-汇总'!$D:$D,'[4]②7月-汇总'!$U:$U,0)</f>
        <v>0</v>
      </c>
      <c r="V96" s="41">
        <f>_xlfn.XLOOKUP(C96,[5]期初设置!$E:$E,[5]期初设置!$AG:$AG,0)</f>
        <v>0.05</v>
      </c>
      <c r="W96" s="42">
        <f>_xlfn.XLOOKUP(C96,[5]期初设置!$E:$E,[5]期初设置!$AH:$AH,0)</f>
        <v>1644.773</v>
      </c>
      <c r="X96" s="42">
        <f>_xlfn.XLOOKUP(C96,[5]期初设置!$E:$E,[5]期初设置!$AI:$AI,0)</f>
        <v>104.975</v>
      </c>
      <c r="Y96" s="42">
        <f>_xlfn.XLOOKUP(C96,[5]期初设置!$E:$E,[5]期初设置!$AM:$AM,0)</f>
        <v>774.6</v>
      </c>
      <c r="Z96" s="42">
        <f t="shared" si="15"/>
        <v>0</v>
      </c>
      <c r="AA96" s="42">
        <f t="shared" si="16"/>
        <v>2524.348</v>
      </c>
      <c r="AB96" s="42">
        <f>_xlfn.XLOOKUP(C96,'[6]健康师-人工底薪'!$A:$A,'[6]健康师-人工底薪'!$AF:$AF,0)</f>
        <v>2000</v>
      </c>
      <c r="AC96" s="47">
        <f t="shared" si="17"/>
        <v>2000</v>
      </c>
      <c r="AD96" s="38">
        <f>_xlfn.XLOOKUP(C96,'[3]7月'!$C:$C,'[3]7月'!$F:$F,0)</f>
        <v>2035</v>
      </c>
      <c r="AE96" s="38">
        <f>_xlfn.XLOOKUP(C96,'[8]7月'!$C:$C,'[8]7月'!$G:$G,0)</f>
        <v>250</v>
      </c>
      <c r="AF96" s="38">
        <f>_xlfn.XLOOKUP(C96,'[9]②7月-汇总'!$D:$D,'[9]②7月-汇总'!$W:$W,0)</f>
        <v>0</v>
      </c>
      <c r="AG96" s="38">
        <f>_xlfn.XLOOKUP(C96,'[9]②7月-汇总'!$D:$D,'[9]②7月-汇总'!$Z:$Z,0)</f>
        <v>50</v>
      </c>
      <c r="AH96" s="50" t="e">
        <f>AA96+AC96+#REF!+#REF!+#REF!+AF96+AG96+AD96+AE96</f>
        <v>#REF!</v>
      </c>
      <c r="AI96" s="38">
        <f>_xlfn.XLOOKUP(C96,'[9]①7月-花名册'!$E:$E,'[9]①7月-花名册'!$T:$T,0)</f>
        <v>0</v>
      </c>
      <c r="AJ96" s="38">
        <f t="shared" si="18"/>
        <v>0</v>
      </c>
      <c r="AK96" s="38">
        <f t="shared" si="19"/>
        <v>0</v>
      </c>
      <c r="AL96" s="38">
        <f t="shared" si="20"/>
        <v>0</v>
      </c>
      <c r="AM96" s="38" t="e">
        <f t="shared" si="21"/>
        <v>#REF!</v>
      </c>
      <c r="AN96" s="52">
        <f>_xlfn.XLOOKUP(C96,'[9]②7月-汇总'!$D:$D,'[9]②7月-汇总'!AI:AI,0)</f>
        <v>0</v>
      </c>
      <c r="AO96" s="52">
        <f>_xlfn.XLOOKUP(C96,'[9]②7月-汇总'!$D:$D,'[9]②7月-汇总'!AJ:AJ,0)</f>
        <v>0</v>
      </c>
      <c r="AP96" s="52">
        <f>_xlfn.XLOOKUP(C96,'[9]②7月-汇总'!$D:$D,'[9]②7月-汇总'!AL:AL,0)</f>
        <v>0</v>
      </c>
      <c r="AQ96" s="54">
        <f t="shared" si="22"/>
        <v>0</v>
      </c>
      <c r="AR96" s="55">
        <f>_xlfn.XLOOKUP(C96,'[9]②7月-汇总'!$D:$D,'[9]②7月-汇总'!X:X,0)</f>
        <v>0</v>
      </c>
      <c r="AS96" s="55">
        <f>_xlfn.XLOOKUP(C96,'[9]②7月-汇总'!$D:$D,'[9]②7月-汇总'!Y:Y,0)</f>
        <v>0</v>
      </c>
      <c r="AT96" s="55"/>
      <c r="AU96" s="52">
        <f>_xlfn.XLOOKUP(C96,'[10]7月社保'!$B:$B,'[10]7月社保'!$L:$L,0)</f>
        <v>644.168</v>
      </c>
      <c r="AV96" s="52">
        <f>IFERROR(IF(AL96&gt;0,_xlfn.XLOOKUP(C96,[11]健康师明细!$C:$C,[11]健康师明细!$N:$N,0),0),0)</f>
        <v>0</v>
      </c>
      <c r="AW96" s="52">
        <f>_xlfn.XLOOKUP(C96,'[9]②7月-汇总'!$D:$D,'[9]②7月-汇总'!$AC:$AC,0)</f>
        <v>100</v>
      </c>
      <c r="AX96" s="52">
        <f>_xlfn.XLOOKUP(C96,'[9]②7月-汇总'!$D:$D,'[9]②7月-汇总'!$AB:$AB,0)</f>
        <v>0</v>
      </c>
      <c r="AY96" s="52">
        <f>_xlfn.XLOOKUP(C96,'[9]②7月-汇总'!$D:$D,'[9]②7月-汇总'!$AD:$AD,0)</f>
        <v>0</v>
      </c>
      <c r="AZ96" s="54">
        <f t="shared" si="23"/>
        <v>744.168</v>
      </c>
      <c r="BA96" s="52">
        <f>_xlfn.XLOOKUP(C96,[11]健康师明细!$C:$C,[11]健康师明细!$K:$K,0)</f>
        <v>0</v>
      </c>
      <c r="BB96" s="55">
        <f>_xlfn.XLOOKUP(C96,'[9]②7月-汇总'!$D:$D,'[9]②7月-汇总'!$AE:$AE,0)</f>
        <v>0</v>
      </c>
      <c r="BC96" s="55">
        <f>_xlfn.XLOOKUP(C96,'[9]②7月-汇总'!$D:$D,'[9]②7月-汇总'!$AF:$AF,0)</f>
        <v>0</v>
      </c>
      <c r="BD96" s="58">
        <f>_xlfn.XLOOKUP(C96,'[9]②7月-汇总'!$D:$D,'[9]②7月-汇总'!$AG:$AG,0)</f>
        <v>0</v>
      </c>
      <c r="BE96" s="60" t="e">
        <f t="shared" si="27"/>
        <v>#REF!</v>
      </c>
      <c r="BF96" s="52">
        <f>_xlfn.XLOOKUP(C96,'[9]①7月-花名册'!$E:$E,'[9]①7月-花名册'!$U:$U,0)</f>
        <v>0</v>
      </c>
      <c r="BG96" s="61" t="e">
        <f t="shared" si="24"/>
        <v>#REF!</v>
      </c>
      <c r="BH96" s="61" t="e">
        <f t="shared" si="25"/>
        <v>#REF!</v>
      </c>
      <c r="BI96" s="52">
        <f>_xlfn.XLOOKUP(C96,[9]上月未发人员明细!$A:$A,[9]上月未发人员明细!$I:$I,0)</f>
        <v>0</v>
      </c>
      <c r="BJ96" s="52">
        <f>SUMIFS([7]手动调整!$F:$F,[7]手动调整!$B:$B,C96)</f>
        <v>0</v>
      </c>
      <c r="BK96" s="64" t="e">
        <f t="shared" si="26"/>
        <v>#REF!</v>
      </c>
    </row>
    <row r="97" spans="1:63">
      <c r="A97" s="22" t="s">
        <v>182</v>
      </c>
      <c r="B97" s="23" t="s">
        <v>12</v>
      </c>
      <c r="C97" s="23" t="s">
        <v>188</v>
      </c>
      <c r="D97" s="23" t="str">
        <f>_xlfn.XLOOKUP(C97,[1]期初设置!$E:$E,[1]期初设置!$AM:$AM,0)</f>
        <v>荣华北路+无敌队</v>
      </c>
      <c r="E97" s="27">
        <f>IFERROR(_xlfn.XLOOKUP(C97,[1]期初设置!$E:$E,[1]期初设置!$R:$R),"")</f>
        <v>15685.5</v>
      </c>
      <c r="F97" s="27">
        <f>IFERROR(_xlfn.XLOOKUP(C97,[1]期初设置!$E:$E,[1]期初设置!S:S),"")</f>
        <v>12285.5</v>
      </c>
      <c r="G97" s="27">
        <f>IFERROR(_xlfn.XLOOKUP(C97,[1]期初设置!$E:$E,[1]期初设置!T:T),"")</f>
        <v>3400</v>
      </c>
      <c r="H97" s="27">
        <f>IFERROR(_xlfn.XLOOKUP(C97,[1]期初设置!$E:$E,[1]期初设置!U:U),"")</f>
        <v>0</v>
      </c>
      <c r="I97" s="31">
        <f>_xlfn.XLOOKUP(A97,[2]门店排名!$C:$C,[2]门店排名!$E:$E,0)</f>
        <v>153950.6</v>
      </c>
      <c r="J97" s="31">
        <f>IFERROR(_xlfn.XLOOKUP(D97,'[1]⑥战队统计表-B-a-②呈现-业绩明细表④'!$A:$A,'[1]⑥战队统计表-B-a-②呈现-业绩明细表④'!$C:$C,0),"")</f>
        <v>96824.4</v>
      </c>
      <c r="K97" s="32">
        <f>IFERROR(_xlfn.XLOOKUP(C97,[1]期初设置!$E:$E,[1]期初设置!$AI:$AI,0),"")</f>
        <v>688.53625</v>
      </c>
      <c r="L97" s="33">
        <f>_xlfn.XLOOKUP(C97,[1]期初设置!$E:$E,[1]期初设置!$J:$J,0)</f>
        <v>0</v>
      </c>
      <c r="M97" s="35">
        <f>_xlfn.XLOOKUP(C97,[1]期初设置!$E:$E,[1]期初设置!$I:$I,0)</f>
        <v>0</v>
      </c>
      <c r="N97" s="35">
        <f>_xlfn.XLOOKUP(C97,[1]期初设置!$E:$E,[1]期初设置!$K:$K,0)</f>
        <v>0</v>
      </c>
      <c r="O97" s="33">
        <f>_xlfn.XLOOKUP(C97,[1]期初设置!$E:$E,[1]期初设置!$O:$O,0)</f>
        <v>0</v>
      </c>
      <c r="P97" s="35">
        <f>IF(_xlfn.XLOOKUP(C97,[1]期初设置!$E:$E,[1]期初设置!$N:$N,0)="同老店",0,_xlfn.XLOOKUP(C97,[1]期初设置!$E:$E,[1]期初设置!$N:$N,0))</f>
        <v>0</v>
      </c>
      <c r="Q97" s="38">
        <f>_xlfn.XLOOKUP(C97,'[3]7月'!$C:$C,'[3]7月'!$E:$E,0)</f>
        <v>14841.44</v>
      </c>
      <c r="R97" s="38">
        <f>_xlfn.XLOOKUP(C97,'[3]7月'!$C:$C,'[3]7月'!$D:$D,0)</f>
        <v>104.5</v>
      </c>
      <c r="S97" s="38">
        <f>_xlfn.XLOOKUP(A97,[2]人头人次表!$A:$A,[2]人头人次表!$C:$C,0)</f>
        <v>153</v>
      </c>
      <c r="T97" s="38">
        <f>_xlfn.XLOOKUP(C97,'[4]②7月-汇总'!$D:$D,'[4]②7月-汇总'!$AP:$AP,0)</f>
        <v>31</v>
      </c>
      <c r="U97" s="38">
        <f>_xlfn.XLOOKUP(C97,'[4]②7月-汇总'!$D:$D,'[4]②7月-汇总'!$U:$U,0)</f>
        <v>0</v>
      </c>
      <c r="V97" s="41">
        <f>_xlfn.XLOOKUP(C97,[5]期初设置!$E:$E,[5]期初设置!$AG:$AG,0)</f>
        <v>0.05</v>
      </c>
      <c r="W97" s="42">
        <f>_xlfn.XLOOKUP(C97,[5]期初设置!$E:$E,[5]期初设置!$AH:$AH,0)</f>
        <v>583.56125</v>
      </c>
      <c r="X97" s="42">
        <f>_xlfn.XLOOKUP(C97,[5]期初设置!$E:$E,[5]期初设置!$AI:$AI,0)</f>
        <v>104.975</v>
      </c>
      <c r="Y97" s="42" t="str">
        <f>_xlfn.XLOOKUP(C97,[5]期初设置!$E:$E,[5]期初设置!$AM:$AM,0)</f>
        <v/>
      </c>
      <c r="Z97" s="42">
        <f t="shared" si="15"/>
        <v>0</v>
      </c>
      <c r="AA97" s="42">
        <f t="shared" si="16"/>
        <v>688.53625</v>
      </c>
      <c r="AB97" s="42">
        <f>_xlfn.XLOOKUP(C97,'[6]健康师-人工底薪'!$A:$A,'[6]健康师-人工底薪'!$AF:$AF,0)</f>
        <v>2000</v>
      </c>
      <c r="AC97" s="47">
        <f t="shared" si="17"/>
        <v>2000</v>
      </c>
      <c r="AD97" s="38">
        <f>_xlfn.XLOOKUP(C97,'[3]7月'!$C:$C,'[3]7月'!$F:$F,0)</f>
        <v>1112</v>
      </c>
      <c r="AE97" s="38">
        <f>_xlfn.XLOOKUP(C97,'[8]7月'!$C:$C,'[8]7月'!$G:$G,0)</f>
        <v>0</v>
      </c>
      <c r="AF97" s="38">
        <f>_xlfn.XLOOKUP(C97,'[9]②7月-汇总'!$D:$D,'[9]②7月-汇总'!$W:$W,0)</f>
        <v>0</v>
      </c>
      <c r="AG97" s="38">
        <f>_xlfn.XLOOKUP(C97,'[9]②7月-汇总'!$D:$D,'[9]②7月-汇总'!$Z:$Z,0)</f>
        <v>0</v>
      </c>
      <c r="AH97" s="50" t="e">
        <f>AA97+AC97+#REF!+#REF!+#REF!+AF97+AG97+AD97+AE97</f>
        <v>#REF!</v>
      </c>
      <c r="AI97" s="38">
        <f>_xlfn.XLOOKUP(C97,'[9]①7月-花名册'!$E:$E,'[9]①7月-花名册'!$T:$T,0)</f>
        <v>0</v>
      </c>
      <c r="AJ97" s="38">
        <f t="shared" si="18"/>
        <v>0</v>
      </c>
      <c r="AK97" s="38">
        <f t="shared" si="19"/>
        <v>0</v>
      </c>
      <c r="AL97" s="38">
        <f t="shared" si="20"/>
        <v>0</v>
      </c>
      <c r="AM97" s="38" t="e">
        <f t="shared" si="21"/>
        <v>#REF!</v>
      </c>
      <c r="AN97" s="52">
        <f>_xlfn.XLOOKUP(C97,'[9]②7月-汇总'!$D:$D,'[9]②7月-汇总'!AI:AI,0)</f>
        <v>0</v>
      </c>
      <c r="AO97" s="52">
        <f>_xlfn.XLOOKUP(C97,'[9]②7月-汇总'!$D:$D,'[9]②7月-汇总'!AJ:AJ,0)</f>
        <v>0</v>
      </c>
      <c r="AP97" s="52">
        <f>_xlfn.XLOOKUP(C97,'[9]②7月-汇总'!$D:$D,'[9]②7月-汇总'!AL:AL,0)</f>
        <v>0</v>
      </c>
      <c r="AQ97" s="54">
        <f t="shared" si="22"/>
        <v>0</v>
      </c>
      <c r="AR97" s="55">
        <f>_xlfn.XLOOKUP(C97,'[9]②7月-汇总'!$D:$D,'[9]②7月-汇总'!X:X,0)</f>
        <v>10</v>
      </c>
      <c r="AS97" s="55">
        <f>_xlfn.XLOOKUP(C97,'[9]②7月-汇总'!$D:$D,'[9]②7月-汇总'!Y:Y,0)</f>
        <v>0</v>
      </c>
      <c r="AT97" s="55"/>
      <c r="AU97" s="52">
        <f>_xlfn.XLOOKUP(C97,'[10]7月社保'!$B:$B,'[10]7月社保'!$L:$L,0)</f>
        <v>0</v>
      </c>
      <c r="AV97" s="52">
        <f>IFERROR(IF(AL97&gt;0,_xlfn.XLOOKUP(C97,[11]健康师明细!$C:$C,[11]健康师明细!$N:$N,0),0),0)</f>
        <v>0</v>
      </c>
      <c r="AW97" s="52">
        <f>_xlfn.XLOOKUP(C97,'[9]②7月-汇总'!$D:$D,'[9]②7月-汇总'!$AC:$AC,0)</f>
        <v>100</v>
      </c>
      <c r="AX97" s="52">
        <f>_xlfn.XLOOKUP(C97,'[9]②7月-汇总'!$D:$D,'[9]②7月-汇总'!$AB:$AB,0)</f>
        <v>0</v>
      </c>
      <c r="AY97" s="52">
        <f>_xlfn.XLOOKUP(C97,'[9]②7月-汇总'!$D:$D,'[9]②7月-汇总'!$AD:$AD,0)</f>
        <v>0</v>
      </c>
      <c r="AZ97" s="54">
        <f t="shared" si="23"/>
        <v>110</v>
      </c>
      <c r="BA97" s="52">
        <f>_xlfn.XLOOKUP(C97,[11]健康师明细!$C:$C,[11]健康师明细!$K:$K,0)</f>
        <v>0</v>
      </c>
      <c r="BB97" s="55">
        <f>_xlfn.XLOOKUP(C97,'[9]②7月-汇总'!$D:$D,'[9]②7月-汇总'!$AE:$AE,0)</f>
        <v>0</v>
      </c>
      <c r="BC97" s="55">
        <f>_xlfn.XLOOKUP(C97,'[9]②7月-汇总'!$D:$D,'[9]②7月-汇总'!$AF:$AF,0)</f>
        <v>0</v>
      </c>
      <c r="BD97" s="58">
        <f>_xlfn.XLOOKUP(C97,'[9]②7月-汇总'!$D:$D,'[9]②7月-汇总'!$AG:$AG,0)</f>
        <v>0</v>
      </c>
      <c r="BE97" s="60" t="e">
        <f t="shared" si="27"/>
        <v>#REF!</v>
      </c>
      <c r="BF97" s="52">
        <f>_xlfn.XLOOKUP(C97,'[9]①7月-花名册'!$E:$E,'[9]①7月-花名册'!$U:$U,0)</f>
        <v>0</v>
      </c>
      <c r="BG97" s="61" t="e">
        <f t="shared" si="24"/>
        <v>#REF!</v>
      </c>
      <c r="BH97" s="61" t="e">
        <f t="shared" si="25"/>
        <v>#REF!</v>
      </c>
      <c r="BI97" s="52">
        <f>_xlfn.XLOOKUP(C97,[9]上月未发人员明细!$A:$A,[9]上月未发人员明细!$I:$I,0)</f>
        <v>0</v>
      </c>
      <c r="BJ97" s="52">
        <f>SUMIFS([7]手动调整!$F:$F,[7]手动调整!$B:$B,C97)</f>
        <v>0</v>
      </c>
      <c r="BK97" s="64" t="e">
        <f t="shared" si="26"/>
        <v>#REF!</v>
      </c>
    </row>
    <row r="98" spans="1:63">
      <c r="A98" s="22" t="s">
        <v>182</v>
      </c>
      <c r="B98" s="23" t="s">
        <v>12</v>
      </c>
      <c r="C98" s="23" t="s">
        <v>189</v>
      </c>
      <c r="D98" s="23" t="str">
        <f>_xlfn.XLOOKUP(C98,[1]期初设置!$E:$E,[1]期初设置!$AM:$AM,0)</f>
        <v>荣华北路+飞跃队</v>
      </c>
      <c r="E98" s="27">
        <f>IFERROR(_xlfn.XLOOKUP(C98,[1]期初设置!$E:$E,[1]期初设置!$R:$R),"")</f>
        <v>1433.4</v>
      </c>
      <c r="F98" s="27">
        <f>IFERROR(_xlfn.XLOOKUP(C98,[1]期初设置!$E:$E,[1]期初设置!S:S),"")</f>
        <v>1433.4</v>
      </c>
      <c r="G98" s="27">
        <f>IFERROR(_xlfn.XLOOKUP(C98,[1]期初设置!$E:$E,[1]期初设置!T:T),"")</f>
        <v>0</v>
      </c>
      <c r="H98" s="27">
        <f>IFERROR(_xlfn.XLOOKUP(C98,[1]期初设置!$E:$E,[1]期初设置!U:U),"")</f>
        <v>0</v>
      </c>
      <c r="I98" s="31">
        <f>_xlfn.XLOOKUP(A98,[2]门店排名!$C:$C,[2]门店排名!$E:$E,0)</f>
        <v>153950.6</v>
      </c>
      <c r="J98" s="31">
        <f>IFERROR(_xlfn.XLOOKUP(D98,'[1]⑥战队统计表-B-a-②呈现-业绩明细表④'!$A:$A,'[1]⑥战队统计表-B-a-②呈现-业绩明细表④'!$C:$C,0),"")</f>
        <v>56087.6</v>
      </c>
      <c r="K98" s="32">
        <f>IFERROR(_xlfn.XLOOKUP(C98,[1]期初设置!$E:$E,[1]期初设置!$AI:$AI,0),"")</f>
        <v>54.4692</v>
      </c>
      <c r="L98" s="33">
        <f>_xlfn.XLOOKUP(C98,[1]期初设置!$E:$E,[1]期初设置!$J:$J,0)</f>
        <v>0</v>
      </c>
      <c r="M98" s="35">
        <f>_xlfn.XLOOKUP(C98,[1]期初设置!$E:$E,[1]期初设置!$I:$I,0)</f>
        <v>0</v>
      </c>
      <c r="N98" s="35">
        <f>_xlfn.XLOOKUP(C98,[1]期初设置!$E:$E,[1]期初设置!$K:$K,0)</f>
        <v>0</v>
      </c>
      <c r="O98" s="33">
        <f>_xlfn.XLOOKUP(C98,[1]期初设置!$E:$E,[1]期初设置!$O:$O,0)</f>
        <v>0</v>
      </c>
      <c r="P98" s="35">
        <f>IF(_xlfn.XLOOKUP(C98,[1]期初设置!$E:$E,[1]期初设置!$N:$N,0)="同老店",0,_xlfn.XLOOKUP(C98,[1]期初设置!$E:$E,[1]期初设置!$N:$N,0))</f>
        <v>0</v>
      </c>
      <c r="Q98" s="38">
        <f>_xlfn.XLOOKUP(C98,'[3]7月'!$C:$C,'[3]7月'!$E:$E,0)</f>
        <v>4249.66</v>
      </c>
      <c r="R98" s="38">
        <f>_xlfn.XLOOKUP(C98,'[3]7月'!$C:$C,'[3]7月'!$D:$D,0)</f>
        <v>73</v>
      </c>
      <c r="S98" s="38">
        <f>_xlfn.XLOOKUP(A98,[2]人头人次表!$A:$A,[2]人头人次表!$C:$C,0)</f>
        <v>153</v>
      </c>
      <c r="T98" s="38">
        <f>_xlfn.XLOOKUP(C98,'[4]②7月-汇总'!$D:$D,'[4]②7月-汇总'!$AP:$AP,0)</f>
        <v>31</v>
      </c>
      <c r="U98" s="38">
        <f>_xlfn.XLOOKUP(C98,'[4]②7月-汇总'!$D:$D,'[4]②7月-汇总'!$U:$U,0)</f>
        <v>0</v>
      </c>
      <c r="V98" s="41">
        <f>_xlfn.XLOOKUP(C98,[5]期初设置!$E:$E,[5]期初设置!$AG:$AG,0)</f>
        <v>0.04</v>
      </c>
      <c r="W98" s="42">
        <f>_xlfn.XLOOKUP(C98,[5]期初设置!$E:$E,[5]期初设置!$AH:$AH,0)</f>
        <v>54.4692</v>
      </c>
      <c r="X98" s="42">
        <f>_xlfn.XLOOKUP(C98,[5]期初设置!$E:$E,[5]期初设置!$AI:$AI,0)</f>
        <v>0</v>
      </c>
      <c r="Y98" s="42" t="str">
        <f>_xlfn.XLOOKUP(C98,[5]期初设置!$E:$E,[5]期初设置!$AM:$AM,0)</f>
        <v/>
      </c>
      <c r="Z98" s="42">
        <f t="shared" si="15"/>
        <v>0</v>
      </c>
      <c r="AA98" s="42">
        <f t="shared" si="16"/>
        <v>54.4692</v>
      </c>
      <c r="AB98" s="42">
        <f>_xlfn.XLOOKUP(C98,'[6]健康师-人工底薪'!$A:$A,'[6]健康师-人工底薪'!$AF:$AF,0)</f>
        <v>1800</v>
      </c>
      <c r="AC98" s="47">
        <f t="shared" si="17"/>
        <v>1800</v>
      </c>
      <c r="AD98" s="38">
        <f>_xlfn.XLOOKUP(C98,'[3]7月'!$C:$C,'[3]7月'!$F:$F,0)</f>
        <v>865</v>
      </c>
      <c r="AE98" s="38">
        <f>_xlfn.XLOOKUP(C98,'[8]7月'!$C:$C,'[8]7月'!$G:$G,0)</f>
        <v>0</v>
      </c>
      <c r="AF98" s="38">
        <f>_xlfn.XLOOKUP(C98,'[9]②7月-汇总'!$D:$D,'[9]②7月-汇总'!$W:$W,0)</f>
        <v>0</v>
      </c>
      <c r="AG98" s="38">
        <f>_xlfn.XLOOKUP(C98,'[9]②7月-汇总'!$D:$D,'[9]②7月-汇总'!$Z:$Z,0)</f>
        <v>0</v>
      </c>
      <c r="AH98" s="50" t="e">
        <f>AA98+AC98+#REF!+#REF!+#REF!+AF98+AG98+AD98+AE98</f>
        <v>#REF!</v>
      </c>
      <c r="AI98" s="38">
        <f>_xlfn.XLOOKUP(C98,'[9]①7月-花名册'!$E:$E,'[9]①7月-花名册'!$T:$T,0)</f>
        <v>3500</v>
      </c>
      <c r="AJ98" s="38">
        <f t="shared" si="18"/>
        <v>0</v>
      </c>
      <c r="AK98" s="38">
        <f t="shared" si="19"/>
        <v>3500</v>
      </c>
      <c r="AL98" s="38" t="e">
        <f t="shared" si="20"/>
        <v>#REF!</v>
      </c>
      <c r="AM98" s="38" t="e">
        <f t="shared" si="21"/>
        <v>#REF!</v>
      </c>
      <c r="AN98" s="52">
        <f>_xlfn.XLOOKUP(C98,'[9]②7月-汇总'!$D:$D,'[9]②7月-汇总'!AI:AI,0)</f>
        <v>0</v>
      </c>
      <c r="AO98" s="52">
        <f>_xlfn.XLOOKUP(C98,'[9]②7月-汇总'!$D:$D,'[9]②7月-汇总'!AJ:AJ,0)</f>
        <v>0</v>
      </c>
      <c r="AP98" s="52">
        <f>_xlfn.XLOOKUP(C98,'[9]②7月-汇总'!$D:$D,'[9]②7月-汇总'!AL:AL,0)</f>
        <v>0</v>
      </c>
      <c r="AQ98" s="54">
        <f t="shared" si="22"/>
        <v>0</v>
      </c>
      <c r="AR98" s="55">
        <f>_xlfn.XLOOKUP(C98,'[9]②7月-汇总'!$D:$D,'[9]②7月-汇总'!X:X,0)</f>
        <v>20</v>
      </c>
      <c r="AS98" s="55">
        <f>_xlfn.XLOOKUP(C98,'[9]②7月-汇总'!$D:$D,'[9]②7月-汇总'!Y:Y,0)</f>
        <v>0</v>
      </c>
      <c r="AT98" s="55"/>
      <c r="AU98" s="52">
        <f>_xlfn.XLOOKUP(C98,'[10]7月社保'!$B:$B,'[10]7月社保'!$L:$L,0)</f>
        <v>0</v>
      </c>
      <c r="AV98" s="52">
        <f>IFERROR(IF(AL98&gt;0,_xlfn.XLOOKUP(C98,[11]健康师明细!$C:$C,[11]健康师明细!$N:$N,0),0),0)</f>
        <v>0</v>
      </c>
      <c r="AW98" s="52">
        <f>_xlfn.XLOOKUP(C98,'[9]②7月-汇总'!$D:$D,'[9]②7月-汇总'!$AC:$AC,0)</f>
        <v>0</v>
      </c>
      <c r="AX98" s="52">
        <f>_xlfn.XLOOKUP(C98,'[9]②7月-汇总'!$D:$D,'[9]②7月-汇总'!$AB:$AB,0)</f>
        <v>0</v>
      </c>
      <c r="AY98" s="52">
        <f>_xlfn.XLOOKUP(C98,'[9]②7月-汇总'!$D:$D,'[9]②7月-汇总'!$AD:$AD,0)</f>
        <v>0</v>
      </c>
      <c r="AZ98" s="54">
        <f t="shared" si="23"/>
        <v>20</v>
      </c>
      <c r="BA98" s="52">
        <f>_xlfn.XLOOKUP(C98,[11]健康师明细!$C:$C,[11]健康师明细!$K:$K,0)</f>
        <v>0</v>
      </c>
      <c r="BB98" s="55">
        <f>_xlfn.XLOOKUP(C98,'[9]②7月-汇总'!$D:$D,'[9]②7月-汇总'!$AE:$AE,0)</f>
        <v>0</v>
      </c>
      <c r="BC98" s="55">
        <f>_xlfn.XLOOKUP(C98,'[9]②7月-汇总'!$D:$D,'[9]②7月-汇总'!$AF:$AF,0)</f>
        <v>0</v>
      </c>
      <c r="BD98" s="58">
        <f>_xlfn.XLOOKUP(C98,'[9]②7月-汇总'!$D:$D,'[9]②7月-汇总'!$AG:$AG,0)</f>
        <v>0</v>
      </c>
      <c r="BE98" s="60" t="e">
        <f t="shared" si="27"/>
        <v>#REF!</v>
      </c>
      <c r="BF98" s="52">
        <f>_xlfn.XLOOKUP(C98,'[9]①7月-花名册'!$E:$E,'[9]①7月-花名册'!$U:$U,0)</f>
        <v>0</v>
      </c>
      <c r="BG98" s="61" t="e">
        <f t="shared" si="24"/>
        <v>#REF!</v>
      </c>
      <c r="BH98" s="61" t="e">
        <f t="shared" si="25"/>
        <v>#REF!</v>
      </c>
      <c r="BI98" s="52">
        <f>_xlfn.XLOOKUP(C98,[9]上月未发人员明细!$A:$A,[9]上月未发人员明细!$I:$I,0)</f>
        <v>0</v>
      </c>
      <c r="BJ98" s="52">
        <f>SUMIFS([7]手动调整!$F:$F,[7]手动调整!$B:$B,C98)</f>
        <v>0</v>
      </c>
      <c r="BK98" s="64" t="e">
        <f t="shared" si="26"/>
        <v>#REF!</v>
      </c>
    </row>
    <row r="99" spans="1:63">
      <c r="A99" s="22" t="s">
        <v>190</v>
      </c>
      <c r="B99" s="23" t="s">
        <v>79</v>
      </c>
      <c r="C99" s="23" t="s">
        <v>191</v>
      </c>
      <c r="D99" s="23">
        <f>_xlfn.XLOOKUP(C99,[1]期初设置!$E:$E,[1]期初设置!$AM:$AM,0)</f>
        <v>0</v>
      </c>
      <c r="E99" s="27" t="str">
        <f>IFERROR(_xlfn.XLOOKUP(C99,[1]期初设置!$E:$E,[1]期初设置!$R:$R),"")</f>
        <v/>
      </c>
      <c r="F99" s="27" t="str">
        <f>IFERROR(_xlfn.XLOOKUP(C99,[1]期初设置!$E:$E,[1]期初设置!S:S),"")</f>
        <v/>
      </c>
      <c r="G99" s="27" t="str">
        <f>IFERROR(_xlfn.XLOOKUP(C99,[1]期初设置!$E:$E,[1]期初设置!T:T),"")</f>
        <v/>
      </c>
      <c r="H99" s="27" t="str">
        <f>IFERROR(_xlfn.XLOOKUP(C99,[1]期初设置!$E:$E,[1]期初设置!U:U),"")</f>
        <v/>
      </c>
      <c r="I99" s="31">
        <f>_xlfn.XLOOKUP(A99,[2]门店排名!$C:$C,[2]门店排名!$E:$E,0)</f>
        <v>180024</v>
      </c>
      <c r="J99" s="31" t="str">
        <f>IFERROR(_xlfn.XLOOKUP(D99,'[1]⑥战队统计表-B-a-②呈现-业绩明细表④'!$A:$A,'[1]⑥战队统计表-B-a-②呈现-业绩明细表④'!$C:$C,0),"")</f>
        <v/>
      </c>
      <c r="K99" s="32">
        <f>IFERROR(_xlfn.XLOOKUP(C99,[1]期初设置!$E:$E,[1]期初设置!$AI:$AI,0),"")</f>
        <v>0</v>
      </c>
      <c r="L99" s="33">
        <f>_xlfn.XLOOKUP(C99,[1]期初设置!$E:$E,[1]期初设置!$J:$J,0)</f>
        <v>0</v>
      </c>
      <c r="M99" s="35">
        <f>_xlfn.XLOOKUP(C99,[1]期初设置!$E:$E,[1]期初设置!$I:$I,0)</f>
        <v>0</v>
      </c>
      <c r="N99" s="35">
        <f>_xlfn.XLOOKUP(C99,[1]期初设置!$E:$E,[1]期初设置!$K:$K,0)</f>
        <v>0</v>
      </c>
      <c r="O99" s="33">
        <f>_xlfn.XLOOKUP(C99,[1]期初设置!$E:$E,[1]期初设置!$O:$O,0)</f>
        <v>0</v>
      </c>
      <c r="P99" s="35">
        <f>IF(_xlfn.XLOOKUP(C99,[1]期初设置!$E:$E,[1]期初设置!$N:$N,0)="同老店",0,_xlfn.XLOOKUP(C99,[1]期初设置!$E:$E,[1]期初设置!$N:$N,0))</f>
        <v>0</v>
      </c>
      <c r="Q99" s="38">
        <f>_xlfn.XLOOKUP(C99,'[3]7月'!$C:$C,'[3]7月'!$E:$E,0)</f>
        <v>0</v>
      </c>
      <c r="R99" s="38">
        <f>_xlfn.XLOOKUP(C99,'[3]7月'!$C:$C,'[3]7月'!$D:$D,0)</f>
        <v>0</v>
      </c>
      <c r="S99" s="38">
        <f>_xlfn.XLOOKUP(A99,[2]人头人次表!$A:$A,[2]人头人次表!$C:$C,0)</f>
        <v>140</v>
      </c>
      <c r="T99" s="38">
        <f>_xlfn.XLOOKUP(C99,'[4]②7月-汇总'!$D:$D,'[4]②7月-汇总'!$AP:$AP,0)</f>
        <v>31</v>
      </c>
      <c r="U99" s="38">
        <f>_xlfn.XLOOKUP(C99,'[4]②7月-汇总'!$D:$D,'[4]②7月-汇总'!$U:$U,0)</f>
        <v>0</v>
      </c>
      <c r="V99" s="41">
        <f>_xlfn.XLOOKUP(C99,[5]期初设置!$E:$E,[5]期初设置!$AG:$AG,0)</f>
        <v>0</v>
      </c>
      <c r="W99" s="42">
        <f>_xlfn.XLOOKUP(C99,[5]期初设置!$E:$E,[5]期初设置!$AH:$AH,0)</f>
        <v>0</v>
      </c>
      <c r="X99" s="42">
        <f>_xlfn.XLOOKUP(C99,[5]期初设置!$E:$E,[5]期初设置!$AI:$AI,0)</f>
        <v>0</v>
      </c>
      <c r="Y99" s="42">
        <f>_xlfn.XLOOKUP(C99,[5]期初设置!$E:$E,[5]期初设置!$AM:$AM,0)</f>
        <v>0</v>
      </c>
      <c r="Z99" s="42">
        <f t="shared" si="15"/>
        <v>0</v>
      </c>
      <c r="AA99" s="42">
        <f t="shared" si="16"/>
        <v>0</v>
      </c>
      <c r="AB99" s="42">
        <f>_xlfn.XLOOKUP(C99,'[6]健康师-人工底薪'!$A:$A,'[6]健康师-人工底薪'!$AF:$AF,0)</f>
        <v>0</v>
      </c>
      <c r="AC99" s="47">
        <f t="shared" si="17"/>
        <v>0</v>
      </c>
      <c r="AD99" s="38">
        <f>_xlfn.XLOOKUP(C99,'[3]7月'!$C:$C,'[3]7月'!$F:$F,0)</f>
        <v>0</v>
      </c>
      <c r="AE99" s="38">
        <f>_xlfn.XLOOKUP(C99,'[8]7月'!$C:$C,'[8]7月'!$G:$G,0)</f>
        <v>0</v>
      </c>
      <c r="AF99" s="38">
        <f>_xlfn.XLOOKUP(C99,'[9]②7月-汇总'!$D:$D,'[9]②7月-汇总'!$W:$W,0)</f>
        <v>0</v>
      </c>
      <c r="AG99" s="38">
        <f>_xlfn.XLOOKUP(C99,'[9]②7月-汇总'!$D:$D,'[9]②7月-汇总'!$Z:$Z,0)</f>
        <v>0</v>
      </c>
      <c r="AH99" s="50" t="e">
        <f>AA99+AC99+#REF!+#REF!+#REF!+AF99+AG99+AD99+AE99</f>
        <v>#REF!</v>
      </c>
      <c r="AI99" s="38">
        <f>_xlfn.XLOOKUP(C99,'[9]①7月-花名册'!$E:$E,'[9]①7月-花名册'!$T:$T,0)</f>
        <v>0</v>
      </c>
      <c r="AJ99" s="38">
        <f t="shared" si="18"/>
        <v>0</v>
      </c>
      <c r="AK99" s="38">
        <f t="shared" si="19"/>
        <v>0</v>
      </c>
      <c r="AL99" s="38">
        <f t="shared" si="20"/>
        <v>0</v>
      </c>
      <c r="AM99" s="38" t="e">
        <f t="shared" si="21"/>
        <v>#REF!</v>
      </c>
      <c r="AN99" s="52">
        <f>_xlfn.XLOOKUP(C99,'[9]②7月-汇总'!$D:$D,'[9]②7月-汇总'!AI:AI,0)</f>
        <v>0</v>
      </c>
      <c r="AO99" s="52">
        <f>_xlfn.XLOOKUP(C99,'[9]②7月-汇总'!$D:$D,'[9]②7月-汇总'!AJ:AJ,0)</f>
        <v>0</v>
      </c>
      <c r="AP99" s="52">
        <f>_xlfn.XLOOKUP(C99,'[9]②7月-汇总'!$D:$D,'[9]②7月-汇总'!AL:AL,0)</f>
        <v>0</v>
      </c>
      <c r="AQ99" s="54">
        <f t="shared" si="22"/>
        <v>0</v>
      </c>
      <c r="AR99" s="55">
        <f>_xlfn.XLOOKUP(C99,'[9]②7月-汇总'!$D:$D,'[9]②7月-汇总'!X:X,0)</f>
        <v>90</v>
      </c>
      <c r="AS99" s="55">
        <f>_xlfn.XLOOKUP(C99,'[9]②7月-汇总'!$D:$D,'[9]②7月-汇总'!Y:Y,0)</f>
        <v>0</v>
      </c>
      <c r="AT99" s="55"/>
      <c r="AU99" s="52">
        <f>_xlfn.XLOOKUP(C99,'[10]7月社保'!$B:$B,'[10]7月社保'!$L:$L,0)</f>
        <v>638.756</v>
      </c>
      <c r="AV99" s="52">
        <f>IFERROR(IF(AL99&gt;0,_xlfn.XLOOKUP(C99,[11]健康师明细!$C:$C,[11]健康师明细!$N:$N,0),0),0)</f>
        <v>0</v>
      </c>
      <c r="AW99" s="52">
        <f>_xlfn.XLOOKUP(C99,'[9]②7月-汇总'!$D:$D,'[9]②7月-汇总'!$AC:$AC,0)</f>
        <v>0</v>
      </c>
      <c r="AX99" s="52">
        <f>_xlfn.XLOOKUP(C99,'[9]②7月-汇总'!$D:$D,'[9]②7月-汇总'!$AB:$AB,0)</f>
        <v>0</v>
      </c>
      <c r="AY99" s="52">
        <f>_xlfn.XLOOKUP(C99,'[9]②7月-汇总'!$D:$D,'[9]②7月-汇总'!$AD:$AD,0)</f>
        <v>0</v>
      </c>
      <c r="AZ99" s="54">
        <f t="shared" si="23"/>
        <v>728.756</v>
      </c>
      <c r="BA99" s="52">
        <f>_xlfn.XLOOKUP(C99,[11]健康师明细!$C:$C,[11]健康师明细!$K:$K,0)</f>
        <v>0</v>
      </c>
      <c r="BB99" s="55">
        <f>_xlfn.XLOOKUP(C99,'[9]②7月-汇总'!$D:$D,'[9]②7月-汇总'!$AE:$AE,0)</f>
        <v>0</v>
      </c>
      <c r="BC99" s="55">
        <f>_xlfn.XLOOKUP(C99,'[9]②7月-汇总'!$D:$D,'[9]②7月-汇总'!$AF:$AF,0)</f>
        <v>0</v>
      </c>
      <c r="BD99" s="58">
        <f>_xlfn.XLOOKUP(C99,'[9]②7月-汇总'!$D:$D,'[9]②7月-汇总'!$AG:$AG,0)</f>
        <v>0</v>
      </c>
      <c r="BE99" s="60" t="e">
        <f t="shared" si="27"/>
        <v>#REF!</v>
      </c>
      <c r="BF99" s="52">
        <f>_xlfn.XLOOKUP(C99,'[9]①7月-花名册'!$E:$E,'[9]①7月-花名册'!$U:$U,0)</f>
        <v>0</v>
      </c>
      <c r="BG99" s="61" t="e">
        <f t="shared" si="24"/>
        <v>#REF!</v>
      </c>
      <c r="BH99" s="61" t="e">
        <f t="shared" si="25"/>
        <v>#REF!</v>
      </c>
      <c r="BI99" s="52">
        <f>_xlfn.XLOOKUP(C99,[9]上月未发人员明细!$A:$A,[9]上月未发人员明细!$I:$I,0)</f>
        <v>0</v>
      </c>
      <c r="BJ99" s="52">
        <f>SUMIFS([7]手动调整!$F:$F,[7]手动调整!$B:$B,C99)</f>
        <v>0</v>
      </c>
      <c r="BK99" s="64" t="e">
        <f t="shared" si="26"/>
        <v>#REF!</v>
      </c>
    </row>
    <row r="100" spans="1:63">
      <c r="A100" s="22" t="s">
        <v>190</v>
      </c>
      <c r="B100" s="23" t="s">
        <v>81</v>
      </c>
      <c r="C100" s="23" t="s">
        <v>192</v>
      </c>
      <c r="D100" s="23">
        <f>_xlfn.XLOOKUP(C100,[1]期初设置!$E:$E,[1]期初设置!$AM:$AM,0)</f>
        <v>0</v>
      </c>
      <c r="E100" s="27" t="str">
        <f>IFERROR(_xlfn.XLOOKUP(C100,[1]期初设置!$E:$E,[1]期初设置!$R:$R),"")</f>
        <v/>
      </c>
      <c r="F100" s="27" t="str">
        <f>IFERROR(_xlfn.XLOOKUP(C100,[1]期初设置!$E:$E,[1]期初设置!S:S),"")</f>
        <v/>
      </c>
      <c r="G100" s="27" t="str">
        <f>IFERROR(_xlfn.XLOOKUP(C100,[1]期初设置!$E:$E,[1]期初设置!T:T),"")</f>
        <v/>
      </c>
      <c r="H100" s="27" t="str">
        <f>IFERROR(_xlfn.XLOOKUP(C100,[1]期初设置!$E:$E,[1]期初设置!U:U),"")</f>
        <v/>
      </c>
      <c r="I100" s="31">
        <f>_xlfn.XLOOKUP(A100,[2]门店排名!$C:$C,[2]门店排名!$E:$E,0)</f>
        <v>180024</v>
      </c>
      <c r="J100" s="31" t="str">
        <f>IFERROR(_xlfn.XLOOKUP(D100,'[1]⑥战队统计表-B-a-②呈现-业绩明细表④'!$A:$A,'[1]⑥战队统计表-B-a-②呈现-业绩明细表④'!$C:$C,0),"")</f>
        <v/>
      </c>
      <c r="K100" s="32">
        <f>IFERROR(_xlfn.XLOOKUP(C100,[1]期初设置!$E:$E,[1]期初设置!$AI:$AI,0),"")</f>
        <v>0</v>
      </c>
      <c r="L100" s="33">
        <f>_xlfn.XLOOKUP(C100,[1]期初设置!$E:$E,[1]期初设置!$J:$J,0)</f>
        <v>0</v>
      </c>
      <c r="M100" s="35">
        <f>_xlfn.XLOOKUP(C100,[1]期初设置!$E:$E,[1]期初设置!$I:$I,0)</f>
        <v>0</v>
      </c>
      <c r="N100" s="35">
        <f>_xlfn.XLOOKUP(C100,[1]期初设置!$E:$E,[1]期初设置!$K:$K,0)</f>
        <v>0</v>
      </c>
      <c r="O100" s="33">
        <f>_xlfn.XLOOKUP(C100,[1]期初设置!$E:$E,[1]期初设置!$O:$O,0)</f>
        <v>0</v>
      </c>
      <c r="P100" s="35">
        <f>IF(_xlfn.XLOOKUP(C100,[1]期初设置!$E:$E,[1]期初设置!$N:$N,0)="同老店",0,_xlfn.XLOOKUP(C100,[1]期初设置!$E:$E,[1]期初设置!$N:$N,0))</f>
        <v>0</v>
      </c>
      <c r="Q100" s="38">
        <f>_xlfn.XLOOKUP(C100,'[3]7月'!$C:$C,'[3]7月'!$E:$E,0)</f>
        <v>0</v>
      </c>
      <c r="R100" s="38">
        <f>_xlfn.XLOOKUP(C100,'[3]7月'!$C:$C,'[3]7月'!$D:$D,0)</f>
        <v>0</v>
      </c>
      <c r="S100" s="38">
        <f>_xlfn.XLOOKUP(A100,[2]人头人次表!$A:$A,[2]人头人次表!$C:$C,0)</f>
        <v>140</v>
      </c>
      <c r="T100" s="38">
        <f>_xlfn.XLOOKUP(C100,'[4]②7月-汇总'!$D:$D,'[4]②7月-汇总'!$AP:$AP,0)</f>
        <v>31</v>
      </c>
      <c r="U100" s="38">
        <f>_xlfn.XLOOKUP(C100,'[4]②7月-汇总'!$D:$D,'[4]②7月-汇总'!$U:$U,0)</f>
        <v>0</v>
      </c>
      <c r="V100" s="41">
        <f>_xlfn.XLOOKUP(C100,[5]期初设置!$E:$E,[5]期初设置!$AG:$AG,0)</f>
        <v>0</v>
      </c>
      <c r="W100" s="42">
        <f>_xlfn.XLOOKUP(C100,[5]期初设置!$E:$E,[5]期初设置!$AH:$AH,0)</f>
        <v>0</v>
      </c>
      <c r="X100" s="42">
        <f>_xlfn.XLOOKUP(C100,[5]期初设置!$E:$E,[5]期初设置!$AI:$AI,0)</f>
        <v>0</v>
      </c>
      <c r="Y100" s="42">
        <f>_xlfn.XLOOKUP(C100,[5]期初设置!$E:$E,[5]期初设置!$AM:$AM,0)</f>
        <v>0</v>
      </c>
      <c r="Z100" s="42">
        <f t="shared" si="15"/>
        <v>0</v>
      </c>
      <c r="AA100" s="42">
        <f t="shared" si="16"/>
        <v>0</v>
      </c>
      <c r="AB100" s="42">
        <f>_xlfn.XLOOKUP(C100,'[6]健康师-人工底薪'!$A:$A,'[6]健康师-人工底薪'!$AF:$AF,0)</f>
        <v>0</v>
      </c>
      <c r="AC100" s="47">
        <f t="shared" si="17"/>
        <v>0</v>
      </c>
      <c r="AD100" s="38">
        <f>_xlfn.XLOOKUP(C100,'[3]7月'!$C:$C,'[3]7月'!$F:$F,0)</f>
        <v>0</v>
      </c>
      <c r="AE100" s="38">
        <f>_xlfn.XLOOKUP(C100,'[8]7月'!$C:$C,'[8]7月'!$G:$G,0)</f>
        <v>0</v>
      </c>
      <c r="AF100" s="38">
        <f>_xlfn.XLOOKUP(C100,'[9]②7月-汇总'!$D:$D,'[9]②7月-汇总'!$W:$W,0)</f>
        <v>0</v>
      </c>
      <c r="AG100" s="38">
        <f>_xlfn.XLOOKUP(C100,'[9]②7月-汇总'!$D:$D,'[9]②7月-汇总'!$Z:$Z,0)</f>
        <v>0</v>
      </c>
      <c r="AH100" s="50" t="e">
        <f>AA100+AC100+#REF!+#REF!+#REF!+AF100+AG100+AD100+AE100</f>
        <v>#REF!</v>
      </c>
      <c r="AI100" s="38">
        <f>_xlfn.XLOOKUP(C100,'[9]①7月-花名册'!$E:$E,'[9]①7月-花名册'!$T:$T,0)</f>
        <v>0</v>
      </c>
      <c r="AJ100" s="38">
        <f t="shared" si="18"/>
        <v>0</v>
      </c>
      <c r="AK100" s="38">
        <f t="shared" si="19"/>
        <v>0</v>
      </c>
      <c r="AL100" s="38">
        <f t="shared" si="20"/>
        <v>0</v>
      </c>
      <c r="AM100" s="38" t="e">
        <f t="shared" si="21"/>
        <v>#REF!</v>
      </c>
      <c r="AN100" s="52">
        <f>_xlfn.XLOOKUP(C100,'[9]②7月-汇总'!$D:$D,'[9]②7月-汇总'!AI:AI,0)</f>
        <v>0</v>
      </c>
      <c r="AO100" s="52">
        <f>_xlfn.XLOOKUP(C100,'[9]②7月-汇总'!$D:$D,'[9]②7月-汇总'!AJ:AJ,0)</f>
        <v>0</v>
      </c>
      <c r="AP100" s="52">
        <f>_xlfn.XLOOKUP(C100,'[9]②7月-汇总'!$D:$D,'[9]②7月-汇总'!AL:AL,0)</f>
        <v>0</v>
      </c>
      <c r="AQ100" s="54">
        <f t="shared" si="22"/>
        <v>0</v>
      </c>
      <c r="AR100" s="55">
        <f>_xlfn.XLOOKUP(C100,'[9]②7月-汇总'!$D:$D,'[9]②7月-汇总'!X:X,0)</f>
        <v>0</v>
      </c>
      <c r="AS100" s="55">
        <f>_xlfn.XLOOKUP(C100,'[9]②7月-汇总'!$D:$D,'[9]②7月-汇总'!Y:Y,0)</f>
        <v>0</v>
      </c>
      <c r="AT100" s="55"/>
      <c r="AU100" s="52">
        <f>_xlfn.XLOOKUP(C100,'[10]7月社保'!$B:$B,'[10]7月社保'!$L:$L,0)</f>
        <v>638.756</v>
      </c>
      <c r="AV100" s="52">
        <f>IFERROR(IF(AL100&gt;0,_xlfn.XLOOKUP(C100,[11]健康师明细!$C:$C,[11]健康师明细!$N:$N,0),0),0)</f>
        <v>0</v>
      </c>
      <c r="AW100" s="52">
        <f>_xlfn.XLOOKUP(C100,'[9]②7月-汇总'!$D:$D,'[9]②7月-汇总'!$AC:$AC,0)</f>
        <v>0</v>
      </c>
      <c r="AX100" s="52">
        <f>_xlfn.XLOOKUP(C100,'[9]②7月-汇总'!$D:$D,'[9]②7月-汇总'!$AB:$AB,0)</f>
        <v>0</v>
      </c>
      <c r="AY100" s="52">
        <f>_xlfn.XLOOKUP(C100,'[9]②7月-汇总'!$D:$D,'[9]②7月-汇总'!$AD:$AD,0)</f>
        <v>0</v>
      </c>
      <c r="AZ100" s="54">
        <f t="shared" si="23"/>
        <v>638.756</v>
      </c>
      <c r="BA100" s="52">
        <f>_xlfn.XLOOKUP(C100,[11]健康师明细!$C:$C,[11]健康师明细!$K:$K,0)</f>
        <v>0</v>
      </c>
      <c r="BB100" s="55">
        <f>_xlfn.XLOOKUP(C100,'[9]②7月-汇总'!$D:$D,'[9]②7月-汇总'!$AE:$AE,0)</f>
        <v>0</v>
      </c>
      <c r="BC100" s="55">
        <f>_xlfn.XLOOKUP(C100,'[9]②7月-汇总'!$D:$D,'[9]②7月-汇总'!$AF:$AF,0)</f>
        <v>0</v>
      </c>
      <c r="BD100" s="58">
        <f>_xlfn.XLOOKUP(C100,'[9]②7月-汇总'!$D:$D,'[9]②7月-汇总'!$AG:$AG,0)</f>
        <v>0</v>
      </c>
      <c r="BE100" s="60" t="e">
        <f t="shared" si="27"/>
        <v>#REF!</v>
      </c>
      <c r="BF100" s="52">
        <f>_xlfn.XLOOKUP(C100,'[9]①7月-花名册'!$E:$E,'[9]①7月-花名册'!$U:$U,0)</f>
        <v>0</v>
      </c>
      <c r="BG100" s="61" t="e">
        <f t="shared" si="24"/>
        <v>#REF!</v>
      </c>
      <c r="BH100" s="61" t="e">
        <f t="shared" si="25"/>
        <v>#REF!</v>
      </c>
      <c r="BI100" s="52">
        <f>_xlfn.XLOOKUP(C100,[9]上月未发人员明细!$A:$A,[9]上月未发人员明细!$I:$I,0)</f>
        <v>0</v>
      </c>
      <c r="BJ100" s="52">
        <f>SUMIFS([7]手动调整!$F:$F,[7]手动调整!$B:$B,C100)</f>
        <v>0</v>
      </c>
      <c r="BK100" s="64" t="e">
        <f t="shared" si="26"/>
        <v>#REF!</v>
      </c>
    </row>
    <row r="101" spans="1:63">
      <c r="A101" s="22" t="s">
        <v>190</v>
      </c>
      <c r="B101" s="23" t="s">
        <v>12</v>
      </c>
      <c r="C101" s="23" t="s">
        <v>193</v>
      </c>
      <c r="D101" s="23" t="str">
        <f>_xlfn.XLOOKUP(C101,[1]期初设置!$E:$E,[1]期初设置!$AM:$AM,0)</f>
        <v>荣华南路+赢销队</v>
      </c>
      <c r="E101" s="27">
        <f>IFERROR(_xlfn.XLOOKUP(C101,[1]期初设置!$E:$E,[1]期初设置!$R:$R),"")</f>
        <v>31830.2</v>
      </c>
      <c r="F101" s="27">
        <f>IFERROR(_xlfn.XLOOKUP(C101,[1]期初设置!$E:$E,[1]期初设置!S:S),"")</f>
        <v>31830.2</v>
      </c>
      <c r="G101" s="27">
        <f>IFERROR(_xlfn.XLOOKUP(C101,[1]期初设置!$E:$E,[1]期初设置!T:T),"")</f>
        <v>0</v>
      </c>
      <c r="H101" s="27">
        <f>IFERROR(_xlfn.XLOOKUP(C101,[1]期初设置!$E:$E,[1]期初设置!U:U),"")</f>
        <v>0</v>
      </c>
      <c r="I101" s="31">
        <f>_xlfn.XLOOKUP(A101,[2]门店排名!$C:$C,[2]门店排名!$E:$E,0)</f>
        <v>180024</v>
      </c>
      <c r="J101" s="31">
        <f>IFERROR(_xlfn.XLOOKUP(D101,'[1]⑥战队统计表-B-a-②呈现-业绩明细表④'!$A:$A,'[1]⑥战队统计表-B-a-②呈现-业绩明细表④'!$C:$C,0),"")</f>
        <v>108313</v>
      </c>
      <c r="K101" s="32">
        <f>IFERROR(_xlfn.XLOOKUP(C101,[1]期初设置!$E:$E,[1]期初设置!$AI:$AI,0),"")</f>
        <v>1511.9345</v>
      </c>
      <c r="L101" s="33">
        <f>_xlfn.XLOOKUP(C101,[1]期初设置!$E:$E,[1]期初设置!$J:$J,0)</f>
        <v>0</v>
      </c>
      <c r="M101" s="35">
        <f>_xlfn.XLOOKUP(C101,[1]期初设置!$E:$E,[1]期初设置!$I:$I,0)</f>
        <v>0</v>
      </c>
      <c r="N101" s="35">
        <f>_xlfn.XLOOKUP(C101,[1]期初设置!$E:$E,[1]期初设置!$K:$K,0)</f>
        <v>0</v>
      </c>
      <c r="O101" s="33">
        <f>_xlfn.XLOOKUP(C101,[1]期初设置!$E:$E,[1]期初设置!$O:$O,0)</f>
        <v>0</v>
      </c>
      <c r="P101" s="35">
        <f>IF(_xlfn.XLOOKUP(C101,[1]期初设置!$E:$E,[1]期初设置!$N:$N,0)="同老店",0,_xlfn.XLOOKUP(C101,[1]期初设置!$E:$E,[1]期初设置!$N:$N,0))</f>
        <v>0</v>
      </c>
      <c r="Q101" s="38">
        <f>_xlfn.XLOOKUP(C101,'[3]7月'!$C:$C,'[3]7月'!$E:$E,0)</f>
        <v>27866.76</v>
      </c>
      <c r="R101" s="38">
        <f>_xlfn.XLOOKUP(C101,'[3]7月'!$C:$C,'[3]7月'!$D:$D,0)</f>
        <v>83</v>
      </c>
      <c r="S101" s="38">
        <f>_xlfn.XLOOKUP(A101,[2]人头人次表!$A:$A,[2]人头人次表!$C:$C,0)</f>
        <v>140</v>
      </c>
      <c r="T101" s="38">
        <f>_xlfn.XLOOKUP(C101,'[4]②7月-汇总'!$D:$D,'[4]②7月-汇总'!$AP:$AP,0)</f>
        <v>31</v>
      </c>
      <c r="U101" s="38">
        <f>_xlfn.XLOOKUP(C101,'[4]②7月-汇总'!$D:$D,'[4]②7月-汇总'!$U:$U,0)</f>
        <v>0</v>
      </c>
      <c r="V101" s="41">
        <f>_xlfn.XLOOKUP(C101,[5]期初设置!$E:$E,[5]期初设置!$AG:$AG,0)</f>
        <v>0.05</v>
      </c>
      <c r="W101" s="42">
        <f>_xlfn.XLOOKUP(C101,[5]期初设置!$E:$E,[5]期初设置!$AH:$AH,0)</f>
        <v>1511.9345</v>
      </c>
      <c r="X101" s="42">
        <f>_xlfn.XLOOKUP(C101,[5]期初设置!$E:$E,[5]期初设置!$AI:$AI,0)</f>
        <v>0</v>
      </c>
      <c r="Y101" s="42">
        <f>_xlfn.XLOOKUP(C101,[5]期初设置!$E:$E,[5]期初设置!$AM:$AM,0)</f>
        <v>0</v>
      </c>
      <c r="Z101" s="42">
        <f t="shared" si="15"/>
        <v>0</v>
      </c>
      <c r="AA101" s="42">
        <f t="shared" si="16"/>
        <v>1511.9345</v>
      </c>
      <c r="AB101" s="42">
        <f>_xlfn.XLOOKUP(C101,'[6]健康师-人工底薪'!$A:$A,'[6]健康师-人工底薪'!$AF:$AF,0)</f>
        <v>2000</v>
      </c>
      <c r="AC101" s="47">
        <f t="shared" si="17"/>
        <v>2000</v>
      </c>
      <c r="AD101" s="38">
        <f>_xlfn.XLOOKUP(C101,'[3]7月'!$C:$C,'[3]7月'!$F:$F,0)</f>
        <v>979</v>
      </c>
      <c r="AE101" s="38">
        <f>_xlfn.XLOOKUP(C101,'[8]7月'!$C:$C,'[8]7月'!$G:$G,0)</f>
        <v>85</v>
      </c>
      <c r="AF101" s="38">
        <f>_xlfn.XLOOKUP(C101,'[9]②7月-汇总'!$D:$D,'[9]②7月-汇总'!$W:$W,0)</f>
        <v>0</v>
      </c>
      <c r="AG101" s="38">
        <f>_xlfn.XLOOKUP(C101,'[9]②7月-汇总'!$D:$D,'[9]②7月-汇总'!$Z:$Z,0)</f>
        <v>0</v>
      </c>
      <c r="AH101" s="50" t="e">
        <f>AA101+AC101+#REF!+#REF!+#REF!+AF101+AG101+AD101+AE101</f>
        <v>#REF!</v>
      </c>
      <c r="AI101" s="38">
        <f>_xlfn.XLOOKUP(C101,'[9]①7月-花名册'!$E:$E,'[9]①7月-花名册'!$T:$T,0)</f>
        <v>0</v>
      </c>
      <c r="AJ101" s="38">
        <f t="shared" si="18"/>
        <v>0</v>
      </c>
      <c r="AK101" s="38">
        <f t="shared" si="19"/>
        <v>0</v>
      </c>
      <c r="AL101" s="38">
        <f t="shared" si="20"/>
        <v>0</v>
      </c>
      <c r="AM101" s="38" t="e">
        <f t="shared" si="21"/>
        <v>#REF!</v>
      </c>
      <c r="AN101" s="52">
        <f>_xlfn.XLOOKUP(C101,'[9]②7月-汇总'!$D:$D,'[9]②7月-汇总'!AI:AI,0)</f>
        <v>0</v>
      </c>
      <c r="AO101" s="52">
        <f>_xlfn.XLOOKUP(C101,'[9]②7月-汇总'!$D:$D,'[9]②7月-汇总'!AJ:AJ,0)</f>
        <v>0</v>
      </c>
      <c r="AP101" s="52">
        <f>_xlfn.XLOOKUP(C101,'[9]②7月-汇总'!$D:$D,'[9]②7月-汇总'!AL:AL,0)</f>
        <v>0</v>
      </c>
      <c r="AQ101" s="54">
        <f t="shared" si="22"/>
        <v>0</v>
      </c>
      <c r="AR101" s="55">
        <f>_xlfn.XLOOKUP(C101,'[9]②7月-汇总'!$D:$D,'[9]②7月-汇总'!X:X,0)</f>
        <v>0</v>
      </c>
      <c r="AS101" s="55">
        <f>_xlfn.XLOOKUP(C101,'[9]②7月-汇总'!$D:$D,'[9]②7月-汇总'!Y:Y,0)</f>
        <v>0</v>
      </c>
      <c r="AT101" s="55"/>
      <c r="AU101" s="52">
        <f>_xlfn.XLOOKUP(C101,'[10]7月社保'!$B:$B,'[10]7月社保'!$L:$L,0)</f>
        <v>640.56</v>
      </c>
      <c r="AV101" s="52">
        <f>IFERROR(IF(AL101&gt;0,_xlfn.XLOOKUP(C101,[11]健康师明细!$C:$C,[11]健康师明细!$N:$N,0),0),0)</f>
        <v>0</v>
      </c>
      <c r="AW101" s="52">
        <f>_xlfn.XLOOKUP(C101,'[9]②7月-汇总'!$D:$D,'[9]②7月-汇总'!$AC:$AC,0)</f>
        <v>0</v>
      </c>
      <c r="AX101" s="52">
        <f>_xlfn.XLOOKUP(C101,'[9]②7月-汇总'!$D:$D,'[9]②7月-汇总'!$AB:$AB,0)</f>
        <v>0</v>
      </c>
      <c r="AY101" s="52">
        <f>_xlfn.XLOOKUP(C101,'[9]②7月-汇总'!$D:$D,'[9]②7月-汇总'!$AD:$AD,0)</f>
        <v>0</v>
      </c>
      <c r="AZ101" s="54">
        <f t="shared" si="23"/>
        <v>640.56</v>
      </c>
      <c r="BA101" s="52">
        <f>_xlfn.XLOOKUP(C101,[11]健康师明细!$C:$C,[11]健康师明细!$K:$K,0)</f>
        <v>500</v>
      </c>
      <c r="BB101" s="55">
        <f>_xlfn.XLOOKUP(C101,'[9]②7月-汇总'!$D:$D,'[9]②7月-汇总'!$AE:$AE,0)</f>
        <v>0</v>
      </c>
      <c r="BC101" s="55">
        <f>_xlfn.XLOOKUP(C101,'[9]②7月-汇总'!$D:$D,'[9]②7月-汇总'!$AF:$AF,0)</f>
        <v>0</v>
      </c>
      <c r="BD101" s="58">
        <f>_xlfn.XLOOKUP(C101,'[9]②7月-汇总'!$D:$D,'[9]②7月-汇总'!$AG:$AG,0)</f>
        <v>0</v>
      </c>
      <c r="BE101" s="60" t="e">
        <f t="shared" si="27"/>
        <v>#REF!</v>
      </c>
      <c r="BF101" s="52">
        <f>_xlfn.XLOOKUP(C101,'[9]①7月-花名册'!$E:$E,'[9]①7月-花名册'!$U:$U,0)</f>
        <v>0</v>
      </c>
      <c r="BG101" s="61" t="e">
        <f t="shared" si="24"/>
        <v>#REF!</v>
      </c>
      <c r="BH101" s="61" t="e">
        <f t="shared" si="25"/>
        <v>#REF!</v>
      </c>
      <c r="BI101" s="52">
        <f>_xlfn.XLOOKUP(C101,[9]上月未发人员明细!$A:$A,[9]上月未发人员明细!$I:$I,0)</f>
        <v>0</v>
      </c>
      <c r="BJ101" s="52">
        <f>SUMIFS([7]手动调整!$F:$F,[7]手动调整!$B:$B,C101)</f>
        <v>0</v>
      </c>
      <c r="BK101" s="64" t="e">
        <f t="shared" si="26"/>
        <v>#REF!</v>
      </c>
    </row>
    <row r="102" spans="1:63">
      <c r="A102" s="22" t="s">
        <v>190</v>
      </c>
      <c r="B102" s="23" t="s">
        <v>12</v>
      </c>
      <c r="C102" s="23" t="s">
        <v>194</v>
      </c>
      <c r="D102" s="23" t="str">
        <f>_xlfn.XLOOKUP(C102,[1]期初设置!$E:$E,[1]期初设置!$AM:$AM,0)</f>
        <v>荣华南路+赢销队</v>
      </c>
      <c r="E102" s="27">
        <f>IFERROR(_xlfn.XLOOKUP(C102,[1]期初设置!$E:$E,[1]期初设置!$R:$R),"")</f>
        <v>65622.8</v>
      </c>
      <c r="F102" s="27">
        <f>IFERROR(_xlfn.XLOOKUP(C102,[1]期初设置!$E:$E,[1]期初设置!S:S),"")</f>
        <v>64622.8</v>
      </c>
      <c r="G102" s="27">
        <f>IFERROR(_xlfn.XLOOKUP(C102,[1]期初设置!$E:$E,[1]期初设置!T:T),"")</f>
        <v>0</v>
      </c>
      <c r="H102" s="27">
        <f>IFERROR(_xlfn.XLOOKUP(C102,[1]期初设置!$E:$E,[1]期初设置!U:U),"")</f>
        <v>1000</v>
      </c>
      <c r="I102" s="31">
        <f>_xlfn.XLOOKUP(A102,[2]门店排名!$C:$C,[2]门店排名!$E:$E,0)</f>
        <v>180024</v>
      </c>
      <c r="J102" s="31">
        <f>IFERROR(_xlfn.XLOOKUP(D102,'[1]⑥战队统计表-B-a-②呈现-业绩明细表④'!$A:$A,'[1]⑥战队统计表-B-a-②呈现-业绩明细表④'!$C:$C,0),"")</f>
        <v>108313</v>
      </c>
      <c r="K102" s="32">
        <f>IFERROR(_xlfn.XLOOKUP(C102,[1]期初设置!$E:$E,[1]期初设置!$AI:$AI,0),"")</f>
        <v>3069.583</v>
      </c>
      <c r="L102" s="33">
        <f>_xlfn.XLOOKUP(C102,[1]期初设置!$E:$E,[1]期初设置!$J:$J,0)</f>
        <v>0</v>
      </c>
      <c r="M102" s="35">
        <f>_xlfn.XLOOKUP(C102,[1]期初设置!$E:$E,[1]期初设置!$I:$I,0)</f>
        <v>0</v>
      </c>
      <c r="N102" s="35">
        <f>_xlfn.XLOOKUP(C102,[1]期初设置!$E:$E,[1]期初设置!$K:$K,0)</f>
        <v>0</v>
      </c>
      <c r="O102" s="33">
        <f>_xlfn.XLOOKUP(C102,[1]期初设置!$E:$E,[1]期初设置!$O:$O,0)</f>
        <v>0</v>
      </c>
      <c r="P102" s="35">
        <f>IF(_xlfn.XLOOKUP(C102,[1]期初设置!$E:$E,[1]期初设置!$N:$N,0)="同老店",0,_xlfn.XLOOKUP(C102,[1]期初设置!$E:$E,[1]期初设置!$N:$N,0))</f>
        <v>0</v>
      </c>
      <c r="Q102" s="38">
        <f>_xlfn.XLOOKUP(C102,'[3]7月'!$C:$C,'[3]7月'!$E:$E,0)</f>
        <v>23088.24</v>
      </c>
      <c r="R102" s="38">
        <f>_xlfn.XLOOKUP(C102,'[3]7月'!$C:$C,'[3]7月'!$D:$D,0)</f>
        <v>94</v>
      </c>
      <c r="S102" s="38">
        <f>_xlfn.XLOOKUP(A102,[2]人头人次表!$A:$A,[2]人头人次表!$C:$C,0)</f>
        <v>140</v>
      </c>
      <c r="T102" s="38">
        <f>_xlfn.XLOOKUP(C102,'[4]②7月-汇总'!$D:$D,'[4]②7月-汇总'!$AP:$AP,0)</f>
        <v>31</v>
      </c>
      <c r="U102" s="38">
        <f>_xlfn.XLOOKUP(C102,'[4]②7月-汇总'!$D:$D,'[4]②7月-汇总'!$U:$U,0)</f>
        <v>0</v>
      </c>
      <c r="V102" s="41">
        <f>_xlfn.XLOOKUP(C102,[5]期初设置!$E:$E,[5]期初设置!$AG:$AG,0)</f>
        <v>0.05</v>
      </c>
      <c r="W102" s="42">
        <f>_xlfn.XLOOKUP(C102,[5]期初设置!$E:$E,[5]期初设置!$AH:$AH,0)</f>
        <v>3069.583</v>
      </c>
      <c r="X102" s="42">
        <f>_xlfn.XLOOKUP(C102,[5]期初设置!$E:$E,[5]期初设置!$AI:$AI,0)</f>
        <v>0</v>
      </c>
      <c r="Y102" s="42" t="str">
        <f>_xlfn.XLOOKUP(C102,[5]期初设置!$E:$E,[5]期初设置!$AM:$AM,0)</f>
        <v/>
      </c>
      <c r="Z102" s="42">
        <f t="shared" si="15"/>
        <v>0</v>
      </c>
      <c r="AA102" s="42">
        <f t="shared" si="16"/>
        <v>3069.583</v>
      </c>
      <c r="AB102" s="42">
        <f>_xlfn.XLOOKUP(C102,'[6]健康师-人工底薪'!$A:$A,'[6]健康师-人工底薪'!$AF:$AF,0)</f>
        <v>2000</v>
      </c>
      <c r="AC102" s="47">
        <f t="shared" si="17"/>
        <v>2000</v>
      </c>
      <c r="AD102" s="38">
        <f>_xlfn.XLOOKUP(C102,'[3]7月'!$C:$C,'[3]7月'!$F:$F,0)</f>
        <v>1257</v>
      </c>
      <c r="AE102" s="38">
        <f>_xlfn.XLOOKUP(C102,'[8]7月'!$C:$C,'[8]7月'!$G:$G,0)</f>
        <v>185</v>
      </c>
      <c r="AF102" s="38">
        <f>_xlfn.XLOOKUP(C102,'[9]②7月-汇总'!$D:$D,'[9]②7月-汇总'!$W:$W,0)</f>
        <v>0</v>
      </c>
      <c r="AG102" s="38">
        <f>_xlfn.XLOOKUP(C102,'[9]②7月-汇总'!$D:$D,'[9]②7月-汇总'!$Z:$Z,0)</f>
        <v>0</v>
      </c>
      <c r="AH102" s="50" t="e">
        <f>AA102+AC102+#REF!+#REF!+#REF!+AF102+AG102+AD102+AE102</f>
        <v>#REF!</v>
      </c>
      <c r="AI102" s="38">
        <f>_xlfn.XLOOKUP(C102,'[9]①7月-花名册'!$E:$E,'[9]①7月-花名册'!$T:$T,0)</f>
        <v>0</v>
      </c>
      <c r="AJ102" s="38">
        <f t="shared" si="18"/>
        <v>0</v>
      </c>
      <c r="AK102" s="38">
        <f t="shared" si="19"/>
        <v>0</v>
      </c>
      <c r="AL102" s="38">
        <f t="shared" si="20"/>
        <v>0</v>
      </c>
      <c r="AM102" s="38" t="e">
        <f t="shared" si="21"/>
        <v>#REF!</v>
      </c>
      <c r="AN102" s="52">
        <f>_xlfn.XLOOKUP(C102,'[9]②7月-汇总'!$D:$D,'[9]②7月-汇总'!AI:AI,0)</f>
        <v>0</v>
      </c>
      <c r="AO102" s="52">
        <f>_xlfn.XLOOKUP(C102,'[9]②7月-汇总'!$D:$D,'[9]②7月-汇总'!AJ:AJ,0)</f>
        <v>0</v>
      </c>
      <c r="AP102" s="52">
        <f>_xlfn.XLOOKUP(C102,'[9]②7月-汇总'!$D:$D,'[9]②7月-汇总'!AL:AL,0)</f>
        <v>0</v>
      </c>
      <c r="AQ102" s="54">
        <f t="shared" si="22"/>
        <v>0</v>
      </c>
      <c r="AR102" s="55">
        <f>_xlfn.XLOOKUP(C102,'[9]②7月-汇总'!$D:$D,'[9]②7月-汇总'!X:X,0)</f>
        <v>10</v>
      </c>
      <c r="AS102" s="55">
        <f>_xlfn.XLOOKUP(C102,'[9]②7月-汇总'!$D:$D,'[9]②7月-汇总'!Y:Y,0)</f>
        <v>0</v>
      </c>
      <c r="AT102" s="55"/>
      <c r="AU102" s="52">
        <f>_xlfn.XLOOKUP(C102,'[10]7月社保'!$B:$B,'[10]7月社保'!$L:$L,0)</f>
        <v>0</v>
      </c>
      <c r="AV102" s="52">
        <f>IFERROR(IF(AL102&gt;0,_xlfn.XLOOKUP(C102,[11]健康师明细!$C:$C,[11]健康师明细!$N:$N,0),0),0)</f>
        <v>0</v>
      </c>
      <c r="AW102" s="52">
        <f>_xlfn.XLOOKUP(C102,'[9]②7月-汇总'!$D:$D,'[9]②7月-汇总'!$AC:$AC,0)</f>
        <v>0</v>
      </c>
      <c r="AX102" s="52">
        <f>_xlfn.XLOOKUP(C102,'[9]②7月-汇总'!$D:$D,'[9]②7月-汇总'!$AB:$AB,0)</f>
        <v>0</v>
      </c>
      <c r="AY102" s="52">
        <f>_xlfn.XLOOKUP(C102,'[9]②7月-汇总'!$D:$D,'[9]②7月-汇总'!$AD:$AD,0)</f>
        <v>0</v>
      </c>
      <c r="AZ102" s="54">
        <f t="shared" si="23"/>
        <v>10</v>
      </c>
      <c r="BA102" s="52">
        <f>_xlfn.XLOOKUP(C102,[11]健康师明细!$C:$C,[11]健康师明细!$K:$K,0)</f>
        <v>1000</v>
      </c>
      <c r="BB102" s="55">
        <f>_xlfn.XLOOKUP(C102,'[9]②7月-汇总'!$D:$D,'[9]②7月-汇总'!$AE:$AE,0)</f>
        <v>0</v>
      </c>
      <c r="BC102" s="55">
        <f>_xlfn.XLOOKUP(C102,'[9]②7月-汇总'!$D:$D,'[9]②7月-汇总'!$AF:$AF,0)</f>
        <v>0</v>
      </c>
      <c r="BD102" s="58">
        <f>_xlfn.XLOOKUP(C102,'[9]②7月-汇总'!$D:$D,'[9]②7月-汇总'!$AG:$AG,0)</f>
        <v>0</v>
      </c>
      <c r="BE102" s="60" t="e">
        <f t="shared" si="27"/>
        <v>#REF!</v>
      </c>
      <c r="BF102" s="52">
        <f>_xlfn.XLOOKUP(C102,'[9]①7月-花名册'!$E:$E,'[9]①7月-花名册'!$U:$U,0)</f>
        <v>0</v>
      </c>
      <c r="BG102" s="61" t="e">
        <f t="shared" si="24"/>
        <v>#REF!</v>
      </c>
      <c r="BH102" s="61" t="e">
        <f t="shared" si="25"/>
        <v>#REF!</v>
      </c>
      <c r="BI102" s="52">
        <f>_xlfn.XLOOKUP(C102,[9]上月未发人员明细!$A:$A,[9]上月未发人员明细!$I:$I,0)</f>
        <v>0</v>
      </c>
      <c r="BJ102" s="52">
        <f>SUMIFS([7]手动调整!$F:$F,[7]手动调整!$B:$B,C102)</f>
        <v>0</v>
      </c>
      <c r="BK102" s="64" t="e">
        <f t="shared" si="26"/>
        <v>#REF!</v>
      </c>
    </row>
    <row r="103" spans="1:63">
      <c r="A103" s="22" t="s">
        <v>190</v>
      </c>
      <c r="B103" s="23" t="s">
        <v>12</v>
      </c>
      <c r="C103" s="23" t="s">
        <v>195</v>
      </c>
      <c r="D103" s="23" t="str">
        <f>_xlfn.XLOOKUP(C103,[1]期初设置!$E:$E,[1]期初设置!$AM:$AM,0)</f>
        <v>荣华南路+销冠队</v>
      </c>
      <c r="E103" s="27">
        <f>IFERROR(_xlfn.XLOOKUP(C103,[1]期初设置!$E:$E,[1]期初设置!$R:$R),"")</f>
        <v>56309.2</v>
      </c>
      <c r="F103" s="27">
        <f>IFERROR(_xlfn.XLOOKUP(C103,[1]期初设置!$E:$E,[1]期初设置!S:S),"")</f>
        <v>56309.2</v>
      </c>
      <c r="G103" s="27">
        <f>IFERROR(_xlfn.XLOOKUP(C103,[1]期初设置!$E:$E,[1]期初设置!T:T),"")</f>
        <v>0</v>
      </c>
      <c r="H103" s="27">
        <f>IFERROR(_xlfn.XLOOKUP(C103,[1]期初设置!$E:$E,[1]期初设置!U:U),"")</f>
        <v>0</v>
      </c>
      <c r="I103" s="31">
        <f>_xlfn.XLOOKUP(A103,[2]门店排名!$C:$C,[2]门店排名!$E:$E,0)</f>
        <v>180024</v>
      </c>
      <c r="J103" s="31">
        <f>IFERROR(_xlfn.XLOOKUP(D103,'[1]⑥战队统计表-B-a-②呈现-业绩明细表④'!$A:$A,'[1]⑥战队统计表-B-a-②呈现-业绩明细表④'!$C:$C,0),"")</f>
        <v>71711</v>
      </c>
      <c r="K103" s="32">
        <f>IFERROR(_xlfn.XLOOKUP(C103,[1]期初设置!$E:$E,[1]期初设置!$AI:$AI,0),"")</f>
        <v>2674.687</v>
      </c>
      <c r="L103" s="33">
        <f>_xlfn.XLOOKUP(C103,[1]期初设置!$E:$E,[1]期初设置!$J:$J,0)</f>
        <v>0</v>
      </c>
      <c r="M103" s="35">
        <f>_xlfn.XLOOKUP(C103,[1]期初设置!$E:$E,[1]期初设置!$I:$I,0)</f>
        <v>0</v>
      </c>
      <c r="N103" s="35">
        <f>_xlfn.XLOOKUP(C103,[1]期初设置!$E:$E,[1]期初设置!$K:$K,0)</f>
        <v>0</v>
      </c>
      <c r="O103" s="33">
        <f>_xlfn.XLOOKUP(C103,[1]期初设置!$E:$E,[1]期初设置!$O:$O,0)</f>
        <v>0</v>
      </c>
      <c r="P103" s="35">
        <f>IF(_xlfn.XLOOKUP(C103,[1]期初设置!$E:$E,[1]期初设置!$N:$N,0)="同老店",0,_xlfn.XLOOKUP(C103,[1]期初设置!$E:$E,[1]期初设置!$N:$N,0))</f>
        <v>0</v>
      </c>
      <c r="Q103" s="38">
        <f>_xlfn.XLOOKUP(C103,'[3]7月'!$C:$C,'[3]7月'!$E:$E,0)</f>
        <v>18058.03</v>
      </c>
      <c r="R103" s="38">
        <f>_xlfn.XLOOKUP(C103,'[3]7月'!$C:$C,'[3]7月'!$D:$D,0)</f>
        <v>104</v>
      </c>
      <c r="S103" s="38">
        <f>_xlfn.XLOOKUP(A103,[2]人头人次表!$A:$A,[2]人头人次表!$C:$C,0)</f>
        <v>140</v>
      </c>
      <c r="T103" s="38">
        <f>_xlfn.XLOOKUP(C103,'[4]②7月-汇总'!$D:$D,'[4]②7月-汇总'!$AP:$AP,0)</f>
        <v>31</v>
      </c>
      <c r="U103" s="38">
        <f>_xlfn.XLOOKUP(C103,'[4]②7月-汇总'!$D:$D,'[4]②7月-汇总'!$U:$U,0)</f>
        <v>0</v>
      </c>
      <c r="V103" s="41">
        <f>_xlfn.XLOOKUP(C103,[5]期初设置!$E:$E,[5]期初设置!$AG:$AG,0)</f>
        <v>0.05</v>
      </c>
      <c r="W103" s="42">
        <f>_xlfn.XLOOKUP(C103,[5]期初设置!$E:$E,[5]期初设置!$AH:$AH,0)</f>
        <v>2674.687</v>
      </c>
      <c r="X103" s="42">
        <f>_xlfn.XLOOKUP(C103,[5]期初设置!$E:$E,[5]期初设置!$AI:$AI,0)</f>
        <v>0</v>
      </c>
      <c r="Y103" s="42">
        <f>_xlfn.XLOOKUP(C103,[5]期初设置!$E:$E,[5]期初设置!$AM:$AM,0)</f>
        <v>0</v>
      </c>
      <c r="Z103" s="42">
        <f t="shared" si="15"/>
        <v>0</v>
      </c>
      <c r="AA103" s="42">
        <f t="shared" si="16"/>
        <v>2674.687</v>
      </c>
      <c r="AB103" s="42">
        <f>_xlfn.XLOOKUP(C103,'[6]健康师-人工底薪'!$A:$A,'[6]健康师-人工底薪'!$AF:$AF,0)</f>
        <v>2000</v>
      </c>
      <c r="AC103" s="47">
        <f t="shared" si="17"/>
        <v>2000</v>
      </c>
      <c r="AD103" s="38">
        <f>_xlfn.XLOOKUP(C103,'[3]7月'!$C:$C,'[3]7月'!$F:$F,0)</f>
        <v>1533</v>
      </c>
      <c r="AE103" s="38">
        <f>_xlfn.XLOOKUP(C103,'[8]7月'!$C:$C,'[8]7月'!$G:$G,0)</f>
        <v>160</v>
      </c>
      <c r="AF103" s="38">
        <f>_xlfn.XLOOKUP(C103,'[9]②7月-汇总'!$D:$D,'[9]②7月-汇总'!$W:$W,0)</f>
        <v>0</v>
      </c>
      <c r="AG103" s="38">
        <f>_xlfn.XLOOKUP(C103,'[9]②7月-汇总'!$D:$D,'[9]②7月-汇总'!$Z:$Z,0)</f>
        <v>0</v>
      </c>
      <c r="AH103" s="50" t="e">
        <f>AA103+AC103+#REF!+#REF!+#REF!+AF103+AG103+AD103+AE103</f>
        <v>#REF!</v>
      </c>
      <c r="AI103" s="38">
        <f>_xlfn.XLOOKUP(C103,'[9]①7月-花名册'!$E:$E,'[9]①7月-花名册'!$T:$T,0)</f>
        <v>0</v>
      </c>
      <c r="AJ103" s="38">
        <f t="shared" si="18"/>
        <v>0</v>
      </c>
      <c r="AK103" s="38">
        <f t="shared" si="19"/>
        <v>0</v>
      </c>
      <c r="AL103" s="38">
        <f t="shared" si="20"/>
        <v>0</v>
      </c>
      <c r="AM103" s="38" t="e">
        <f t="shared" si="21"/>
        <v>#REF!</v>
      </c>
      <c r="AN103" s="52">
        <f>_xlfn.XLOOKUP(C103,'[9]②7月-汇总'!$D:$D,'[9]②7月-汇总'!AI:AI,0)</f>
        <v>0</v>
      </c>
      <c r="AO103" s="52">
        <f>_xlfn.XLOOKUP(C103,'[9]②7月-汇总'!$D:$D,'[9]②7月-汇总'!AJ:AJ,0)</f>
        <v>0</v>
      </c>
      <c r="AP103" s="52">
        <f>_xlfn.XLOOKUP(C103,'[9]②7月-汇总'!$D:$D,'[9]②7月-汇总'!AL:AL,0)</f>
        <v>0</v>
      </c>
      <c r="AQ103" s="54">
        <f t="shared" si="22"/>
        <v>0</v>
      </c>
      <c r="AR103" s="55">
        <f>_xlfn.XLOOKUP(C103,'[9]②7月-汇总'!$D:$D,'[9]②7月-汇总'!X:X,0)</f>
        <v>90</v>
      </c>
      <c r="AS103" s="55">
        <f>_xlfn.XLOOKUP(C103,'[9]②7月-汇总'!$D:$D,'[9]②7月-汇总'!Y:Y,0)</f>
        <v>0</v>
      </c>
      <c r="AT103" s="55"/>
      <c r="AU103" s="52">
        <f>_xlfn.XLOOKUP(C103,'[10]7月社保'!$B:$B,'[10]7月社保'!$L:$L,0)</f>
        <v>0</v>
      </c>
      <c r="AV103" s="52">
        <f>IFERROR(IF(AL103&gt;0,_xlfn.XLOOKUP(C103,[11]健康师明细!$C:$C,[11]健康师明细!$N:$N,0),0),0)</f>
        <v>0</v>
      </c>
      <c r="AW103" s="52">
        <f>_xlfn.XLOOKUP(C103,'[9]②7月-汇总'!$D:$D,'[9]②7月-汇总'!$AC:$AC,0)</f>
        <v>0</v>
      </c>
      <c r="AX103" s="52">
        <f>_xlfn.XLOOKUP(C103,'[9]②7月-汇总'!$D:$D,'[9]②7月-汇总'!$AB:$AB,0)</f>
        <v>0</v>
      </c>
      <c r="AY103" s="52">
        <f>_xlfn.XLOOKUP(C103,'[9]②7月-汇总'!$D:$D,'[9]②7月-汇总'!$AD:$AD,0)</f>
        <v>0</v>
      </c>
      <c r="AZ103" s="54">
        <f t="shared" si="23"/>
        <v>90</v>
      </c>
      <c r="BA103" s="52">
        <f>_xlfn.XLOOKUP(C103,[11]健康师明细!$C:$C,[11]健康师明细!$K:$K,0)</f>
        <v>0</v>
      </c>
      <c r="BB103" s="55">
        <f>_xlfn.XLOOKUP(C103,'[9]②7月-汇总'!$D:$D,'[9]②7月-汇总'!$AE:$AE,0)</f>
        <v>0</v>
      </c>
      <c r="BC103" s="55">
        <f>_xlfn.XLOOKUP(C103,'[9]②7月-汇总'!$D:$D,'[9]②7月-汇总'!$AF:$AF,0)</f>
        <v>0</v>
      </c>
      <c r="BD103" s="58">
        <f>_xlfn.XLOOKUP(C103,'[9]②7月-汇总'!$D:$D,'[9]②7月-汇总'!$AG:$AG,0)</f>
        <v>0</v>
      </c>
      <c r="BE103" s="60" t="e">
        <f t="shared" si="27"/>
        <v>#REF!</v>
      </c>
      <c r="BF103" s="52">
        <f>_xlfn.XLOOKUP(C103,'[9]①7月-花名册'!$E:$E,'[9]①7月-花名册'!$U:$U,0)</f>
        <v>0</v>
      </c>
      <c r="BG103" s="61" t="e">
        <f t="shared" si="24"/>
        <v>#REF!</v>
      </c>
      <c r="BH103" s="61" t="e">
        <f t="shared" si="25"/>
        <v>#REF!</v>
      </c>
      <c r="BI103" s="52">
        <f>_xlfn.XLOOKUP(C103,[9]上月未发人员明细!$A:$A,[9]上月未发人员明细!$I:$I,0)</f>
        <v>0</v>
      </c>
      <c r="BJ103" s="52">
        <f>SUMIFS([7]手动调整!$F:$F,[7]手动调整!$B:$B,C103)</f>
        <v>0</v>
      </c>
      <c r="BK103" s="64" t="e">
        <f t="shared" si="26"/>
        <v>#REF!</v>
      </c>
    </row>
    <row r="104" spans="1:63">
      <c r="A104" s="22" t="s">
        <v>190</v>
      </c>
      <c r="B104" s="23" t="s">
        <v>12</v>
      </c>
      <c r="C104" s="23" t="s">
        <v>196</v>
      </c>
      <c r="D104" s="23" t="str">
        <f>_xlfn.XLOOKUP(C104,[1]期初设置!$E:$E,[1]期初设置!$AM:$AM,0)</f>
        <v>荣华南路+销冠队</v>
      </c>
      <c r="E104" s="27">
        <f>IFERROR(_xlfn.XLOOKUP(C104,[1]期初设置!$E:$E,[1]期初设置!$R:$R),"")</f>
        <v>15401.8</v>
      </c>
      <c r="F104" s="27">
        <f>IFERROR(_xlfn.XLOOKUP(C104,[1]期初设置!$E:$E,[1]期初设置!S:S),"")</f>
        <v>15401.8</v>
      </c>
      <c r="G104" s="27">
        <f>IFERROR(_xlfn.XLOOKUP(C104,[1]期初设置!$E:$E,[1]期初设置!T:T),"")</f>
        <v>0</v>
      </c>
      <c r="H104" s="27">
        <f>IFERROR(_xlfn.XLOOKUP(C104,[1]期初设置!$E:$E,[1]期初设置!U:U),"")</f>
        <v>0</v>
      </c>
      <c r="I104" s="31">
        <f>_xlfn.XLOOKUP(A104,[2]门店排名!$C:$C,[2]门店排名!$E:$E,0)</f>
        <v>180024</v>
      </c>
      <c r="J104" s="31">
        <f>IFERROR(_xlfn.XLOOKUP(D104,'[1]⑥战队统计表-B-a-②呈现-业绩明细表④'!$A:$A,'[1]⑥战队统计表-B-a-②呈现-业绩明细表④'!$C:$C,0),"")</f>
        <v>71711</v>
      </c>
      <c r="K104" s="32">
        <f>IFERROR(_xlfn.XLOOKUP(C104,[1]期初设置!$E:$E,[1]期初设置!$AI:$AI,0),"")</f>
        <v>731.5855</v>
      </c>
      <c r="L104" s="33">
        <f>_xlfn.XLOOKUP(C104,[1]期初设置!$E:$E,[1]期初设置!$J:$J,0)</f>
        <v>0</v>
      </c>
      <c r="M104" s="35">
        <f>_xlfn.XLOOKUP(C104,[1]期初设置!$E:$E,[1]期初设置!$I:$I,0)</f>
        <v>0</v>
      </c>
      <c r="N104" s="35">
        <f>_xlfn.XLOOKUP(C104,[1]期初设置!$E:$E,[1]期初设置!$K:$K,0)</f>
        <v>0</v>
      </c>
      <c r="O104" s="33">
        <f>_xlfn.XLOOKUP(C104,[1]期初设置!$E:$E,[1]期初设置!$O:$O,0)</f>
        <v>0</v>
      </c>
      <c r="P104" s="35">
        <f>IF(_xlfn.XLOOKUP(C104,[1]期初设置!$E:$E,[1]期初设置!$N:$N,0)="同老店",0,_xlfn.XLOOKUP(C104,[1]期初设置!$E:$E,[1]期初设置!$N:$N,0))</f>
        <v>0</v>
      </c>
      <c r="Q104" s="38">
        <f>_xlfn.XLOOKUP(C104,'[3]7月'!$C:$C,'[3]7月'!$E:$E,0)</f>
        <v>8043.96</v>
      </c>
      <c r="R104" s="38">
        <f>_xlfn.XLOOKUP(C104,'[3]7月'!$C:$C,'[3]7月'!$D:$D,0)</f>
        <v>82</v>
      </c>
      <c r="S104" s="38">
        <f>_xlfn.XLOOKUP(A104,[2]人头人次表!$A:$A,[2]人头人次表!$C:$C,0)</f>
        <v>140</v>
      </c>
      <c r="T104" s="38">
        <f>_xlfn.XLOOKUP(C104,'[4]②7月-汇总'!$D:$D,'[4]②7月-汇总'!$AP:$AP,0)</f>
        <v>31</v>
      </c>
      <c r="U104" s="38">
        <f>_xlfn.XLOOKUP(C104,'[4]②7月-汇总'!$D:$D,'[4]②7月-汇总'!$U:$U,0)</f>
        <v>0</v>
      </c>
      <c r="V104" s="41">
        <f>_xlfn.XLOOKUP(C104,[5]期初设置!$E:$E,[5]期初设置!$AG:$AG,0)</f>
        <v>0.05</v>
      </c>
      <c r="W104" s="42">
        <f>_xlfn.XLOOKUP(C104,[5]期初设置!$E:$E,[5]期初设置!$AH:$AH,0)</f>
        <v>731.5855</v>
      </c>
      <c r="X104" s="42">
        <f>_xlfn.XLOOKUP(C104,[5]期初设置!$E:$E,[5]期初设置!$AI:$AI,0)</f>
        <v>0</v>
      </c>
      <c r="Y104" s="42" t="str">
        <f>_xlfn.XLOOKUP(C104,[5]期初设置!$E:$E,[5]期初设置!$AM:$AM,0)</f>
        <v/>
      </c>
      <c r="Z104" s="42">
        <f t="shared" si="15"/>
        <v>0</v>
      </c>
      <c r="AA104" s="42">
        <f t="shared" si="16"/>
        <v>731.5855</v>
      </c>
      <c r="AB104" s="42">
        <f>_xlfn.XLOOKUP(C104,'[6]健康师-人工底薪'!$A:$A,'[6]健康师-人工底薪'!$AF:$AF,0)</f>
        <v>1800</v>
      </c>
      <c r="AC104" s="47">
        <f t="shared" si="17"/>
        <v>1800</v>
      </c>
      <c r="AD104" s="38">
        <f>_xlfn.XLOOKUP(C104,'[3]7月'!$C:$C,'[3]7月'!$F:$F,0)</f>
        <v>1185</v>
      </c>
      <c r="AE104" s="38">
        <f>_xlfn.XLOOKUP(C104,'[8]7月'!$C:$C,'[8]7月'!$G:$G,0)</f>
        <v>70</v>
      </c>
      <c r="AF104" s="38">
        <f>_xlfn.XLOOKUP(C104,'[9]②7月-汇总'!$D:$D,'[9]②7月-汇总'!$W:$W,0)</f>
        <v>0</v>
      </c>
      <c r="AG104" s="38">
        <f>_xlfn.XLOOKUP(C104,'[9]②7月-汇总'!$D:$D,'[9]②7月-汇总'!$Z:$Z,0)</f>
        <v>0</v>
      </c>
      <c r="AH104" s="50" t="e">
        <f>AA104+AC104+#REF!+#REF!+#REF!+AF104+AG104+AD104+AE104</f>
        <v>#REF!</v>
      </c>
      <c r="AI104" s="38">
        <f>_xlfn.XLOOKUP(C104,'[9]①7月-花名册'!$E:$E,'[9]①7月-花名册'!$T:$T,0)</f>
        <v>0</v>
      </c>
      <c r="AJ104" s="38">
        <f t="shared" si="18"/>
        <v>0</v>
      </c>
      <c r="AK104" s="38">
        <f t="shared" si="19"/>
        <v>0</v>
      </c>
      <c r="AL104" s="38">
        <f t="shared" si="20"/>
        <v>0</v>
      </c>
      <c r="AM104" s="38" t="e">
        <f t="shared" si="21"/>
        <v>#REF!</v>
      </c>
      <c r="AN104" s="52">
        <f>_xlfn.XLOOKUP(C104,'[9]②7月-汇总'!$D:$D,'[9]②7月-汇总'!AI:AI,0)</f>
        <v>0</v>
      </c>
      <c r="AO104" s="52">
        <f>_xlfn.XLOOKUP(C104,'[9]②7月-汇总'!$D:$D,'[9]②7月-汇总'!AJ:AJ,0)</f>
        <v>0</v>
      </c>
      <c r="AP104" s="52">
        <f>_xlfn.XLOOKUP(C104,'[9]②7月-汇总'!$D:$D,'[9]②7月-汇总'!AL:AL,0)</f>
        <v>0</v>
      </c>
      <c r="AQ104" s="54">
        <f t="shared" si="22"/>
        <v>0</v>
      </c>
      <c r="AR104" s="55">
        <f>_xlfn.XLOOKUP(C104,'[9]②7月-汇总'!$D:$D,'[9]②7月-汇总'!X:X,0)</f>
        <v>0</v>
      </c>
      <c r="AS104" s="55">
        <f>_xlfn.XLOOKUP(C104,'[9]②7月-汇总'!$D:$D,'[9]②7月-汇总'!Y:Y,0)</f>
        <v>0</v>
      </c>
      <c r="AT104" s="55"/>
      <c r="AU104" s="52">
        <f>_xlfn.XLOOKUP(C104,'[10]7月社保'!$B:$B,'[10]7月社保'!$L:$L,0)</f>
        <v>0</v>
      </c>
      <c r="AV104" s="52">
        <f>IFERROR(IF(AL104&gt;0,_xlfn.XLOOKUP(C104,[11]健康师明细!$C:$C,[11]健康师明细!$N:$N,0),0),0)</f>
        <v>0</v>
      </c>
      <c r="AW104" s="52">
        <f>_xlfn.XLOOKUP(C104,'[9]②7月-汇总'!$D:$D,'[9]②7月-汇总'!$AC:$AC,0)</f>
        <v>0</v>
      </c>
      <c r="AX104" s="52">
        <f>_xlfn.XLOOKUP(C104,'[9]②7月-汇总'!$D:$D,'[9]②7月-汇总'!$AB:$AB,0)</f>
        <v>0</v>
      </c>
      <c r="AY104" s="52">
        <f>_xlfn.XLOOKUP(C104,'[9]②7月-汇总'!$D:$D,'[9]②7月-汇总'!$AD:$AD,0)</f>
        <v>0</v>
      </c>
      <c r="AZ104" s="54">
        <f t="shared" si="23"/>
        <v>0</v>
      </c>
      <c r="BA104" s="52">
        <f>_xlfn.XLOOKUP(C104,[11]健康师明细!$C:$C,[11]健康师明细!$K:$K,0)</f>
        <v>0</v>
      </c>
      <c r="BB104" s="55">
        <f>_xlfn.XLOOKUP(C104,'[9]②7月-汇总'!$D:$D,'[9]②7月-汇总'!$AE:$AE,0)</f>
        <v>0</v>
      </c>
      <c r="BC104" s="55">
        <f>_xlfn.XLOOKUP(C104,'[9]②7月-汇总'!$D:$D,'[9]②7月-汇总'!$AF:$AF,0)</f>
        <v>0</v>
      </c>
      <c r="BD104" s="58">
        <f>_xlfn.XLOOKUP(C104,'[9]②7月-汇总'!$D:$D,'[9]②7月-汇总'!$AG:$AG,0)</f>
        <v>0</v>
      </c>
      <c r="BE104" s="60" t="e">
        <f t="shared" si="27"/>
        <v>#REF!</v>
      </c>
      <c r="BF104" s="52">
        <f>_xlfn.XLOOKUP(C104,'[9]①7月-花名册'!$E:$E,'[9]①7月-花名册'!$U:$U,0)</f>
        <v>0</v>
      </c>
      <c r="BG104" s="61" t="e">
        <f t="shared" si="24"/>
        <v>#REF!</v>
      </c>
      <c r="BH104" s="61" t="e">
        <f t="shared" si="25"/>
        <v>#REF!</v>
      </c>
      <c r="BI104" s="52">
        <f>_xlfn.XLOOKUP(C104,[9]上月未发人员明细!$A:$A,[9]上月未发人员明细!$I:$I,0)</f>
        <v>0</v>
      </c>
      <c r="BJ104" s="52">
        <f>SUMIFS([7]手动调整!$F:$F,[7]手动调整!$B:$B,C104)</f>
        <v>0</v>
      </c>
      <c r="BK104" s="64" t="e">
        <f t="shared" si="26"/>
        <v>#REF!</v>
      </c>
    </row>
    <row r="105" spans="1:63">
      <c r="A105" s="22" t="s">
        <v>190</v>
      </c>
      <c r="B105" s="23" t="s">
        <v>12</v>
      </c>
      <c r="C105" s="23" t="s">
        <v>197</v>
      </c>
      <c r="D105" s="23" t="str">
        <f>_xlfn.XLOOKUP(C105,[1]期初设置!$E:$E,[1]期初设置!$AM:$AM,0)</f>
        <v>荣华南路+赢销队</v>
      </c>
      <c r="E105" s="27">
        <f>IFERROR(_xlfn.XLOOKUP(C105,[1]期初设置!$E:$E,[1]期初设置!$R:$R),"")</f>
        <v>10860</v>
      </c>
      <c r="F105" s="27">
        <f>IFERROR(_xlfn.XLOOKUP(C105,[1]期初设置!$E:$E,[1]期初设置!S:S),"")</f>
        <v>10860</v>
      </c>
      <c r="G105" s="27">
        <f>IFERROR(_xlfn.XLOOKUP(C105,[1]期初设置!$E:$E,[1]期初设置!T:T),"")</f>
        <v>0</v>
      </c>
      <c r="H105" s="27">
        <f>IFERROR(_xlfn.XLOOKUP(C105,[1]期初设置!$E:$E,[1]期初设置!U:U),"")</f>
        <v>0</v>
      </c>
      <c r="I105" s="31">
        <f>_xlfn.XLOOKUP(A105,[2]门店排名!$C:$C,[2]门店排名!$E:$E,0)</f>
        <v>180024</v>
      </c>
      <c r="J105" s="31">
        <f>IFERROR(_xlfn.XLOOKUP(D105,'[1]⑥战队统计表-B-a-②呈现-业绩明细表④'!$A:$A,'[1]⑥战队统计表-B-a-②呈现-业绩明细表④'!$C:$C,0),"")</f>
        <v>108313</v>
      </c>
      <c r="K105" s="32">
        <f>IFERROR(_xlfn.XLOOKUP(C105,[1]期初设置!$E:$E,[1]期初设置!$AI:$AI,0),"")</f>
        <v>515.85</v>
      </c>
      <c r="L105" s="33">
        <f>_xlfn.XLOOKUP(C105,[1]期初设置!$E:$E,[1]期初设置!$J:$J,0)</f>
        <v>0</v>
      </c>
      <c r="M105" s="35">
        <f>_xlfn.XLOOKUP(C105,[1]期初设置!$E:$E,[1]期初设置!$I:$I,0)</f>
        <v>0</v>
      </c>
      <c r="N105" s="35">
        <f>_xlfn.XLOOKUP(C105,[1]期初设置!$E:$E,[1]期初设置!$K:$K,0)</f>
        <v>0</v>
      </c>
      <c r="O105" s="33">
        <f>_xlfn.XLOOKUP(C105,[1]期初设置!$E:$E,[1]期初设置!$O:$O,0)</f>
        <v>0</v>
      </c>
      <c r="P105" s="35">
        <f>IF(_xlfn.XLOOKUP(C105,[1]期初设置!$E:$E,[1]期初设置!$N:$N,0)="同老店",0,_xlfn.XLOOKUP(C105,[1]期初设置!$E:$E,[1]期初设置!$N:$N,0))</f>
        <v>0</v>
      </c>
      <c r="Q105" s="38">
        <f>_xlfn.XLOOKUP(C105,'[3]7月'!$C:$C,'[3]7月'!$E:$E,0)</f>
        <v>7520.64</v>
      </c>
      <c r="R105" s="38">
        <f>_xlfn.XLOOKUP(C105,'[3]7月'!$C:$C,'[3]7月'!$D:$D,0)</f>
        <v>78</v>
      </c>
      <c r="S105" s="38">
        <f>_xlfn.XLOOKUP(A105,[2]人头人次表!$A:$A,[2]人头人次表!$C:$C,0)</f>
        <v>140</v>
      </c>
      <c r="T105" s="38">
        <f>_xlfn.XLOOKUP(C105,'[4]②7月-汇总'!$D:$D,'[4]②7月-汇总'!$AP:$AP,0)</f>
        <v>31</v>
      </c>
      <c r="U105" s="38">
        <f>_xlfn.XLOOKUP(C105,'[4]②7月-汇总'!$D:$D,'[4]②7月-汇总'!$U:$U,0)</f>
        <v>0</v>
      </c>
      <c r="V105" s="41">
        <f>_xlfn.XLOOKUP(C105,[5]期初设置!$E:$E,[5]期初设置!$AG:$AG,0)</f>
        <v>0.05</v>
      </c>
      <c r="W105" s="42">
        <f>_xlfn.XLOOKUP(C105,[5]期初设置!$E:$E,[5]期初设置!$AH:$AH,0)</f>
        <v>515.85</v>
      </c>
      <c r="X105" s="42">
        <f>_xlfn.XLOOKUP(C105,[5]期初设置!$E:$E,[5]期初设置!$AI:$AI,0)</f>
        <v>0</v>
      </c>
      <c r="Y105" s="42" t="str">
        <f>_xlfn.XLOOKUP(C105,[5]期初设置!$E:$E,[5]期初设置!$AM:$AM,0)</f>
        <v/>
      </c>
      <c r="Z105" s="42">
        <f t="shared" si="15"/>
        <v>0</v>
      </c>
      <c r="AA105" s="42">
        <f t="shared" si="16"/>
        <v>515.85</v>
      </c>
      <c r="AB105" s="42">
        <f>_xlfn.XLOOKUP(C105,'[6]健康师-人工底薪'!$A:$A,'[6]健康师-人工底薪'!$AF:$AF,0)</f>
        <v>1800</v>
      </c>
      <c r="AC105" s="47">
        <f t="shared" si="17"/>
        <v>1800</v>
      </c>
      <c r="AD105" s="38">
        <f>_xlfn.XLOOKUP(C105,'[3]7月'!$C:$C,'[3]7月'!$F:$F,0)</f>
        <v>1066</v>
      </c>
      <c r="AE105" s="38">
        <f>_xlfn.XLOOKUP(C105,'[8]7月'!$C:$C,'[8]7月'!$G:$G,0)</f>
        <v>0</v>
      </c>
      <c r="AF105" s="38">
        <f>_xlfn.XLOOKUP(C105,'[9]②7月-汇总'!$D:$D,'[9]②7月-汇总'!$W:$W,0)</f>
        <v>0</v>
      </c>
      <c r="AG105" s="38">
        <f>_xlfn.XLOOKUP(C105,'[9]②7月-汇总'!$D:$D,'[9]②7月-汇总'!$Z:$Z,0)</f>
        <v>0</v>
      </c>
      <c r="AH105" s="50" t="e">
        <f>AA105+AC105+#REF!+#REF!+#REF!+AF105+AG105+AD105+AE105</f>
        <v>#REF!</v>
      </c>
      <c r="AI105" s="38">
        <f>_xlfn.XLOOKUP(C105,'[9]①7月-花名册'!$E:$E,'[9]①7月-花名册'!$T:$T,0)</f>
        <v>0</v>
      </c>
      <c r="AJ105" s="38">
        <f t="shared" si="18"/>
        <v>0</v>
      </c>
      <c r="AK105" s="38">
        <f t="shared" si="19"/>
        <v>0</v>
      </c>
      <c r="AL105" s="38">
        <f t="shared" si="20"/>
        <v>0</v>
      </c>
      <c r="AM105" s="38" t="e">
        <f t="shared" si="21"/>
        <v>#REF!</v>
      </c>
      <c r="AN105" s="52">
        <f>_xlfn.XLOOKUP(C105,'[9]②7月-汇总'!$D:$D,'[9]②7月-汇总'!AI:AI,0)</f>
        <v>0</v>
      </c>
      <c r="AO105" s="52">
        <f>_xlfn.XLOOKUP(C105,'[9]②7月-汇总'!$D:$D,'[9]②7月-汇总'!AJ:AJ,0)</f>
        <v>0</v>
      </c>
      <c r="AP105" s="52">
        <f>_xlfn.XLOOKUP(C105,'[9]②7月-汇总'!$D:$D,'[9]②7月-汇总'!AL:AL,0)</f>
        <v>0</v>
      </c>
      <c r="AQ105" s="54">
        <f t="shared" si="22"/>
        <v>0</v>
      </c>
      <c r="AR105" s="55">
        <f>_xlfn.XLOOKUP(C105,'[9]②7月-汇总'!$D:$D,'[9]②7月-汇总'!X:X,0)</f>
        <v>90</v>
      </c>
      <c r="AS105" s="55">
        <f>_xlfn.XLOOKUP(C105,'[9]②7月-汇总'!$D:$D,'[9]②7月-汇总'!Y:Y,0)</f>
        <v>0</v>
      </c>
      <c r="AT105" s="55"/>
      <c r="AU105" s="52">
        <f>_xlfn.XLOOKUP(C105,'[10]7月社保'!$B:$B,'[10]7月社保'!$L:$L,0)</f>
        <v>0</v>
      </c>
      <c r="AV105" s="52">
        <f>IFERROR(IF(AL105&gt;0,_xlfn.XLOOKUP(C105,[11]健康师明细!$C:$C,[11]健康师明细!$N:$N,0),0),0)</f>
        <v>0</v>
      </c>
      <c r="AW105" s="52">
        <f>_xlfn.XLOOKUP(C105,'[9]②7月-汇总'!$D:$D,'[9]②7月-汇总'!$AC:$AC,0)</f>
        <v>0</v>
      </c>
      <c r="AX105" s="52">
        <f>_xlfn.XLOOKUP(C105,'[9]②7月-汇总'!$D:$D,'[9]②7月-汇总'!$AB:$AB,0)</f>
        <v>0</v>
      </c>
      <c r="AY105" s="52">
        <f>_xlfn.XLOOKUP(C105,'[9]②7月-汇总'!$D:$D,'[9]②7月-汇总'!$AD:$AD,0)</f>
        <v>0</v>
      </c>
      <c r="AZ105" s="54">
        <f t="shared" si="23"/>
        <v>90</v>
      </c>
      <c r="BA105" s="52">
        <f>_xlfn.XLOOKUP(C105,[11]健康师明细!$C:$C,[11]健康师明细!$K:$K,0)</f>
        <v>0</v>
      </c>
      <c r="BB105" s="55">
        <f>_xlfn.XLOOKUP(C105,'[9]②7月-汇总'!$D:$D,'[9]②7月-汇总'!$AE:$AE,0)</f>
        <v>0</v>
      </c>
      <c r="BC105" s="55">
        <f>_xlfn.XLOOKUP(C105,'[9]②7月-汇总'!$D:$D,'[9]②7月-汇总'!$AF:$AF,0)</f>
        <v>0</v>
      </c>
      <c r="BD105" s="58">
        <f>_xlfn.XLOOKUP(C105,'[9]②7月-汇总'!$D:$D,'[9]②7月-汇总'!$AG:$AG,0)</f>
        <v>0</v>
      </c>
      <c r="BE105" s="60" t="e">
        <f t="shared" si="27"/>
        <v>#REF!</v>
      </c>
      <c r="BF105" s="52">
        <f>_xlfn.XLOOKUP(C105,'[9]①7月-花名册'!$E:$E,'[9]①7月-花名册'!$U:$U,0)</f>
        <v>0</v>
      </c>
      <c r="BG105" s="61" t="e">
        <f t="shared" si="24"/>
        <v>#REF!</v>
      </c>
      <c r="BH105" s="61" t="e">
        <f t="shared" si="25"/>
        <v>#REF!</v>
      </c>
      <c r="BI105" s="52">
        <f>_xlfn.XLOOKUP(C105,[9]上月未发人员明细!$A:$A,[9]上月未发人员明细!$I:$I,0)</f>
        <v>0</v>
      </c>
      <c r="BJ105" s="52">
        <f>SUMIFS([7]手动调整!$F:$F,[7]手动调整!$B:$B,C105)</f>
        <v>0</v>
      </c>
      <c r="BK105" s="64" t="e">
        <f t="shared" si="26"/>
        <v>#REF!</v>
      </c>
    </row>
    <row r="106" spans="1:63">
      <c r="A106" s="22" t="s">
        <v>198</v>
      </c>
      <c r="B106" s="23" t="s">
        <v>89</v>
      </c>
      <c r="C106" s="23" t="s">
        <v>199</v>
      </c>
      <c r="D106" s="23">
        <f>_xlfn.XLOOKUP(C106,[1]期初设置!$E:$E,[1]期初设置!$AM:$AM,0)</f>
        <v>0</v>
      </c>
      <c r="E106" s="27" t="str">
        <f>IFERROR(_xlfn.XLOOKUP(C106,[1]期初设置!$E:$E,[1]期初设置!$R:$R),"")</f>
        <v/>
      </c>
      <c r="F106" s="27" t="str">
        <f>IFERROR(_xlfn.XLOOKUP(C106,[1]期初设置!$E:$E,[1]期初设置!S:S),"")</f>
        <v/>
      </c>
      <c r="G106" s="27" t="str">
        <f>IFERROR(_xlfn.XLOOKUP(C106,[1]期初设置!$E:$E,[1]期初设置!T:T),"")</f>
        <v/>
      </c>
      <c r="H106" s="27" t="str">
        <f>IFERROR(_xlfn.XLOOKUP(C106,[1]期初设置!$E:$E,[1]期初设置!U:U),"")</f>
        <v/>
      </c>
      <c r="I106" s="31">
        <f>_xlfn.XLOOKUP(A106,[2]门店排名!$C:$C,[2]门店排名!$E:$E,0)</f>
        <v>0</v>
      </c>
      <c r="J106" s="31" t="str">
        <f>IFERROR(_xlfn.XLOOKUP(D106,'[1]⑥战队统计表-B-a-②呈现-业绩明细表④'!$A:$A,'[1]⑥战队统计表-B-a-②呈现-业绩明细表④'!$C:$C,0),"")</f>
        <v/>
      </c>
      <c r="K106" s="32">
        <f>IFERROR(_xlfn.XLOOKUP(C106,[1]期初设置!$E:$E,[1]期初设置!$AI:$AI,0),"")</f>
        <v>0</v>
      </c>
      <c r="L106" s="33">
        <f>_xlfn.XLOOKUP(C106,[1]期初设置!$E:$E,[1]期初设置!$J:$J,0)</f>
        <v>0</v>
      </c>
      <c r="M106" s="35">
        <f>_xlfn.XLOOKUP(C106,[1]期初设置!$E:$E,[1]期初设置!$I:$I,0)</f>
        <v>0</v>
      </c>
      <c r="N106" s="35">
        <f>_xlfn.XLOOKUP(C106,[1]期初设置!$E:$E,[1]期初设置!$K:$K,0)</f>
        <v>0</v>
      </c>
      <c r="O106" s="33">
        <f>_xlfn.XLOOKUP(C106,[1]期初设置!$E:$E,[1]期初设置!$O:$O,0)</f>
        <v>0</v>
      </c>
      <c r="P106" s="35">
        <f>IF(_xlfn.XLOOKUP(C106,[1]期初设置!$E:$E,[1]期初设置!$N:$N,0)="同老店",0,_xlfn.XLOOKUP(C106,[1]期初设置!$E:$E,[1]期初设置!$N:$N,0))</f>
        <v>0</v>
      </c>
      <c r="Q106" s="38">
        <f>_xlfn.XLOOKUP(C106,'[3]7月'!$C:$C,'[3]7月'!$E:$E,0)</f>
        <v>0</v>
      </c>
      <c r="R106" s="38">
        <f>_xlfn.XLOOKUP(C106,'[3]7月'!$C:$C,'[3]7月'!$D:$D,0)</f>
        <v>0</v>
      </c>
      <c r="S106" s="38">
        <f>_xlfn.XLOOKUP(A106,[2]人头人次表!$A:$A,[2]人头人次表!$C:$C,0)</f>
        <v>0</v>
      </c>
      <c r="T106" s="38">
        <f>_xlfn.XLOOKUP(C106,'[4]②7月-汇总'!$D:$D,'[4]②7月-汇总'!$AP:$AP,0)</f>
        <v>31</v>
      </c>
      <c r="U106" s="38">
        <f>_xlfn.XLOOKUP(C106,'[4]②7月-汇总'!$D:$D,'[4]②7月-汇总'!$U:$U,0)</f>
        <v>0</v>
      </c>
      <c r="V106" s="41">
        <f>_xlfn.XLOOKUP(C106,[5]期初设置!$E:$E,[5]期初设置!$AG:$AG,0)</f>
        <v>0</v>
      </c>
      <c r="W106" s="42">
        <f>_xlfn.XLOOKUP(C106,[5]期初设置!$E:$E,[5]期初设置!$AH:$AH,0)</f>
        <v>0</v>
      </c>
      <c r="X106" s="42">
        <f>_xlfn.XLOOKUP(C106,[5]期初设置!$E:$E,[5]期初设置!$AI:$AI,0)</f>
        <v>0</v>
      </c>
      <c r="Y106" s="42">
        <f>_xlfn.XLOOKUP(C106,[5]期初设置!$E:$E,[5]期初设置!$AM:$AM,0)</f>
        <v>0</v>
      </c>
      <c r="Z106" s="42">
        <f t="shared" si="15"/>
        <v>0</v>
      </c>
      <c r="AA106" s="42">
        <f t="shared" si="16"/>
        <v>0</v>
      </c>
      <c r="AB106" s="42">
        <f>_xlfn.XLOOKUP(C106,'[6]健康师-人工底薪'!$A:$A,'[6]健康师-人工底薪'!$AF:$AF,0)</f>
        <v>0</v>
      </c>
      <c r="AC106" s="47">
        <f t="shared" si="17"/>
        <v>0</v>
      </c>
      <c r="AD106" s="38">
        <f>_xlfn.XLOOKUP(C106,'[3]7月'!$C:$C,'[3]7月'!$F:$F,0)</f>
        <v>0</v>
      </c>
      <c r="AE106" s="38">
        <f>_xlfn.XLOOKUP(C106,'[8]7月'!$C:$C,'[8]7月'!$G:$G,0)</f>
        <v>0</v>
      </c>
      <c r="AF106" s="38">
        <f>_xlfn.XLOOKUP(C106,'[9]②7月-汇总'!$D:$D,'[9]②7月-汇总'!$W:$W,0)</f>
        <v>0</v>
      </c>
      <c r="AG106" s="38">
        <f>_xlfn.XLOOKUP(C106,'[9]②7月-汇总'!$D:$D,'[9]②7月-汇总'!$Z:$Z,0)</f>
        <v>0</v>
      </c>
      <c r="AH106" s="50" t="e">
        <f>AA106+AC106+#REF!+#REF!+#REF!+AF106+AG106+AD106+AE106</f>
        <v>#REF!</v>
      </c>
      <c r="AI106" s="38">
        <f>_xlfn.XLOOKUP(C106,'[9]①7月-花名册'!$E:$E,'[9]①7月-花名册'!$T:$T,0)</f>
        <v>0</v>
      </c>
      <c r="AJ106" s="38">
        <f t="shared" si="18"/>
        <v>0</v>
      </c>
      <c r="AK106" s="38">
        <f t="shared" si="19"/>
        <v>0</v>
      </c>
      <c r="AL106" s="38">
        <f t="shared" si="20"/>
        <v>0</v>
      </c>
      <c r="AM106" s="38" t="e">
        <f t="shared" si="21"/>
        <v>#REF!</v>
      </c>
      <c r="AN106" s="52">
        <f>_xlfn.XLOOKUP(C106,'[9]②7月-汇总'!$D:$D,'[9]②7月-汇总'!AI:AI,0)</f>
        <v>0</v>
      </c>
      <c r="AO106" s="52">
        <f>_xlfn.XLOOKUP(C106,'[9]②7月-汇总'!$D:$D,'[9]②7月-汇总'!AJ:AJ,0)</f>
        <v>0</v>
      </c>
      <c r="AP106" s="52">
        <f>_xlfn.XLOOKUP(C106,'[9]②7月-汇总'!$D:$D,'[9]②7月-汇总'!AL:AL,0)</f>
        <v>0</v>
      </c>
      <c r="AQ106" s="54">
        <f t="shared" si="22"/>
        <v>0</v>
      </c>
      <c r="AR106" s="55">
        <f>_xlfn.XLOOKUP(C106,'[9]②7月-汇总'!$D:$D,'[9]②7月-汇总'!X:X,0)</f>
        <v>90</v>
      </c>
      <c r="AS106" s="55">
        <f>_xlfn.XLOOKUP(C106,'[9]②7月-汇总'!$D:$D,'[9]②7月-汇总'!Y:Y,0)</f>
        <v>0</v>
      </c>
      <c r="AT106" s="55"/>
      <c r="AU106" s="52">
        <f>_xlfn.XLOOKUP(C106,'[10]7月社保'!$B:$B,'[10]7月社保'!$L:$L,0)</f>
        <v>640.56</v>
      </c>
      <c r="AV106" s="52">
        <f>IFERROR(IF(AL106&gt;0,_xlfn.XLOOKUP(C106,[11]健康师明细!$C:$C,[11]健康师明细!$N:$N,0),0),0)</f>
        <v>0</v>
      </c>
      <c r="AW106" s="52">
        <f>_xlfn.XLOOKUP(C106,'[9]②7月-汇总'!$D:$D,'[9]②7月-汇总'!$AC:$AC,0)</f>
        <v>0</v>
      </c>
      <c r="AX106" s="52">
        <f>_xlfn.XLOOKUP(C106,'[9]②7月-汇总'!$D:$D,'[9]②7月-汇总'!$AB:$AB,0)</f>
        <v>0</v>
      </c>
      <c r="AY106" s="52">
        <f>_xlfn.XLOOKUP(C106,'[9]②7月-汇总'!$D:$D,'[9]②7月-汇总'!$AD:$AD,0)</f>
        <v>0</v>
      </c>
      <c r="AZ106" s="54">
        <f t="shared" si="23"/>
        <v>730.56</v>
      </c>
      <c r="BA106" s="52">
        <f>_xlfn.XLOOKUP(C106,[11]健康师明细!$C:$C,[11]健康师明细!$K:$K,0)</f>
        <v>0</v>
      </c>
      <c r="BB106" s="55">
        <f>_xlfn.XLOOKUP(C106,'[9]②7月-汇总'!$D:$D,'[9]②7月-汇总'!$AE:$AE,0)</f>
        <v>0</v>
      </c>
      <c r="BC106" s="55">
        <f>_xlfn.XLOOKUP(C106,'[9]②7月-汇总'!$D:$D,'[9]②7月-汇总'!$AF:$AF,0)</f>
        <v>0</v>
      </c>
      <c r="BD106" s="58">
        <f>_xlfn.XLOOKUP(C106,'[9]②7月-汇总'!$D:$D,'[9]②7月-汇总'!$AG:$AG,0)</f>
        <v>0</v>
      </c>
      <c r="BE106" s="60" t="e">
        <f t="shared" si="27"/>
        <v>#REF!</v>
      </c>
      <c r="BF106" s="52">
        <f>_xlfn.XLOOKUP(C106,'[9]①7月-花名册'!$E:$E,'[9]①7月-花名册'!$U:$U,0)</f>
        <v>0</v>
      </c>
      <c r="BG106" s="61" t="e">
        <f t="shared" si="24"/>
        <v>#REF!</v>
      </c>
      <c r="BH106" s="61" t="e">
        <f t="shared" si="25"/>
        <v>#REF!</v>
      </c>
      <c r="BI106" s="52">
        <f>_xlfn.XLOOKUP(C106,[9]上月未发人员明细!$A:$A,[9]上月未发人员明细!$I:$I,0)</f>
        <v>0</v>
      </c>
      <c r="BJ106" s="52">
        <f>SUMIFS([7]手动调整!$F:$F,[7]手动调整!$B:$B,C106)</f>
        <v>0</v>
      </c>
      <c r="BK106" s="64" t="e">
        <f t="shared" si="26"/>
        <v>#REF!</v>
      </c>
    </row>
    <row r="107" spans="1:63">
      <c r="A107" s="22" t="s">
        <v>200</v>
      </c>
      <c r="B107" s="23" t="s">
        <v>81</v>
      </c>
      <c r="C107" s="23" t="s">
        <v>201</v>
      </c>
      <c r="D107" s="23">
        <f>_xlfn.XLOOKUP(C107,[1]期初设置!$E:$E,[1]期初设置!$AM:$AM,0)</f>
        <v>0</v>
      </c>
      <c r="E107" s="27" t="str">
        <f>IFERROR(_xlfn.XLOOKUP(C107,[1]期初设置!$E:$E,[1]期初设置!$R:$R),"")</f>
        <v/>
      </c>
      <c r="F107" s="27" t="str">
        <f>IFERROR(_xlfn.XLOOKUP(C107,[1]期初设置!$E:$E,[1]期初设置!S:S),"")</f>
        <v/>
      </c>
      <c r="G107" s="27" t="str">
        <f>IFERROR(_xlfn.XLOOKUP(C107,[1]期初设置!$E:$E,[1]期初设置!T:T),"")</f>
        <v/>
      </c>
      <c r="H107" s="27" t="str">
        <f>IFERROR(_xlfn.XLOOKUP(C107,[1]期初设置!$E:$E,[1]期初设置!U:U),"")</f>
        <v/>
      </c>
      <c r="I107" s="31">
        <f>_xlfn.XLOOKUP(A107,[2]门店排名!$C:$C,[2]门店排名!$E:$E,0)</f>
        <v>200049.7</v>
      </c>
      <c r="J107" s="31" t="str">
        <f>IFERROR(_xlfn.XLOOKUP(D107,'[1]⑥战队统计表-B-a-②呈现-业绩明细表④'!$A:$A,'[1]⑥战队统计表-B-a-②呈现-业绩明细表④'!$C:$C,0),"")</f>
        <v/>
      </c>
      <c r="K107" s="32">
        <f>IFERROR(_xlfn.XLOOKUP(C107,[1]期初设置!$E:$E,[1]期初设置!$AI:$AI,0),"")</f>
        <v>0</v>
      </c>
      <c r="L107" s="33">
        <f>_xlfn.XLOOKUP(C107,[1]期初设置!$E:$E,[1]期初设置!$J:$J,0)</f>
        <v>0</v>
      </c>
      <c r="M107" s="35">
        <f>_xlfn.XLOOKUP(C107,[1]期初设置!$E:$E,[1]期初设置!$I:$I,0)</f>
        <v>0</v>
      </c>
      <c r="N107" s="35">
        <f>_xlfn.XLOOKUP(C107,[1]期初设置!$E:$E,[1]期初设置!$K:$K,0)</f>
        <v>0</v>
      </c>
      <c r="O107" s="33">
        <f>_xlfn.XLOOKUP(C107,[1]期初设置!$E:$E,[1]期初设置!$O:$O,0)</f>
        <v>0</v>
      </c>
      <c r="P107" s="35">
        <f>IF(_xlfn.XLOOKUP(C107,[1]期初设置!$E:$E,[1]期初设置!$N:$N,0)="同老店",0,_xlfn.XLOOKUP(C107,[1]期初设置!$E:$E,[1]期初设置!$N:$N,0))</f>
        <v>0</v>
      </c>
      <c r="Q107" s="38">
        <f>_xlfn.XLOOKUP(C107,'[3]7月'!$C:$C,'[3]7月'!$E:$E,0)</f>
        <v>0</v>
      </c>
      <c r="R107" s="38">
        <f>_xlfn.XLOOKUP(C107,'[3]7月'!$C:$C,'[3]7月'!$D:$D,0)</f>
        <v>0</v>
      </c>
      <c r="S107" s="38">
        <f>_xlfn.XLOOKUP(A107,[2]人头人次表!$A:$A,[2]人头人次表!$C:$C,0)</f>
        <v>172</v>
      </c>
      <c r="T107" s="38">
        <f>_xlfn.XLOOKUP(C107,'[4]②7月-汇总'!$D:$D,'[4]②7月-汇总'!$AP:$AP,0)</f>
        <v>31</v>
      </c>
      <c r="U107" s="38">
        <f>_xlfn.XLOOKUP(C107,'[4]②7月-汇总'!$D:$D,'[4]②7月-汇总'!$U:$U,0)</f>
        <v>0</v>
      </c>
      <c r="V107" s="41">
        <f>_xlfn.XLOOKUP(C107,[5]期初设置!$E:$E,[5]期初设置!$AG:$AG,0)</f>
        <v>0</v>
      </c>
      <c r="W107" s="42">
        <f>_xlfn.XLOOKUP(C107,[5]期初设置!$E:$E,[5]期初设置!$AH:$AH,0)</f>
        <v>0</v>
      </c>
      <c r="X107" s="42">
        <f>_xlfn.XLOOKUP(C107,[5]期初设置!$E:$E,[5]期初设置!$AI:$AI,0)</f>
        <v>0</v>
      </c>
      <c r="Y107" s="42">
        <f>_xlfn.XLOOKUP(C107,[5]期初设置!$E:$E,[5]期初设置!$AM:$AM,0)</f>
        <v>0</v>
      </c>
      <c r="Z107" s="42">
        <f t="shared" si="15"/>
        <v>0</v>
      </c>
      <c r="AA107" s="42">
        <f t="shared" si="16"/>
        <v>0</v>
      </c>
      <c r="AB107" s="42">
        <f>_xlfn.XLOOKUP(C107,'[6]健康师-人工底薪'!$A:$A,'[6]健康师-人工底薪'!$AF:$AF,0)</f>
        <v>0</v>
      </c>
      <c r="AC107" s="47">
        <f t="shared" si="17"/>
        <v>0</v>
      </c>
      <c r="AD107" s="38">
        <f>_xlfn.XLOOKUP(C107,'[3]7月'!$C:$C,'[3]7月'!$F:$F,0)</f>
        <v>0</v>
      </c>
      <c r="AE107" s="38">
        <f>_xlfn.XLOOKUP(C107,'[8]7月'!$C:$C,'[8]7月'!$G:$G,0)</f>
        <v>0</v>
      </c>
      <c r="AF107" s="38">
        <f>_xlfn.XLOOKUP(C107,'[9]②7月-汇总'!$D:$D,'[9]②7月-汇总'!$W:$W,0)</f>
        <v>0</v>
      </c>
      <c r="AG107" s="38">
        <f>_xlfn.XLOOKUP(C107,'[9]②7月-汇总'!$D:$D,'[9]②7月-汇总'!$Z:$Z,0)</f>
        <v>0</v>
      </c>
      <c r="AH107" s="50" t="e">
        <f>AA107+AC107+#REF!+#REF!+#REF!+AF107+AG107+AD107+AE107</f>
        <v>#REF!</v>
      </c>
      <c r="AI107" s="38">
        <f>_xlfn.XLOOKUP(C107,'[9]①7月-花名册'!$E:$E,'[9]①7月-花名册'!$T:$T,0)</f>
        <v>0</v>
      </c>
      <c r="AJ107" s="38">
        <f t="shared" si="18"/>
        <v>0</v>
      </c>
      <c r="AK107" s="38">
        <f t="shared" si="19"/>
        <v>0</v>
      </c>
      <c r="AL107" s="38">
        <f t="shared" si="20"/>
        <v>0</v>
      </c>
      <c r="AM107" s="38" t="e">
        <f t="shared" si="21"/>
        <v>#REF!</v>
      </c>
      <c r="AN107" s="52">
        <f>_xlfn.XLOOKUP(C107,'[9]②7月-汇总'!$D:$D,'[9]②7月-汇总'!AI:AI,0)</f>
        <v>0</v>
      </c>
      <c r="AO107" s="52">
        <f>_xlfn.XLOOKUP(C107,'[9]②7月-汇总'!$D:$D,'[9]②7月-汇总'!AJ:AJ,0)</f>
        <v>0</v>
      </c>
      <c r="AP107" s="52">
        <f>_xlfn.XLOOKUP(C107,'[9]②7月-汇总'!$D:$D,'[9]②7月-汇总'!AL:AL,0)</f>
        <v>0</v>
      </c>
      <c r="AQ107" s="54">
        <f t="shared" si="22"/>
        <v>0</v>
      </c>
      <c r="AR107" s="55">
        <f>_xlfn.XLOOKUP(C107,'[9]②7月-汇总'!$D:$D,'[9]②7月-汇总'!X:X,0)</f>
        <v>0</v>
      </c>
      <c r="AS107" s="55">
        <f>_xlfn.XLOOKUP(C107,'[9]②7月-汇总'!$D:$D,'[9]②7月-汇总'!Y:Y,0)</f>
        <v>0</v>
      </c>
      <c r="AT107" s="55"/>
      <c r="AU107" s="52">
        <f>_xlfn.XLOOKUP(C107,'[10]7月社保'!$B:$B,'[10]7月社保'!$L:$L,0)</f>
        <v>638.756</v>
      </c>
      <c r="AV107" s="52">
        <f>IFERROR(IF(AL107&gt;0,_xlfn.XLOOKUP(C107,[11]健康师明细!$C:$C,[11]健康师明细!$N:$N,0),0),0)</f>
        <v>0</v>
      </c>
      <c r="AW107" s="52">
        <f>_xlfn.XLOOKUP(C107,'[9]②7月-汇总'!$D:$D,'[9]②7月-汇总'!$AC:$AC,0)</f>
        <v>0</v>
      </c>
      <c r="AX107" s="52">
        <f>_xlfn.XLOOKUP(C107,'[9]②7月-汇总'!$D:$D,'[9]②7月-汇总'!$AB:$AB,0)</f>
        <v>0</v>
      </c>
      <c r="AY107" s="52">
        <f>_xlfn.XLOOKUP(C107,'[9]②7月-汇总'!$D:$D,'[9]②7月-汇总'!$AD:$AD,0)</f>
        <v>0</v>
      </c>
      <c r="AZ107" s="54">
        <f t="shared" si="23"/>
        <v>638.756</v>
      </c>
      <c r="BA107" s="52">
        <f>_xlfn.XLOOKUP(C107,[11]健康师明细!$C:$C,[11]健康师明细!$K:$K,0)</f>
        <v>0</v>
      </c>
      <c r="BB107" s="55">
        <f>_xlfn.XLOOKUP(C107,'[9]②7月-汇总'!$D:$D,'[9]②7月-汇总'!$AE:$AE,0)</f>
        <v>0</v>
      </c>
      <c r="BC107" s="55">
        <f>_xlfn.XLOOKUP(C107,'[9]②7月-汇总'!$D:$D,'[9]②7月-汇总'!$AF:$AF,0)</f>
        <v>0</v>
      </c>
      <c r="BD107" s="58">
        <f>_xlfn.XLOOKUP(C107,'[9]②7月-汇总'!$D:$D,'[9]②7月-汇总'!$AG:$AG,0)</f>
        <v>0</v>
      </c>
      <c r="BE107" s="60" t="e">
        <f t="shared" si="27"/>
        <v>#REF!</v>
      </c>
      <c r="BF107" s="52">
        <f>_xlfn.XLOOKUP(C107,'[9]①7月-花名册'!$E:$E,'[9]①7月-花名册'!$U:$U,0)</f>
        <v>0</v>
      </c>
      <c r="BG107" s="61" t="e">
        <f t="shared" si="24"/>
        <v>#REF!</v>
      </c>
      <c r="BH107" s="61" t="e">
        <f t="shared" si="25"/>
        <v>#REF!</v>
      </c>
      <c r="BI107" s="52">
        <f>_xlfn.XLOOKUP(C107,[9]上月未发人员明细!$A:$A,[9]上月未发人员明细!$I:$I,0)</f>
        <v>0</v>
      </c>
      <c r="BJ107" s="52">
        <f>SUMIFS([7]手动调整!$F:$F,[7]手动调整!$B:$B,C107)</f>
        <v>0</v>
      </c>
      <c r="BK107" s="64" t="e">
        <f t="shared" si="26"/>
        <v>#REF!</v>
      </c>
    </row>
    <row r="108" spans="1:63">
      <c r="A108" s="22" t="s">
        <v>200</v>
      </c>
      <c r="B108" s="23" t="s">
        <v>79</v>
      </c>
      <c r="C108" s="23" t="s">
        <v>202</v>
      </c>
      <c r="D108" s="23">
        <f>_xlfn.XLOOKUP(C108,[1]期初设置!$E:$E,[1]期初设置!$AM:$AM,0)</f>
        <v>0</v>
      </c>
      <c r="E108" s="27" t="str">
        <f>IFERROR(_xlfn.XLOOKUP(C108,[1]期初设置!$E:$E,[1]期初设置!$R:$R),"")</f>
        <v/>
      </c>
      <c r="F108" s="27" t="str">
        <f>IFERROR(_xlfn.XLOOKUP(C108,[1]期初设置!$E:$E,[1]期初设置!S:S),"")</f>
        <v/>
      </c>
      <c r="G108" s="27" t="str">
        <f>IFERROR(_xlfn.XLOOKUP(C108,[1]期初设置!$E:$E,[1]期初设置!T:T),"")</f>
        <v/>
      </c>
      <c r="H108" s="27" t="str">
        <f>IFERROR(_xlfn.XLOOKUP(C108,[1]期初设置!$E:$E,[1]期初设置!U:U),"")</f>
        <v/>
      </c>
      <c r="I108" s="31">
        <f>_xlfn.XLOOKUP(A108,[2]门店排名!$C:$C,[2]门店排名!$E:$E,0)</f>
        <v>200049.7</v>
      </c>
      <c r="J108" s="31" t="str">
        <f>IFERROR(_xlfn.XLOOKUP(D108,'[1]⑥战队统计表-B-a-②呈现-业绩明细表④'!$A:$A,'[1]⑥战队统计表-B-a-②呈现-业绩明细表④'!$C:$C,0),"")</f>
        <v/>
      </c>
      <c r="K108" s="32">
        <f>IFERROR(_xlfn.XLOOKUP(C108,[1]期初设置!$E:$E,[1]期初设置!$AI:$AI,0),"")</f>
        <v>0</v>
      </c>
      <c r="L108" s="33">
        <f>_xlfn.XLOOKUP(C108,[1]期初设置!$E:$E,[1]期初设置!$J:$J,0)</f>
        <v>0</v>
      </c>
      <c r="M108" s="35">
        <f>_xlfn.XLOOKUP(C108,[1]期初设置!$E:$E,[1]期初设置!$I:$I,0)</f>
        <v>0</v>
      </c>
      <c r="N108" s="35">
        <f>_xlfn.XLOOKUP(C108,[1]期初设置!$E:$E,[1]期初设置!$K:$K,0)</f>
        <v>0</v>
      </c>
      <c r="O108" s="33">
        <f>_xlfn.XLOOKUP(C108,[1]期初设置!$E:$E,[1]期初设置!$O:$O,0)</f>
        <v>0</v>
      </c>
      <c r="P108" s="35">
        <f>IF(_xlfn.XLOOKUP(C108,[1]期初设置!$E:$E,[1]期初设置!$N:$N,0)="同老店",0,_xlfn.XLOOKUP(C108,[1]期初设置!$E:$E,[1]期初设置!$N:$N,0))</f>
        <v>0</v>
      </c>
      <c r="Q108" s="38">
        <f>_xlfn.XLOOKUP(C108,'[3]7月'!$C:$C,'[3]7月'!$E:$E,0)</f>
        <v>0</v>
      </c>
      <c r="R108" s="38">
        <f>_xlfn.XLOOKUP(C108,'[3]7月'!$C:$C,'[3]7月'!$D:$D,0)</f>
        <v>0</v>
      </c>
      <c r="S108" s="38">
        <f>_xlfn.XLOOKUP(A108,[2]人头人次表!$A:$A,[2]人头人次表!$C:$C,0)</f>
        <v>172</v>
      </c>
      <c r="T108" s="38">
        <f>_xlfn.XLOOKUP(C108,'[4]②7月-汇总'!$D:$D,'[4]②7月-汇总'!$AP:$AP,0)</f>
        <v>31</v>
      </c>
      <c r="U108" s="38">
        <f>_xlfn.XLOOKUP(C108,'[4]②7月-汇总'!$D:$D,'[4]②7月-汇总'!$U:$U,0)</f>
        <v>0</v>
      </c>
      <c r="V108" s="41">
        <f>_xlfn.XLOOKUP(C108,[5]期初设置!$E:$E,[5]期初设置!$AG:$AG,0)</f>
        <v>0</v>
      </c>
      <c r="W108" s="42">
        <f>_xlfn.XLOOKUP(C108,[5]期初设置!$E:$E,[5]期初设置!$AH:$AH,0)</f>
        <v>0</v>
      </c>
      <c r="X108" s="42">
        <f>_xlfn.XLOOKUP(C108,[5]期初设置!$E:$E,[5]期初设置!$AI:$AI,0)</f>
        <v>0</v>
      </c>
      <c r="Y108" s="42">
        <f>_xlfn.XLOOKUP(C108,[5]期初设置!$E:$E,[5]期初设置!$AM:$AM,0)</f>
        <v>0</v>
      </c>
      <c r="Z108" s="42">
        <f t="shared" si="15"/>
        <v>0</v>
      </c>
      <c r="AA108" s="42">
        <f t="shared" si="16"/>
        <v>0</v>
      </c>
      <c r="AB108" s="42">
        <f>_xlfn.XLOOKUP(C108,'[6]健康师-人工底薪'!$A:$A,'[6]健康师-人工底薪'!$AF:$AF,0)</f>
        <v>0</v>
      </c>
      <c r="AC108" s="47">
        <f t="shared" si="17"/>
        <v>0</v>
      </c>
      <c r="AD108" s="38">
        <f>_xlfn.XLOOKUP(C108,'[3]7月'!$C:$C,'[3]7月'!$F:$F,0)</f>
        <v>0</v>
      </c>
      <c r="AE108" s="38">
        <f>_xlfn.XLOOKUP(C108,'[8]7月'!$C:$C,'[8]7月'!$G:$G,0)</f>
        <v>0</v>
      </c>
      <c r="AF108" s="38">
        <f>_xlfn.XLOOKUP(C108,'[9]②7月-汇总'!$D:$D,'[9]②7月-汇总'!$W:$W,0)</f>
        <v>0</v>
      </c>
      <c r="AG108" s="38">
        <f>_xlfn.XLOOKUP(C108,'[9]②7月-汇总'!$D:$D,'[9]②7月-汇总'!$Z:$Z,0)</f>
        <v>0</v>
      </c>
      <c r="AH108" s="50" t="e">
        <f>AA108+AC108+#REF!+#REF!+#REF!+AF108+AG108+AD108+AE108</f>
        <v>#REF!</v>
      </c>
      <c r="AI108" s="38">
        <f>_xlfn.XLOOKUP(C108,'[9]①7月-花名册'!$E:$E,'[9]①7月-花名册'!$T:$T,0)</f>
        <v>0</v>
      </c>
      <c r="AJ108" s="38">
        <f t="shared" si="18"/>
        <v>0</v>
      </c>
      <c r="AK108" s="38">
        <f t="shared" si="19"/>
        <v>0</v>
      </c>
      <c r="AL108" s="38">
        <f t="shared" si="20"/>
        <v>0</v>
      </c>
      <c r="AM108" s="38" t="e">
        <f t="shared" si="21"/>
        <v>#REF!</v>
      </c>
      <c r="AN108" s="52">
        <f>_xlfn.XLOOKUP(C108,'[9]②7月-汇总'!$D:$D,'[9]②7月-汇总'!AI:AI,0)</f>
        <v>0</v>
      </c>
      <c r="AO108" s="52">
        <f>_xlfn.XLOOKUP(C108,'[9]②7月-汇总'!$D:$D,'[9]②7月-汇总'!AJ:AJ,0)</f>
        <v>0</v>
      </c>
      <c r="AP108" s="52">
        <f>_xlfn.XLOOKUP(C108,'[9]②7月-汇总'!$D:$D,'[9]②7月-汇总'!AL:AL,0)</f>
        <v>0</v>
      </c>
      <c r="AQ108" s="54">
        <f t="shared" si="22"/>
        <v>0</v>
      </c>
      <c r="AR108" s="55">
        <f>_xlfn.XLOOKUP(C108,'[9]②7月-汇总'!$D:$D,'[9]②7月-汇总'!X:X,0)</f>
        <v>20</v>
      </c>
      <c r="AS108" s="55">
        <f>_xlfn.XLOOKUP(C108,'[9]②7月-汇总'!$D:$D,'[9]②7月-汇总'!Y:Y,0)</f>
        <v>0</v>
      </c>
      <c r="AT108" s="55"/>
      <c r="AU108" s="52">
        <f>_xlfn.XLOOKUP(C108,'[10]7月社保'!$B:$B,'[10]7月社保'!$L:$L,0)</f>
        <v>638.756</v>
      </c>
      <c r="AV108" s="52">
        <f>IFERROR(IF(AL108&gt;0,_xlfn.XLOOKUP(C108,[11]健康师明细!$C:$C,[11]健康师明细!$N:$N,0),0),0)</f>
        <v>0</v>
      </c>
      <c r="AW108" s="52">
        <f>_xlfn.XLOOKUP(C108,'[9]②7月-汇总'!$D:$D,'[9]②7月-汇总'!$AC:$AC,0)</f>
        <v>0</v>
      </c>
      <c r="AX108" s="52">
        <f>_xlfn.XLOOKUP(C108,'[9]②7月-汇总'!$D:$D,'[9]②7月-汇总'!$AB:$AB,0)</f>
        <v>0</v>
      </c>
      <c r="AY108" s="52">
        <f>_xlfn.XLOOKUP(C108,'[9]②7月-汇总'!$D:$D,'[9]②7月-汇总'!$AD:$AD,0)</f>
        <v>0</v>
      </c>
      <c r="AZ108" s="54">
        <f t="shared" si="23"/>
        <v>658.756</v>
      </c>
      <c r="BA108" s="52">
        <f>_xlfn.XLOOKUP(C108,[11]健康师明细!$C:$C,[11]健康师明细!$K:$K,0)</f>
        <v>0</v>
      </c>
      <c r="BB108" s="55">
        <f>_xlfn.XLOOKUP(C108,'[9]②7月-汇总'!$D:$D,'[9]②7月-汇总'!$AE:$AE,0)</f>
        <v>0</v>
      </c>
      <c r="BC108" s="55">
        <f>_xlfn.XLOOKUP(C108,'[9]②7月-汇总'!$D:$D,'[9]②7月-汇总'!$AF:$AF,0)</f>
        <v>0</v>
      </c>
      <c r="BD108" s="58">
        <f>_xlfn.XLOOKUP(C108,'[9]②7月-汇总'!$D:$D,'[9]②7月-汇总'!$AG:$AG,0)</f>
        <v>0</v>
      </c>
      <c r="BE108" s="60" t="e">
        <f t="shared" si="27"/>
        <v>#REF!</v>
      </c>
      <c r="BF108" s="52">
        <f>_xlfn.XLOOKUP(C108,'[9]①7月-花名册'!$E:$E,'[9]①7月-花名册'!$U:$U,0)</f>
        <v>0</v>
      </c>
      <c r="BG108" s="61" t="e">
        <f t="shared" si="24"/>
        <v>#REF!</v>
      </c>
      <c r="BH108" s="61" t="e">
        <f t="shared" si="25"/>
        <v>#REF!</v>
      </c>
      <c r="BI108" s="52">
        <f>_xlfn.XLOOKUP(C108,[9]上月未发人员明细!$A:$A,[9]上月未发人员明细!$I:$I,0)</f>
        <v>0</v>
      </c>
      <c r="BJ108" s="52">
        <f>SUMIFS([7]手动调整!$F:$F,[7]手动调整!$B:$B,C108)</f>
        <v>0</v>
      </c>
      <c r="BK108" s="64" t="e">
        <f t="shared" si="26"/>
        <v>#REF!</v>
      </c>
    </row>
    <row r="109" spans="1:63">
      <c r="A109" s="22" t="s">
        <v>200</v>
      </c>
      <c r="B109" s="23" t="s">
        <v>12</v>
      </c>
      <c r="C109" s="23" t="s">
        <v>203</v>
      </c>
      <c r="D109" s="23" t="str">
        <f>_xlfn.XLOOKUP(C109,[1]期初设置!$E:$E,[1]期初设置!$AM:$AM,0)</f>
        <v>大丰+冲锋队</v>
      </c>
      <c r="E109" s="27">
        <f>IFERROR(_xlfn.XLOOKUP(C109,[1]期初设置!$E:$E,[1]期初设置!$R:$R),"")</f>
        <v>80534.86</v>
      </c>
      <c r="F109" s="27">
        <f>IFERROR(_xlfn.XLOOKUP(C109,[1]期初设置!$E:$E,[1]期初设置!S:S),"")</f>
        <v>72929.26</v>
      </c>
      <c r="G109" s="27">
        <f>IFERROR(_xlfn.XLOOKUP(C109,[1]期初设置!$E:$E,[1]期初设置!T:T),"")</f>
        <v>7017.6</v>
      </c>
      <c r="H109" s="27">
        <f>IFERROR(_xlfn.XLOOKUP(C109,[1]期初设置!$E:$E,[1]期初设置!U:U),"")</f>
        <v>588</v>
      </c>
      <c r="I109" s="31">
        <f>_xlfn.XLOOKUP(A109,[2]门店排名!$C:$C,[2]门店排名!$E:$E,0)</f>
        <v>200049.7</v>
      </c>
      <c r="J109" s="31">
        <f>IFERROR(_xlfn.XLOOKUP(D109,'[1]⑥战队统计表-B-a-②呈现-业绩明细表④'!$A:$A,'[1]⑥战队统计表-B-a-②呈现-业绩明细表④'!$C:$C,0),"")</f>
        <v>144762.2</v>
      </c>
      <c r="K109" s="32">
        <f>IFERROR(_xlfn.XLOOKUP(C109,[1]期初设置!$E:$E,[1]期初设置!$AI:$AI,0),"")</f>
        <v>4416.9699</v>
      </c>
      <c r="L109" s="33">
        <f>_xlfn.XLOOKUP(C109,[1]期初设置!$E:$E,[1]期初设置!$J:$J,0)</f>
        <v>0</v>
      </c>
      <c r="M109" s="35">
        <f>_xlfn.XLOOKUP(C109,[1]期初设置!$E:$E,[1]期初设置!$I:$I,0)</f>
        <v>0</v>
      </c>
      <c r="N109" s="35">
        <f>_xlfn.XLOOKUP(C109,[1]期初设置!$E:$E,[1]期初设置!$K:$K,0)</f>
        <v>0</v>
      </c>
      <c r="O109" s="33">
        <f>_xlfn.XLOOKUP(C109,[1]期初设置!$E:$E,[1]期初设置!$O:$O,0)</f>
        <v>0</v>
      </c>
      <c r="P109" s="35">
        <f>IF(_xlfn.XLOOKUP(C109,[1]期初设置!$E:$E,[1]期初设置!$N:$N,0)="同老店",0,_xlfn.XLOOKUP(C109,[1]期初设置!$E:$E,[1]期初设置!$N:$N,0))</f>
        <v>0</v>
      </c>
      <c r="Q109" s="38">
        <f>_xlfn.XLOOKUP(C109,'[3]7月'!$C:$C,'[3]7月'!$E:$E,0)</f>
        <v>57021.5</v>
      </c>
      <c r="R109" s="38">
        <f>_xlfn.XLOOKUP(C109,'[3]7月'!$C:$C,'[3]7月'!$D:$D,0)</f>
        <v>159</v>
      </c>
      <c r="S109" s="38">
        <f>_xlfn.XLOOKUP(A109,[2]人头人次表!$A:$A,[2]人头人次表!$C:$C,0)</f>
        <v>172</v>
      </c>
      <c r="T109" s="38">
        <f>_xlfn.XLOOKUP(C109,'[4]②7月-汇总'!$D:$D,'[4]②7月-汇总'!$AP:$AP,0)</f>
        <v>31</v>
      </c>
      <c r="U109" s="38">
        <f>_xlfn.XLOOKUP(C109,'[4]②7月-汇总'!$D:$D,'[4]②7月-汇总'!$U:$U,0)</f>
        <v>0</v>
      </c>
      <c r="V109" s="41">
        <f>_xlfn.XLOOKUP(C109,[5]期初设置!$E:$E,[5]期初设置!$AG:$AG,0)</f>
        <v>0.06</v>
      </c>
      <c r="W109" s="42">
        <f>_xlfn.XLOOKUP(C109,[5]期初设置!$E:$E,[5]期初设置!$AH:$AH,0)</f>
        <v>4156.96782</v>
      </c>
      <c r="X109" s="42">
        <f>_xlfn.XLOOKUP(C109,[5]期初设置!$E:$E,[5]期初设置!$AI:$AI,0)</f>
        <v>260.00208</v>
      </c>
      <c r="Y109" s="42">
        <f>_xlfn.XLOOKUP(C109,[5]期初设置!$E:$E,[5]期初设置!$AM:$AM,0)</f>
        <v>1158.1</v>
      </c>
      <c r="Z109" s="42">
        <f t="shared" si="15"/>
        <v>0</v>
      </c>
      <c r="AA109" s="42">
        <f t="shared" si="16"/>
        <v>5575.0699</v>
      </c>
      <c r="AB109" s="42">
        <f>_xlfn.XLOOKUP(C109,'[6]健康师-人工底薪'!$A:$A,'[6]健康师-人工底薪'!$AF:$AF,0)</f>
        <v>2400</v>
      </c>
      <c r="AC109" s="47">
        <f t="shared" si="17"/>
        <v>2400</v>
      </c>
      <c r="AD109" s="38">
        <f>_xlfn.XLOOKUP(C109,'[3]7月'!$C:$C,'[3]7月'!$F:$F,0)</f>
        <v>2007</v>
      </c>
      <c r="AE109" s="38">
        <f>_xlfn.XLOOKUP(C109,'[8]7月'!$C:$C,'[8]7月'!$G:$G,0)</f>
        <v>60</v>
      </c>
      <c r="AF109" s="38">
        <f>_xlfn.XLOOKUP(C109,'[9]②7月-汇总'!$D:$D,'[9]②7月-汇总'!$W:$W,0)</f>
        <v>0</v>
      </c>
      <c r="AG109" s="38">
        <f>_xlfn.XLOOKUP(C109,'[9]②7月-汇总'!$D:$D,'[9]②7月-汇总'!$Z:$Z,0)</f>
        <v>50</v>
      </c>
      <c r="AH109" s="50" t="e">
        <f>AA109+AC109+#REF!+#REF!+#REF!+AF109+AG109+AD109+AE109</f>
        <v>#REF!</v>
      </c>
      <c r="AI109" s="38">
        <f>_xlfn.XLOOKUP(C109,'[9]①7月-花名册'!$E:$E,'[9]①7月-花名册'!$T:$T,0)</f>
        <v>0</v>
      </c>
      <c r="AJ109" s="38">
        <f t="shared" si="18"/>
        <v>0</v>
      </c>
      <c r="AK109" s="38">
        <f t="shared" si="19"/>
        <v>0</v>
      </c>
      <c r="AL109" s="38">
        <f t="shared" si="20"/>
        <v>0</v>
      </c>
      <c r="AM109" s="38" t="e">
        <f t="shared" si="21"/>
        <v>#REF!</v>
      </c>
      <c r="AN109" s="52">
        <f>_xlfn.XLOOKUP(C109,'[9]②7月-汇总'!$D:$D,'[9]②7月-汇总'!AI:AI,0)</f>
        <v>0</v>
      </c>
      <c r="AO109" s="52">
        <f>_xlfn.XLOOKUP(C109,'[9]②7月-汇总'!$D:$D,'[9]②7月-汇总'!AJ:AJ,0)</f>
        <v>0</v>
      </c>
      <c r="AP109" s="52">
        <f>_xlfn.XLOOKUP(C109,'[9]②7月-汇总'!$D:$D,'[9]②7月-汇总'!AL:AL,0)</f>
        <v>0</v>
      </c>
      <c r="AQ109" s="54">
        <f t="shared" si="22"/>
        <v>0</v>
      </c>
      <c r="AR109" s="55">
        <f>_xlfn.XLOOKUP(C109,'[9]②7月-汇总'!$D:$D,'[9]②7月-汇总'!X:X,0)</f>
        <v>0</v>
      </c>
      <c r="AS109" s="55">
        <f>_xlfn.XLOOKUP(C109,'[9]②7月-汇总'!$D:$D,'[9]②7月-汇总'!Y:Y,0)</f>
        <v>0</v>
      </c>
      <c r="AT109" s="55"/>
      <c r="AU109" s="52">
        <f>_xlfn.XLOOKUP(C109,'[10]7月社保'!$B:$B,'[10]7月社保'!$L:$L,0)</f>
        <v>640.56</v>
      </c>
      <c r="AV109" s="52">
        <f>IFERROR(IF(AL109&gt;0,_xlfn.XLOOKUP(C109,[11]健康师明细!$C:$C,[11]健康师明细!$N:$N,0),0),0)</f>
        <v>0</v>
      </c>
      <c r="AW109" s="52">
        <f>_xlfn.XLOOKUP(C109,'[9]②7月-汇总'!$D:$D,'[9]②7月-汇总'!$AC:$AC,0)</f>
        <v>0</v>
      </c>
      <c r="AX109" s="52">
        <f>_xlfn.XLOOKUP(C109,'[9]②7月-汇总'!$D:$D,'[9]②7月-汇总'!$AB:$AB,0)</f>
        <v>0</v>
      </c>
      <c r="AY109" s="52">
        <f>_xlfn.XLOOKUP(C109,'[9]②7月-汇总'!$D:$D,'[9]②7月-汇总'!$AD:$AD,0)</f>
        <v>0</v>
      </c>
      <c r="AZ109" s="54">
        <f t="shared" si="23"/>
        <v>640.56</v>
      </c>
      <c r="BA109" s="52">
        <f>_xlfn.XLOOKUP(C109,[11]健康师明细!$C:$C,[11]健康师明细!$K:$K,0)</f>
        <v>0</v>
      </c>
      <c r="BB109" s="55">
        <f>_xlfn.XLOOKUP(C109,'[9]②7月-汇总'!$D:$D,'[9]②7月-汇总'!$AE:$AE,0)</f>
        <v>0</v>
      </c>
      <c r="BC109" s="55">
        <f>_xlfn.XLOOKUP(C109,'[9]②7月-汇总'!$D:$D,'[9]②7月-汇总'!$AF:$AF,0)</f>
        <v>0</v>
      </c>
      <c r="BD109" s="58">
        <f>_xlfn.XLOOKUP(C109,'[9]②7月-汇总'!$D:$D,'[9]②7月-汇总'!$AG:$AG,0)</f>
        <v>0</v>
      </c>
      <c r="BE109" s="60" t="e">
        <f t="shared" si="27"/>
        <v>#REF!</v>
      </c>
      <c r="BF109" s="52">
        <f>_xlfn.XLOOKUP(C109,'[9]①7月-花名册'!$E:$E,'[9]①7月-花名册'!$U:$U,0)</f>
        <v>0</v>
      </c>
      <c r="BG109" s="61" t="e">
        <f t="shared" si="24"/>
        <v>#REF!</v>
      </c>
      <c r="BH109" s="61" t="e">
        <f t="shared" si="25"/>
        <v>#REF!</v>
      </c>
      <c r="BI109" s="52">
        <f>_xlfn.XLOOKUP(C109,[9]上月未发人员明细!$A:$A,[9]上月未发人员明细!$I:$I,0)</f>
        <v>0</v>
      </c>
      <c r="BJ109" s="52">
        <f>SUMIFS([7]手动调整!$F:$F,[7]手动调整!$B:$B,C109)</f>
        <v>0</v>
      </c>
      <c r="BK109" s="64" t="e">
        <f t="shared" si="26"/>
        <v>#REF!</v>
      </c>
    </row>
    <row r="110" spans="1:63">
      <c r="A110" s="22" t="s">
        <v>200</v>
      </c>
      <c r="B110" s="23" t="s">
        <v>12</v>
      </c>
      <c r="C110" s="23" t="s">
        <v>204</v>
      </c>
      <c r="D110" s="23" t="str">
        <f>_xlfn.XLOOKUP(C110,[1]期初设置!$E:$E,[1]期初设置!$AM:$AM,0)</f>
        <v>大丰+精英队</v>
      </c>
      <c r="E110" s="27">
        <f>IFERROR(_xlfn.XLOOKUP(C110,[1]期初设置!$E:$E,[1]期初设置!$R:$R),"")</f>
        <v>37656.9</v>
      </c>
      <c r="F110" s="27">
        <f>IFERROR(_xlfn.XLOOKUP(C110,[1]期初设置!$E:$E,[1]期初设置!S:S),"")</f>
        <v>37212.9</v>
      </c>
      <c r="G110" s="27">
        <f>IFERROR(_xlfn.XLOOKUP(C110,[1]期初设置!$E:$E,[1]期初设置!T:T),"")</f>
        <v>0</v>
      </c>
      <c r="H110" s="27">
        <f>IFERROR(_xlfn.XLOOKUP(C110,[1]期初设置!$E:$E,[1]期初设置!U:U),"")</f>
        <v>444</v>
      </c>
      <c r="I110" s="31">
        <f>_xlfn.XLOOKUP(A110,[2]门店排名!$C:$C,[2]门店排名!$E:$E,0)</f>
        <v>200049.7</v>
      </c>
      <c r="J110" s="31">
        <f>IFERROR(_xlfn.XLOOKUP(D110,'[1]⑥战队统计表-B-a-②呈现-业绩明细表④'!$A:$A,'[1]⑥战队统计表-B-a-②呈现-业绩明细表④'!$C:$C,0),"")</f>
        <v>51551.3</v>
      </c>
      <c r="K110" s="32">
        <f>IFERROR(_xlfn.XLOOKUP(C110,[1]期初设置!$E:$E,[1]期初设置!$AI:$AI,0),"")</f>
        <v>1414.0902</v>
      </c>
      <c r="L110" s="33">
        <f>_xlfn.XLOOKUP(C110,[1]期初设置!$E:$E,[1]期初设置!$J:$J,0)</f>
        <v>0</v>
      </c>
      <c r="M110" s="35">
        <f>_xlfn.XLOOKUP(C110,[1]期初设置!$E:$E,[1]期初设置!$I:$I,0)</f>
        <v>0</v>
      </c>
      <c r="N110" s="35">
        <f>_xlfn.XLOOKUP(C110,[1]期初设置!$E:$E,[1]期初设置!$K:$K,0)</f>
        <v>0</v>
      </c>
      <c r="O110" s="33">
        <f>_xlfn.XLOOKUP(C110,[1]期初设置!$E:$E,[1]期初设置!$O:$O,0)</f>
        <v>0</v>
      </c>
      <c r="P110" s="35">
        <f>IF(_xlfn.XLOOKUP(C110,[1]期初设置!$E:$E,[1]期初设置!$N:$N,0)="同老店",0,_xlfn.XLOOKUP(C110,[1]期初设置!$E:$E,[1]期初设置!$N:$N,0))</f>
        <v>0</v>
      </c>
      <c r="Q110" s="38">
        <f>_xlfn.XLOOKUP(C110,'[3]7月'!$C:$C,'[3]7月'!$E:$E,0)</f>
        <v>51418.54</v>
      </c>
      <c r="R110" s="38">
        <f>_xlfn.XLOOKUP(C110,'[3]7月'!$C:$C,'[3]7月'!$D:$D,0)</f>
        <v>156</v>
      </c>
      <c r="S110" s="38">
        <f>_xlfn.XLOOKUP(A110,[2]人头人次表!$A:$A,[2]人头人次表!$C:$C,0)</f>
        <v>172</v>
      </c>
      <c r="T110" s="38">
        <f>_xlfn.XLOOKUP(C110,'[4]②7月-汇总'!$D:$D,'[4]②7月-汇总'!$AP:$AP,0)</f>
        <v>31</v>
      </c>
      <c r="U110" s="38">
        <f>_xlfn.XLOOKUP(C110,'[4]②7月-汇总'!$D:$D,'[4]②7月-汇总'!$U:$U,0)</f>
        <v>0</v>
      </c>
      <c r="V110" s="41">
        <f>_xlfn.XLOOKUP(C110,[5]期初设置!$E:$E,[5]期初设置!$AG:$AG,0)</f>
        <v>0.04</v>
      </c>
      <c r="W110" s="42">
        <f>_xlfn.XLOOKUP(C110,[5]期初设置!$E:$E,[5]期初设置!$AH:$AH,0)</f>
        <v>1414.0902</v>
      </c>
      <c r="X110" s="42">
        <f>_xlfn.XLOOKUP(C110,[5]期初设置!$E:$E,[5]期初设置!$AI:$AI,0)</f>
        <v>0</v>
      </c>
      <c r="Y110" s="42">
        <f>_xlfn.XLOOKUP(C110,[5]期初设置!$E:$E,[5]期初设置!$AM:$AM,0)</f>
        <v>0</v>
      </c>
      <c r="Z110" s="42">
        <f t="shared" si="15"/>
        <v>0</v>
      </c>
      <c r="AA110" s="42">
        <f t="shared" si="16"/>
        <v>1414.0902</v>
      </c>
      <c r="AB110" s="42">
        <f>_xlfn.XLOOKUP(C110,'[6]健康师-人工底薪'!$A:$A,'[6]健康师-人工底薪'!$AF:$AF,0)</f>
        <v>2400</v>
      </c>
      <c r="AC110" s="47">
        <f t="shared" si="17"/>
        <v>2400</v>
      </c>
      <c r="AD110" s="38">
        <f>_xlfn.XLOOKUP(C110,'[3]7月'!$C:$C,'[3]7月'!$F:$F,0)</f>
        <v>2340</v>
      </c>
      <c r="AE110" s="38">
        <f>_xlfn.XLOOKUP(C110,'[8]7月'!$C:$C,'[8]7月'!$G:$G,0)</f>
        <v>360</v>
      </c>
      <c r="AF110" s="38">
        <f>_xlfn.XLOOKUP(C110,'[9]②7月-汇总'!$D:$D,'[9]②7月-汇总'!$W:$W,0)</f>
        <v>0</v>
      </c>
      <c r="AG110" s="38">
        <f>_xlfn.XLOOKUP(C110,'[9]②7月-汇总'!$D:$D,'[9]②7月-汇总'!$Z:$Z,0)</f>
        <v>0</v>
      </c>
      <c r="AH110" s="50" t="e">
        <f>AA110+AC110+#REF!+#REF!+#REF!+AF110+AG110+AD110+AE110</f>
        <v>#REF!</v>
      </c>
      <c r="AI110" s="38">
        <f>_xlfn.XLOOKUP(C110,'[9]①7月-花名册'!$E:$E,'[9]①7月-花名册'!$T:$T,0)</f>
        <v>0</v>
      </c>
      <c r="AJ110" s="38">
        <f t="shared" si="18"/>
        <v>0</v>
      </c>
      <c r="AK110" s="38">
        <f t="shared" si="19"/>
        <v>0</v>
      </c>
      <c r="AL110" s="38">
        <f t="shared" si="20"/>
        <v>0</v>
      </c>
      <c r="AM110" s="38" t="e">
        <f t="shared" si="21"/>
        <v>#REF!</v>
      </c>
      <c r="AN110" s="52">
        <f>_xlfn.XLOOKUP(C110,'[9]②7月-汇总'!$D:$D,'[9]②7月-汇总'!AI:AI,0)</f>
        <v>0</v>
      </c>
      <c r="AO110" s="52">
        <f>_xlfn.XLOOKUP(C110,'[9]②7月-汇总'!$D:$D,'[9]②7月-汇总'!AJ:AJ,0)</f>
        <v>0</v>
      </c>
      <c r="AP110" s="52">
        <f>_xlfn.XLOOKUP(C110,'[9]②7月-汇总'!$D:$D,'[9]②7月-汇总'!AL:AL,0)</f>
        <v>0</v>
      </c>
      <c r="AQ110" s="54">
        <f t="shared" si="22"/>
        <v>0</v>
      </c>
      <c r="AR110" s="55">
        <f>_xlfn.XLOOKUP(C110,'[9]②7月-汇总'!$D:$D,'[9]②7月-汇总'!X:X,0)</f>
        <v>0</v>
      </c>
      <c r="AS110" s="55">
        <f>_xlfn.XLOOKUP(C110,'[9]②7月-汇总'!$D:$D,'[9]②7月-汇总'!Y:Y,0)</f>
        <v>0</v>
      </c>
      <c r="AT110" s="55"/>
      <c r="AU110" s="52">
        <f>_xlfn.XLOOKUP(C110,'[10]7月社保'!$B:$B,'[10]7月社保'!$L:$L,0)</f>
        <v>644.168</v>
      </c>
      <c r="AV110" s="52">
        <f>IFERROR(IF(AL110&gt;0,_xlfn.XLOOKUP(C110,[11]健康师明细!$C:$C,[11]健康师明细!$N:$N,0),0),0)</f>
        <v>0</v>
      </c>
      <c r="AW110" s="52">
        <f>_xlfn.XLOOKUP(C110,'[9]②7月-汇总'!$D:$D,'[9]②7月-汇总'!$AC:$AC,0)</f>
        <v>0</v>
      </c>
      <c r="AX110" s="52">
        <f>_xlfn.XLOOKUP(C110,'[9]②7月-汇总'!$D:$D,'[9]②7月-汇总'!$AB:$AB,0)</f>
        <v>0</v>
      </c>
      <c r="AY110" s="52">
        <f>_xlfn.XLOOKUP(C110,'[9]②7月-汇总'!$D:$D,'[9]②7月-汇总'!$AD:$AD,0)</f>
        <v>0</v>
      </c>
      <c r="AZ110" s="54">
        <f t="shared" si="23"/>
        <v>644.168</v>
      </c>
      <c r="BA110" s="52">
        <f>_xlfn.XLOOKUP(C110,[11]健康师明细!$C:$C,[11]健康师明细!$K:$K,0)</f>
        <v>0</v>
      </c>
      <c r="BB110" s="55">
        <f>_xlfn.XLOOKUP(C110,'[9]②7月-汇总'!$D:$D,'[9]②7月-汇总'!$AE:$AE,0)</f>
        <v>0</v>
      </c>
      <c r="BC110" s="55">
        <f>_xlfn.XLOOKUP(C110,'[9]②7月-汇总'!$D:$D,'[9]②7月-汇总'!$AF:$AF,0)</f>
        <v>0</v>
      </c>
      <c r="BD110" s="58">
        <f>_xlfn.XLOOKUP(C110,'[9]②7月-汇总'!$D:$D,'[9]②7月-汇总'!$AG:$AG,0)</f>
        <v>0</v>
      </c>
      <c r="BE110" s="60" t="e">
        <f t="shared" si="27"/>
        <v>#REF!</v>
      </c>
      <c r="BF110" s="52">
        <f>_xlfn.XLOOKUP(C110,'[9]①7月-花名册'!$E:$E,'[9]①7月-花名册'!$U:$U,0)</f>
        <v>0</v>
      </c>
      <c r="BG110" s="61" t="e">
        <f t="shared" si="24"/>
        <v>#REF!</v>
      </c>
      <c r="BH110" s="61" t="e">
        <f t="shared" si="25"/>
        <v>#REF!</v>
      </c>
      <c r="BI110" s="52">
        <f>_xlfn.XLOOKUP(C110,[9]上月未发人员明细!$A:$A,[9]上月未发人员明细!$I:$I,0)</f>
        <v>0</v>
      </c>
      <c r="BJ110" s="52">
        <f>SUMIFS([7]手动调整!$F:$F,[7]手动调整!$B:$B,C110)</f>
        <v>0</v>
      </c>
      <c r="BK110" s="64" t="e">
        <f t="shared" si="26"/>
        <v>#REF!</v>
      </c>
    </row>
    <row r="111" spans="1:63">
      <c r="A111" s="22" t="s">
        <v>200</v>
      </c>
      <c r="B111" s="23" t="s">
        <v>12</v>
      </c>
      <c r="C111" s="23" t="s">
        <v>205</v>
      </c>
      <c r="D111" s="23" t="str">
        <f>_xlfn.XLOOKUP(C111,[1]期初设置!$E:$E,[1]期初设置!$AM:$AM,0)</f>
        <v>大丰+冲锋队</v>
      </c>
      <c r="E111" s="27">
        <f>IFERROR(_xlfn.XLOOKUP(C111,[1]期初设置!$E:$E,[1]期初设置!$R:$R),"")</f>
        <v>61761.34</v>
      </c>
      <c r="F111" s="27">
        <f>IFERROR(_xlfn.XLOOKUP(C111,[1]期初设置!$E:$E,[1]期初设置!S:S),"")</f>
        <v>33070.94</v>
      </c>
      <c r="G111" s="27">
        <f>IFERROR(_xlfn.XLOOKUP(C111,[1]期初设置!$E:$E,[1]期初设置!T:T),"")</f>
        <v>28070.4</v>
      </c>
      <c r="H111" s="27">
        <f>IFERROR(_xlfn.XLOOKUP(C111,[1]期初设置!$E:$E,[1]期初设置!U:U),"")</f>
        <v>620</v>
      </c>
      <c r="I111" s="31">
        <f>_xlfn.XLOOKUP(A111,[2]门店排名!$C:$C,[2]门店排名!$E:$E,0)</f>
        <v>200049.7</v>
      </c>
      <c r="J111" s="31">
        <f>IFERROR(_xlfn.XLOOKUP(D111,'[1]⑥战队统计表-B-a-②呈现-业绩明细表④'!$A:$A,'[1]⑥战队统计表-B-a-②呈现-业绩明细表④'!$C:$C,0),"")</f>
        <v>144762.2</v>
      </c>
      <c r="K111" s="32">
        <f>IFERROR(_xlfn.XLOOKUP(C111,[1]期初设置!$E:$E,[1]期初设置!$AI:$AI,0),"")</f>
        <v>2925.0519</v>
      </c>
      <c r="L111" s="33">
        <f>_xlfn.XLOOKUP(C111,[1]期初设置!$E:$E,[1]期初设置!$J:$J,0)</f>
        <v>0</v>
      </c>
      <c r="M111" s="35">
        <f>_xlfn.XLOOKUP(C111,[1]期初设置!$E:$E,[1]期初设置!$I:$I,0)</f>
        <v>0</v>
      </c>
      <c r="N111" s="35">
        <f>_xlfn.XLOOKUP(C111,[1]期初设置!$E:$E,[1]期初设置!$K:$K,0)</f>
        <v>0</v>
      </c>
      <c r="O111" s="33">
        <f>_xlfn.XLOOKUP(C111,[1]期初设置!$E:$E,[1]期初设置!$O:$O,0)</f>
        <v>0</v>
      </c>
      <c r="P111" s="35">
        <f>IF(_xlfn.XLOOKUP(C111,[1]期初设置!$E:$E,[1]期初设置!$N:$N,0)="同老店",0,_xlfn.XLOOKUP(C111,[1]期初设置!$E:$E,[1]期初设置!$N:$N,0))</f>
        <v>0</v>
      </c>
      <c r="Q111" s="38">
        <f>_xlfn.XLOOKUP(C111,'[3]7月'!$C:$C,'[3]7月'!$E:$E,0)</f>
        <v>17876.88</v>
      </c>
      <c r="R111" s="38">
        <f>_xlfn.XLOOKUP(C111,'[3]7月'!$C:$C,'[3]7月'!$D:$D,0)</f>
        <v>134</v>
      </c>
      <c r="S111" s="38">
        <f>_xlfn.XLOOKUP(A111,[2]人头人次表!$A:$A,[2]人头人次表!$C:$C,0)</f>
        <v>172</v>
      </c>
      <c r="T111" s="38">
        <f>_xlfn.XLOOKUP(C111,'[4]②7月-汇总'!$D:$D,'[4]②7月-汇总'!$AP:$AP,0)</f>
        <v>31</v>
      </c>
      <c r="U111" s="38">
        <f>_xlfn.XLOOKUP(C111,'[4]②7月-汇总'!$D:$D,'[4]②7月-汇总'!$U:$U,0)</f>
        <v>0</v>
      </c>
      <c r="V111" s="41">
        <f>_xlfn.XLOOKUP(C111,[5]期初设置!$E:$E,[5]期初设置!$AG:$AG,0)</f>
        <v>0.06</v>
      </c>
      <c r="W111" s="42">
        <f>_xlfn.XLOOKUP(C111,[5]期初设置!$E:$E,[5]期初设置!$AH:$AH,0)</f>
        <v>1885.04358</v>
      </c>
      <c r="X111" s="42">
        <f>_xlfn.XLOOKUP(C111,[5]期初设置!$E:$E,[5]期初设置!$AI:$AI,0)</f>
        <v>1040.00832</v>
      </c>
      <c r="Y111" s="42" t="str">
        <f>_xlfn.XLOOKUP(C111,[5]期初设置!$E:$E,[5]期初设置!$AM:$AM,0)</f>
        <v/>
      </c>
      <c r="Z111" s="42">
        <f t="shared" si="15"/>
        <v>0</v>
      </c>
      <c r="AA111" s="42">
        <f t="shared" si="16"/>
        <v>2925.0519</v>
      </c>
      <c r="AB111" s="42">
        <f>_xlfn.XLOOKUP(C111,'[6]健康师-人工底薪'!$A:$A,'[6]健康师-人工底薪'!$AF:$AF,0)</f>
        <v>2000</v>
      </c>
      <c r="AC111" s="47">
        <f t="shared" si="17"/>
        <v>2000</v>
      </c>
      <c r="AD111" s="38">
        <f>_xlfn.XLOOKUP(C111,'[3]7月'!$C:$C,'[3]7月'!$F:$F,0)</f>
        <v>1843</v>
      </c>
      <c r="AE111" s="38">
        <f>_xlfn.XLOOKUP(C111,'[8]7月'!$C:$C,'[8]7月'!$G:$G,0)</f>
        <v>175</v>
      </c>
      <c r="AF111" s="38">
        <f>_xlfn.XLOOKUP(C111,'[9]②7月-汇总'!$D:$D,'[9]②7月-汇总'!$W:$W,0)</f>
        <v>0</v>
      </c>
      <c r="AG111" s="38">
        <f>_xlfn.XLOOKUP(C111,'[9]②7月-汇总'!$D:$D,'[9]②7月-汇总'!$Z:$Z,0)</f>
        <v>0</v>
      </c>
      <c r="AH111" s="50" t="e">
        <f>AA111+AC111+#REF!+#REF!+#REF!+AF111+AG111+AD111+AE111</f>
        <v>#REF!</v>
      </c>
      <c r="AI111" s="38">
        <f>_xlfn.XLOOKUP(C111,'[9]①7月-花名册'!$E:$E,'[9]①7月-花名册'!$T:$T,0)</f>
        <v>0</v>
      </c>
      <c r="AJ111" s="38">
        <f t="shared" si="18"/>
        <v>0</v>
      </c>
      <c r="AK111" s="38">
        <f t="shared" si="19"/>
        <v>0</v>
      </c>
      <c r="AL111" s="38">
        <f t="shared" si="20"/>
        <v>0</v>
      </c>
      <c r="AM111" s="38" t="e">
        <f t="shared" si="21"/>
        <v>#REF!</v>
      </c>
      <c r="AN111" s="52">
        <f>_xlfn.XLOOKUP(C111,'[9]②7月-汇总'!$D:$D,'[9]②7月-汇总'!AI:AI,0)</f>
        <v>0</v>
      </c>
      <c r="AO111" s="52">
        <f>_xlfn.XLOOKUP(C111,'[9]②7月-汇总'!$D:$D,'[9]②7月-汇总'!AJ:AJ,0)</f>
        <v>0</v>
      </c>
      <c r="AP111" s="52">
        <f>_xlfn.XLOOKUP(C111,'[9]②7月-汇总'!$D:$D,'[9]②7月-汇总'!AL:AL,0)</f>
        <v>0</v>
      </c>
      <c r="AQ111" s="54">
        <f t="shared" si="22"/>
        <v>0</v>
      </c>
      <c r="AR111" s="55">
        <f>_xlfn.XLOOKUP(C111,'[9]②7月-汇总'!$D:$D,'[9]②7月-汇总'!X:X,0)</f>
        <v>0</v>
      </c>
      <c r="AS111" s="55">
        <f>_xlfn.XLOOKUP(C111,'[9]②7月-汇总'!$D:$D,'[9]②7月-汇总'!Y:Y,0)</f>
        <v>0</v>
      </c>
      <c r="AT111" s="55"/>
      <c r="AU111" s="52">
        <f>_xlfn.XLOOKUP(C111,'[10]7月社保'!$B:$B,'[10]7月社保'!$L:$L,0)</f>
        <v>0</v>
      </c>
      <c r="AV111" s="52">
        <f>IFERROR(IF(AL111&gt;0,_xlfn.XLOOKUP(C111,[11]健康师明细!$C:$C,[11]健康师明细!$N:$N,0),0),0)</f>
        <v>0</v>
      </c>
      <c r="AW111" s="52">
        <f>_xlfn.XLOOKUP(C111,'[9]②7月-汇总'!$D:$D,'[9]②7月-汇总'!$AC:$AC,0)</f>
        <v>0</v>
      </c>
      <c r="AX111" s="52">
        <f>_xlfn.XLOOKUP(C111,'[9]②7月-汇总'!$D:$D,'[9]②7月-汇总'!$AB:$AB,0)</f>
        <v>0</v>
      </c>
      <c r="AY111" s="52">
        <f>_xlfn.XLOOKUP(C111,'[9]②7月-汇总'!$D:$D,'[9]②7月-汇总'!$AD:$AD,0)</f>
        <v>0</v>
      </c>
      <c r="AZ111" s="54">
        <f t="shared" si="23"/>
        <v>0</v>
      </c>
      <c r="BA111" s="52">
        <f>_xlfn.XLOOKUP(C111,[11]健康师明细!$C:$C,[11]健康师明细!$K:$K,0)</f>
        <v>0</v>
      </c>
      <c r="BB111" s="55">
        <f>_xlfn.XLOOKUP(C111,'[9]②7月-汇总'!$D:$D,'[9]②7月-汇总'!$AE:$AE,0)</f>
        <v>0</v>
      </c>
      <c r="BC111" s="55">
        <f>_xlfn.XLOOKUP(C111,'[9]②7月-汇总'!$D:$D,'[9]②7月-汇总'!$AF:$AF,0)</f>
        <v>0</v>
      </c>
      <c r="BD111" s="58">
        <f>_xlfn.XLOOKUP(C111,'[9]②7月-汇总'!$D:$D,'[9]②7月-汇总'!$AG:$AG,0)</f>
        <v>0</v>
      </c>
      <c r="BE111" s="60" t="e">
        <f t="shared" si="27"/>
        <v>#REF!</v>
      </c>
      <c r="BF111" s="52">
        <f>_xlfn.XLOOKUP(C111,'[9]①7月-花名册'!$E:$E,'[9]①7月-花名册'!$U:$U,0)</f>
        <v>0</v>
      </c>
      <c r="BG111" s="61" t="e">
        <f t="shared" si="24"/>
        <v>#REF!</v>
      </c>
      <c r="BH111" s="61" t="e">
        <f t="shared" si="25"/>
        <v>#REF!</v>
      </c>
      <c r="BI111" s="52">
        <f>_xlfn.XLOOKUP(C111,[9]上月未发人员明细!$A:$A,[9]上月未发人员明细!$I:$I,0)</f>
        <v>0</v>
      </c>
      <c r="BJ111" s="52">
        <f>SUMIFS([7]手动调整!$F:$F,[7]手动调整!$B:$B,C111)</f>
        <v>0</v>
      </c>
      <c r="BK111" s="64" t="e">
        <f t="shared" si="26"/>
        <v>#REF!</v>
      </c>
    </row>
    <row r="112" spans="1:63">
      <c r="A112" s="22" t="s">
        <v>200</v>
      </c>
      <c r="B112" s="23" t="s">
        <v>12</v>
      </c>
      <c r="C112" s="23" t="s">
        <v>206</v>
      </c>
      <c r="D112" s="23" t="str">
        <f>_xlfn.XLOOKUP(C112,[1]期初设置!$E:$E,[1]期初设置!$AM:$AM,0)</f>
        <v>大丰+精英队</v>
      </c>
      <c r="E112" s="27">
        <f>IFERROR(_xlfn.XLOOKUP(C112,[1]期初设置!$E:$E,[1]期初设置!$R:$R),"")</f>
        <v>13894.4</v>
      </c>
      <c r="F112" s="27">
        <f>IFERROR(_xlfn.XLOOKUP(C112,[1]期初设置!$E:$E,[1]期初设置!S:S),"")</f>
        <v>13274.4</v>
      </c>
      <c r="G112" s="27">
        <f>IFERROR(_xlfn.XLOOKUP(C112,[1]期初设置!$E:$E,[1]期初设置!T:T),"")</f>
        <v>0</v>
      </c>
      <c r="H112" s="27">
        <f>IFERROR(_xlfn.XLOOKUP(C112,[1]期初设置!$E:$E,[1]期初设置!U:U),"")</f>
        <v>620</v>
      </c>
      <c r="I112" s="31">
        <f>_xlfn.XLOOKUP(A112,[2]门店排名!$C:$C,[2]门店排名!$E:$E,0)</f>
        <v>200049.7</v>
      </c>
      <c r="J112" s="31">
        <f>IFERROR(_xlfn.XLOOKUP(D112,'[1]⑥战队统计表-B-a-②呈现-业绩明细表④'!$A:$A,'[1]⑥战队统计表-B-a-②呈现-业绩明细表④'!$C:$C,0),"")</f>
        <v>51551.3</v>
      </c>
      <c r="K112" s="32">
        <f>IFERROR(_xlfn.XLOOKUP(C112,[1]期初设置!$E:$E,[1]期初设置!$AI:$AI,0),"")</f>
        <v>504.4272</v>
      </c>
      <c r="L112" s="33">
        <f>_xlfn.XLOOKUP(C112,[1]期初设置!$E:$E,[1]期初设置!$J:$J,0)</f>
        <v>0</v>
      </c>
      <c r="M112" s="35">
        <f>_xlfn.XLOOKUP(C112,[1]期初设置!$E:$E,[1]期初设置!$I:$I,0)</f>
        <v>0</v>
      </c>
      <c r="N112" s="35">
        <f>_xlfn.XLOOKUP(C112,[1]期初设置!$E:$E,[1]期初设置!$K:$K,0)</f>
        <v>0</v>
      </c>
      <c r="O112" s="33">
        <f>_xlfn.XLOOKUP(C112,[1]期初设置!$E:$E,[1]期初设置!$O:$O,0)</f>
        <v>0</v>
      </c>
      <c r="P112" s="35">
        <f>IF(_xlfn.XLOOKUP(C112,[1]期初设置!$E:$E,[1]期初设置!$N:$N,0)="同老店",0,_xlfn.XLOOKUP(C112,[1]期初设置!$E:$E,[1]期初设置!$N:$N,0))</f>
        <v>0</v>
      </c>
      <c r="Q112" s="38">
        <f>_xlfn.XLOOKUP(C112,'[3]7月'!$C:$C,'[3]7月'!$E:$E,0)</f>
        <v>10085.8</v>
      </c>
      <c r="R112" s="38">
        <f>_xlfn.XLOOKUP(C112,'[3]7月'!$C:$C,'[3]7月'!$D:$D,0)</f>
        <v>97</v>
      </c>
      <c r="S112" s="38">
        <f>_xlfn.XLOOKUP(A112,[2]人头人次表!$A:$A,[2]人头人次表!$C:$C,0)</f>
        <v>172</v>
      </c>
      <c r="T112" s="38">
        <f>_xlfn.XLOOKUP(C112,'[4]②7月-汇总'!$D:$D,'[4]②7月-汇总'!$AP:$AP,0)</f>
        <v>31</v>
      </c>
      <c r="U112" s="38">
        <f>_xlfn.XLOOKUP(C112,'[4]②7月-汇总'!$D:$D,'[4]②7月-汇总'!$U:$U,0)</f>
        <v>0</v>
      </c>
      <c r="V112" s="41">
        <f>_xlfn.XLOOKUP(C112,[5]期初设置!$E:$E,[5]期初设置!$AG:$AG,0)</f>
        <v>0.04</v>
      </c>
      <c r="W112" s="42">
        <f>_xlfn.XLOOKUP(C112,[5]期初设置!$E:$E,[5]期初设置!$AH:$AH,0)</f>
        <v>504.4272</v>
      </c>
      <c r="X112" s="42">
        <f>_xlfn.XLOOKUP(C112,[5]期初设置!$E:$E,[5]期初设置!$AI:$AI,0)</f>
        <v>0</v>
      </c>
      <c r="Y112" s="42" t="str">
        <f>_xlfn.XLOOKUP(C112,[5]期初设置!$E:$E,[5]期初设置!$AM:$AM,0)</f>
        <v/>
      </c>
      <c r="Z112" s="42">
        <f t="shared" si="15"/>
        <v>0</v>
      </c>
      <c r="AA112" s="42">
        <f t="shared" si="16"/>
        <v>504.4272</v>
      </c>
      <c r="AB112" s="42">
        <f>_xlfn.XLOOKUP(C112,'[6]健康师-人工底薪'!$A:$A,'[6]健康师-人工底薪'!$AF:$AF,0)</f>
        <v>2000</v>
      </c>
      <c r="AC112" s="47">
        <f t="shared" si="17"/>
        <v>2000</v>
      </c>
      <c r="AD112" s="38">
        <f>_xlfn.XLOOKUP(C112,'[3]7月'!$C:$C,'[3]7月'!$F:$F,0)</f>
        <v>1241</v>
      </c>
      <c r="AE112" s="38">
        <f>_xlfn.XLOOKUP(C112,'[8]7月'!$C:$C,'[8]7月'!$G:$G,0)</f>
        <v>15</v>
      </c>
      <c r="AF112" s="38">
        <f>_xlfn.XLOOKUP(C112,'[9]②7月-汇总'!$D:$D,'[9]②7月-汇总'!$W:$W,0)</f>
        <v>0</v>
      </c>
      <c r="AG112" s="38">
        <f>_xlfn.XLOOKUP(C112,'[9]②7月-汇总'!$D:$D,'[9]②7月-汇总'!$Z:$Z,0)</f>
        <v>0</v>
      </c>
      <c r="AH112" s="50" t="e">
        <f>AA112+AC112+#REF!+#REF!+#REF!+AF112+AG112+AD112+AE112</f>
        <v>#REF!</v>
      </c>
      <c r="AI112" s="38">
        <f>_xlfn.XLOOKUP(C112,'[9]①7月-花名册'!$E:$E,'[9]①7月-花名册'!$T:$T,0)</f>
        <v>0</v>
      </c>
      <c r="AJ112" s="38">
        <f t="shared" si="18"/>
        <v>0</v>
      </c>
      <c r="AK112" s="38">
        <f t="shared" si="19"/>
        <v>0</v>
      </c>
      <c r="AL112" s="38">
        <f t="shared" si="20"/>
        <v>0</v>
      </c>
      <c r="AM112" s="38" t="e">
        <f t="shared" si="21"/>
        <v>#REF!</v>
      </c>
      <c r="AN112" s="52">
        <f>_xlfn.XLOOKUP(C112,'[9]②7月-汇总'!$D:$D,'[9]②7月-汇总'!AI:AI,0)</f>
        <v>0</v>
      </c>
      <c r="AO112" s="52">
        <f>_xlfn.XLOOKUP(C112,'[9]②7月-汇总'!$D:$D,'[9]②7月-汇总'!AJ:AJ,0)</f>
        <v>0</v>
      </c>
      <c r="AP112" s="52">
        <f>_xlfn.XLOOKUP(C112,'[9]②7月-汇总'!$D:$D,'[9]②7月-汇总'!AL:AL,0)</f>
        <v>0</v>
      </c>
      <c r="AQ112" s="54">
        <f t="shared" si="22"/>
        <v>0</v>
      </c>
      <c r="AR112" s="55">
        <f>_xlfn.XLOOKUP(C112,'[9]②7月-汇总'!$D:$D,'[9]②7月-汇总'!X:X,0)</f>
        <v>0</v>
      </c>
      <c r="AS112" s="55">
        <f>_xlfn.XLOOKUP(C112,'[9]②7月-汇总'!$D:$D,'[9]②7月-汇总'!Y:Y,0)</f>
        <v>0</v>
      </c>
      <c r="AT112" s="55"/>
      <c r="AU112" s="52">
        <f>_xlfn.XLOOKUP(C112,'[10]7月社保'!$B:$B,'[10]7月社保'!$L:$L,0)</f>
        <v>0</v>
      </c>
      <c r="AV112" s="52">
        <f>IFERROR(IF(AL112&gt;0,_xlfn.XLOOKUP(C112,[11]健康师明细!$C:$C,[11]健康师明细!$N:$N,0),0),0)</f>
        <v>0</v>
      </c>
      <c r="AW112" s="52">
        <f>_xlfn.XLOOKUP(C112,'[9]②7月-汇总'!$D:$D,'[9]②7月-汇总'!$AC:$AC,0)</f>
        <v>0</v>
      </c>
      <c r="AX112" s="52">
        <f>_xlfn.XLOOKUP(C112,'[9]②7月-汇总'!$D:$D,'[9]②7月-汇总'!$AB:$AB,0)</f>
        <v>0</v>
      </c>
      <c r="AY112" s="52">
        <f>_xlfn.XLOOKUP(C112,'[9]②7月-汇总'!$D:$D,'[9]②7月-汇总'!$AD:$AD,0)</f>
        <v>0</v>
      </c>
      <c r="AZ112" s="54">
        <f t="shared" si="23"/>
        <v>0</v>
      </c>
      <c r="BA112" s="52">
        <f>_xlfn.XLOOKUP(C112,[11]健康师明细!$C:$C,[11]健康师明细!$K:$K,0)</f>
        <v>0</v>
      </c>
      <c r="BB112" s="55">
        <f>_xlfn.XLOOKUP(C112,'[9]②7月-汇总'!$D:$D,'[9]②7月-汇总'!$AE:$AE,0)</f>
        <v>0</v>
      </c>
      <c r="BC112" s="55">
        <f>_xlfn.XLOOKUP(C112,'[9]②7月-汇总'!$D:$D,'[9]②7月-汇总'!$AF:$AF,0)</f>
        <v>0</v>
      </c>
      <c r="BD112" s="58">
        <f>_xlfn.XLOOKUP(C112,'[9]②7月-汇总'!$D:$D,'[9]②7月-汇总'!$AG:$AG,0)</f>
        <v>0</v>
      </c>
      <c r="BE112" s="60" t="e">
        <f t="shared" si="27"/>
        <v>#REF!</v>
      </c>
      <c r="BF112" s="52">
        <f>_xlfn.XLOOKUP(C112,'[9]①7月-花名册'!$E:$E,'[9]①7月-花名册'!$U:$U,0)</f>
        <v>0</v>
      </c>
      <c r="BG112" s="61" t="e">
        <f t="shared" si="24"/>
        <v>#REF!</v>
      </c>
      <c r="BH112" s="61" t="e">
        <f t="shared" si="25"/>
        <v>#REF!</v>
      </c>
      <c r="BI112" s="52">
        <f>_xlfn.XLOOKUP(C112,[9]上月未发人员明细!$A:$A,[9]上月未发人员明细!$I:$I,0)</f>
        <v>0</v>
      </c>
      <c r="BJ112" s="52">
        <f>SUMIFS([7]手动调整!$F:$F,[7]手动调整!$B:$B,C112)</f>
        <v>0</v>
      </c>
      <c r="BK112" s="64" t="e">
        <f t="shared" si="26"/>
        <v>#REF!</v>
      </c>
    </row>
    <row r="113" spans="1:63">
      <c r="A113" s="22" t="s">
        <v>200</v>
      </c>
      <c r="B113" s="23" t="s">
        <v>12</v>
      </c>
      <c r="C113" s="23" t="s">
        <v>207</v>
      </c>
      <c r="D113" s="23" t="str">
        <f>_xlfn.XLOOKUP(C113,[1]期初设置!$E:$E,[1]期初设置!$AM:$AM,0)</f>
        <v>大丰+冲锋队</v>
      </c>
      <c r="E113" s="27">
        <f>IFERROR(_xlfn.XLOOKUP(C113,[1]期初设置!$E:$E,[1]期初设置!$R:$R),"")</f>
        <v>2466</v>
      </c>
      <c r="F113" s="27">
        <f>IFERROR(_xlfn.XLOOKUP(C113,[1]期初设置!$E:$E,[1]期初设置!S:S),"")</f>
        <v>2466</v>
      </c>
      <c r="G113" s="27">
        <f>IFERROR(_xlfn.XLOOKUP(C113,[1]期初设置!$E:$E,[1]期初设置!T:T),"")</f>
        <v>0</v>
      </c>
      <c r="H113" s="27">
        <f>IFERROR(_xlfn.XLOOKUP(C113,[1]期初设置!$E:$E,[1]期初设置!U:U),"")</f>
        <v>0</v>
      </c>
      <c r="I113" s="31">
        <f>_xlfn.XLOOKUP(A113,[2]门店排名!$C:$C,[2]门店排名!$E:$E,0)</f>
        <v>200049.7</v>
      </c>
      <c r="J113" s="31">
        <f>IFERROR(_xlfn.XLOOKUP(D113,'[1]⑥战队统计表-B-a-②呈现-业绩明细表④'!$A:$A,'[1]⑥战队统计表-B-a-②呈现-业绩明细表④'!$C:$C,0),"")</f>
        <v>144762.2</v>
      </c>
      <c r="K113" s="32">
        <f>IFERROR(_xlfn.XLOOKUP(C113,[1]期初设置!$E:$E,[1]期初设置!$AI:$AI,0),"")</f>
        <v>140.562</v>
      </c>
      <c r="L113" s="33">
        <f>_xlfn.XLOOKUP(C113,[1]期初设置!$E:$E,[1]期初设置!$J:$J,0)</f>
        <v>0</v>
      </c>
      <c r="M113" s="35">
        <f>_xlfn.XLOOKUP(C113,[1]期初设置!$E:$E,[1]期初设置!$I:$I,0)</f>
        <v>0</v>
      </c>
      <c r="N113" s="35">
        <f>_xlfn.XLOOKUP(C113,[1]期初设置!$E:$E,[1]期初设置!$K:$K,0)</f>
        <v>0</v>
      </c>
      <c r="O113" s="33">
        <f>_xlfn.XLOOKUP(C113,[1]期初设置!$E:$E,[1]期初设置!$O:$O,0)</f>
        <v>0</v>
      </c>
      <c r="P113" s="35">
        <f>IF(_xlfn.XLOOKUP(C113,[1]期初设置!$E:$E,[1]期初设置!$N:$N,0)="同老店",0,_xlfn.XLOOKUP(C113,[1]期初设置!$E:$E,[1]期初设置!$N:$N,0))</f>
        <v>0</v>
      </c>
      <c r="Q113" s="38">
        <f>_xlfn.XLOOKUP(C113,'[3]7月'!$C:$C,'[3]7月'!$E:$E,0)</f>
        <v>4540.65</v>
      </c>
      <c r="R113" s="38">
        <f>_xlfn.XLOOKUP(C113,'[3]7月'!$C:$C,'[3]7月'!$D:$D,0)</f>
        <v>81</v>
      </c>
      <c r="S113" s="38">
        <f>_xlfn.XLOOKUP(A113,[2]人头人次表!$A:$A,[2]人头人次表!$C:$C,0)</f>
        <v>172</v>
      </c>
      <c r="T113" s="38">
        <f>_xlfn.XLOOKUP(C113,'[4]②7月-汇总'!$D:$D,'[4]②7月-汇总'!$AP:$AP,0)</f>
        <v>31</v>
      </c>
      <c r="U113" s="38">
        <f>_xlfn.XLOOKUP(C113,'[4]②7月-汇总'!$D:$D,'[4]②7月-汇总'!$U:$U,0)</f>
        <v>0</v>
      </c>
      <c r="V113" s="41">
        <f>_xlfn.XLOOKUP(C113,[5]期初设置!$E:$E,[5]期初设置!$AG:$AG,0)</f>
        <v>0.06</v>
      </c>
      <c r="W113" s="42">
        <f>_xlfn.XLOOKUP(C113,[5]期初设置!$E:$E,[5]期初设置!$AH:$AH,0)</f>
        <v>140.562</v>
      </c>
      <c r="X113" s="42">
        <f>_xlfn.XLOOKUP(C113,[5]期初设置!$E:$E,[5]期初设置!$AI:$AI,0)</f>
        <v>0</v>
      </c>
      <c r="Y113" s="42" t="str">
        <f>_xlfn.XLOOKUP(C113,[5]期初设置!$E:$E,[5]期初设置!$AM:$AM,0)</f>
        <v/>
      </c>
      <c r="Z113" s="42">
        <f t="shared" si="15"/>
        <v>0</v>
      </c>
      <c r="AA113" s="42">
        <f t="shared" si="16"/>
        <v>140.562</v>
      </c>
      <c r="AB113" s="42">
        <f>_xlfn.XLOOKUP(C113,'[6]健康师-人工底薪'!$A:$A,'[6]健康师-人工底薪'!$AF:$AF,0)</f>
        <v>1800</v>
      </c>
      <c r="AC113" s="47">
        <f t="shared" si="17"/>
        <v>1800</v>
      </c>
      <c r="AD113" s="38">
        <f>_xlfn.XLOOKUP(C113,'[3]7月'!$C:$C,'[3]7月'!$F:$F,0)</f>
        <v>1039</v>
      </c>
      <c r="AE113" s="38">
        <f>_xlfn.XLOOKUP(C113,'[8]7月'!$C:$C,'[8]7月'!$G:$G,0)</f>
        <v>0</v>
      </c>
      <c r="AF113" s="38">
        <f>_xlfn.XLOOKUP(C113,'[9]②7月-汇总'!$D:$D,'[9]②7月-汇总'!$W:$W,0)</f>
        <v>0</v>
      </c>
      <c r="AG113" s="38">
        <f>_xlfn.XLOOKUP(C113,'[9]②7月-汇总'!$D:$D,'[9]②7月-汇总'!$Z:$Z,0)</f>
        <v>0</v>
      </c>
      <c r="AH113" s="50" t="e">
        <f>AA113+AC113+#REF!+#REF!+#REF!+AF113+AG113+AD113+AE113</f>
        <v>#REF!</v>
      </c>
      <c r="AI113" s="38">
        <f>_xlfn.XLOOKUP(C113,'[9]①7月-花名册'!$E:$E,'[9]①7月-花名册'!$T:$T,0)</f>
        <v>0</v>
      </c>
      <c r="AJ113" s="38">
        <f t="shared" si="18"/>
        <v>0</v>
      </c>
      <c r="AK113" s="38">
        <f t="shared" si="19"/>
        <v>0</v>
      </c>
      <c r="AL113" s="38">
        <f t="shared" si="20"/>
        <v>0</v>
      </c>
      <c r="AM113" s="38" t="e">
        <f t="shared" si="21"/>
        <v>#REF!</v>
      </c>
      <c r="AN113" s="52">
        <f>_xlfn.XLOOKUP(C113,'[9]②7月-汇总'!$D:$D,'[9]②7月-汇总'!AI:AI,0)</f>
        <v>0</v>
      </c>
      <c r="AO113" s="52">
        <f>_xlfn.XLOOKUP(C113,'[9]②7月-汇总'!$D:$D,'[9]②7月-汇总'!AJ:AJ,0)</f>
        <v>0</v>
      </c>
      <c r="AP113" s="52">
        <f>_xlfn.XLOOKUP(C113,'[9]②7月-汇总'!$D:$D,'[9]②7月-汇总'!AL:AL,0)</f>
        <v>0</v>
      </c>
      <c r="AQ113" s="54">
        <f t="shared" si="22"/>
        <v>0</v>
      </c>
      <c r="AR113" s="55">
        <f>_xlfn.XLOOKUP(C113,'[9]②7月-汇总'!$D:$D,'[9]②7月-汇总'!X:X,0)</f>
        <v>0</v>
      </c>
      <c r="AS113" s="55">
        <f>_xlfn.XLOOKUP(C113,'[9]②7月-汇总'!$D:$D,'[9]②7月-汇总'!Y:Y,0)</f>
        <v>0</v>
      </c>
      <c r="AT113" s="55"/>
      <c r="AU113" s="52">
        <f>_xlfn.XLOOKUP(C113,'[10]7月社保'!$B:$B,'[10]7月社保'!$L:$L,0)</f>
        <v>0</v>
      </c>
      <c r="AV113" s="52">
        <f>IFERROR(IF(AL113&gt;0,_xlfn.XLOOKUP(C113,[11]健康师明细!$C:$C,[11]健康师明细!$N:$N,0),0),0)</f>
        <v>0</v>
      </c>
      <c r="AW113" s="52">
        <f>_xlfn.XLOOKUP(C113,'[9]②7月-汇总'!$D:$D,'[9]②7月-汇总'!$AC:$AC,0)</f>
        <v>0</v>
      </c>
      <c r="AX113" s="52">
        <f>_xlfn.XLOOKUP(C113,'[9]②7月-汇总'!$D:$D,'[9]②7月-汇总'!$AB:$AB,0)</f>
        <v>900</v>
      </c>
      <c r="AY113" s="52">
        <f>_xlfn.XLOOKUP(C113,'[9]②7月-汇总'!$D:$D,'[9]②7月-汇总'!$AD:$AD,0)</f>
        <v>0</v>
      </c>
      <c r="AZ113" s="54">
        <f t="shared" si="23"/>
        <v>900</v>
      </c>
      <c r="BA113" s="52">
        <f>_xlfn.XLOOKUP(C113,[11]健康师明细!$C:$C,[11]健康师明细!$K:$K,0)</f>
        <v>0</v>
      </c>
      <c r="BB113" s="55">
        <f>_xlfn.XLOOKUP(C113,'[9]②7月-汇总'!$D:$D,'[9]②7月-汇总'!$AE:$AE,0)</f>
        <v>300</v>
      </c>
      <c r="BC113" s="55">
        <f>_xlfn.XLOOKUP(C113,'[9]②7月-汇总'!$D:$D,'[9]②7月-汇总'!$AF:$AF,0)</f>
        <v>0</v>
      </c>
      <c r="BD113" s="58">
        <f>_xlfn.XLOOKUP(C113,'[9]②7月-汇总'!$D:$D,'[9]②7月-汇总'!$AG:$AG,0)</f>
        <v>0</v>
      </c>
      <c r="BE113" s="60" t="e">
        <f t="shared" si="27"/>
        <v>#REF!</v>
      </c>
      <c r="BF113" s="52">
        <f>_xlfn.XLOOKUP(C113,'[9]①7月-花名册'!$E:$E,'[9]①7月-花名册'!$U:$U,0)</f>
        <v>0</v>
      </c>
      <c r="BG113" s="61" t="e">
        <f t="shared" si="24"/>
        <v>#REF!</v>
      </c>
      <c r="BH113" s="61" t="e">
        <f t="shared" si="25"/>
        <v>#REF!</v>
      </c>
      <c r="BI113" s="52">
        <f>_xlfn.XLOOKUP(C113,[9]上月未发人员明细!$A:$A,[9]上月未发人员明细!$I:$I,0)</f>
        <v>0</v>
      </c>
      <c r="BJ113" s="52">
        <f>SUMIFS([7]手动调整!$F:$F,[7]手动调整!$B:$B,C113)</f>
        <v>0</v>
      </c>
      <c r="BK113" s="64" t="e">
        <f t="shared" si="26"/>
        <v>#REF!</v>
      </c>
    </row>
    <row r="114" spans="1:63">
      <c r="A114" s="22" t="s">
        <v>88</v>
      </c>
      <c r="B114" s="23" t="s">
        <v>151</v>
      </c>
      <c r="C114" s="23" t="s">
        <v>208</v>
      </c>
      <c r="D114" s="23">
        <f>_xlfn.XLOOKUP(C114,[1]期初设置!$E:$E,[1]期初设置!$AM:$AM,0)</f>
        <v>0</v>
      </c>
      <c r="E114" s="27" t="str">
        <f>IFERROR(_xlfn.XLOOKUP(C114,[1]期初设置!$E:$E,[1]期初设置!$R:$R),"")</f>
        <v/>
      </c>
      <c r="F114" s="27" t="str">
        <f>IFERROR(_xlfn.XLOOKUP(C114,[1]期初设置!$E:$E,[1]期初设置!S:S),"")</f>
        <v/>
      </c>
      <c r="G114" s="27" t="str">
        <f>IFERROR(_xlfn.XLOOKUP(C114,[1]期初设置!$E:$E,[1]期初设置!T:T),"")</f>
        <v/>
      </c>
      <c r="H114" s="27" t="str">
        <f>IFERROR(_xlfn.XLOOKUP(C114,[1]期初设置!$E:$E,[1]期初设置!U:U),"")</f>
        <v/>
      </c>
      <c r="I114" s="31">
        <f>_xlfn.XLOOKUP(A114,[2]门店排名!$C:$C,[2]门店排名!$E:$E,0)</f>
        <v>0</v>
      </c>
      <c r="J114" s="31" t="str">
        <f>IFERROR(_xlfn.XLOOKUP(D114,'[1]⑥战队统计表-B-a-②呈现-业绩明细表④'!$A:$A,'[1]⑥战队统计表-B-a-②呈现-业绩明细表④'!$C:$C,0),"")</f>
        <v/>
      </c>
      <c r="K114" s="32">
        <f>IFERROR(_xlfn.XLOOKUP(C114,[1]期初设置!$E:$E,[1]期初设置!$AI:$AI,0),"")</f>
        <v>0</v>
      </c>
      <c r="L114" s="33">
        <f>_xlfn.XLOOKUP(C114,[1]期初设置!$E:$E,[1]期初设置!$J:$J,0)</f>
        <v>0</v>
      </c>
      <c r="M114" s="35">
        <f>_xlfn.XLOOKUP(C114,[1]期初设置!$E:$E,[1]期初设置!$I:$I,0)</f>
        <v>0</v>
      </c>
      <c r="N114" s="35">
        <f>_xlfn.XLOOKUP(C114,[1]期初设置!$E:$E,[1]期初设置!$K:$K,0)</f>
        <v>0</v>
      </c>
      <c r="O114" s="33">
        <f>_xlfn.XLOOKUP(C114,[1]期初设置!$E:$E,[1]期初设置!$O:$O,0)</f>
        <v>0</v>
      </c>
      <c r="P114" s="35">
        <f>IF(_xlfn.XLOOKUP(C114,[1]期初设置!$E:$E,[1]期初设置!$N:$N,0)="同老店",0,_xlfn.XLOOKUP(C114,[1]期初设置!$E:$E,[1]期初设置!$N:$N,0))</f>
        <v>0</v>
      </c>
      <c r="Q114" s="38">
        <f>_xlfn.XLOOKUP(C114,'[3]7月'!$C:$C,'[3]7月'!$E:$E,0)</f>
        <v>0</v>
      </c>
      <c r="R114" s="38">
        <f>_xlfn.XLOOKUP(C114,'[3]7月'!$C:$C,'[3]7月'!$D:$D,0)</f>
        <v>0</v>
      </c>
      <c r="S114" s="38">
        <f>_xlfn.XLOOKUP(A114,[2]人头人次表!$A:$A,[2]人头人次表!$C:$C,0)</f>
        <v>0</v>
      </c>
      <c r="T114" s="38">
        <f>_xlfn.XLOOKUP(C114,'[4]②7月-汇总'!$D:$D,'[4]②7月-汇总'!$AP:$AP,0)</f>
        <v>31</v>
      </c>
      <c r="U114" s="38">
        <f>_xlfn.XLOOKUP(C114,'[4]②7月-汇总'!$D:$D,'[4]②7月-汇总'!$U:$U,0)</f>
        <v>0</v>
      </c>
      <c r="V114" s="41">
        <f>_xlfn.XLOOKUP(C114,[5]期初设置!$E:$E,[5]期初设置!$AG:$AG,0)</f>
        <v>0</v>
      </c>
      <c r="W114" s="42">
        <f>_xlfn.XLOOKUP(C114,[5]期初设置!$E:$E,[5]期初设置!$AH:$AH,0)</f>
        <v>0</v>
      </c>
      <c r="X114" s="42">
        <f>_xlfn.XLOOKUP(C114,[5]期初设置!$E:$E,[5]期初设置!$AI:$AI,0)</f>
        <v>0</v>
      </c>
      <c r="Y114" s="42">
        <f>_xlfn.XLOOKUP(C114,[5]期初设置!$E:$E,[5]期初设置!$AM:$AM,0)</f>
        <v>0</v>
      </c>
      <c r="Z114" s="42">
        <f t="shared" si="15"/>
        <v>0</v>
      </c>
      <c r="AA114" s="42">
        <f t="shared" si="16"/>
        <v>0</v>
      </c>
      <c r="AB114" s="42">
        <f>_xlfn.XLOOKUP(C114,'[6]健康师-人工底薪'!$A:$A,'[6]健康师-人工底薪'!$AF:$AF,0)</f>
        <v>0</v>
      </c>
      <c r="AC114" s="47">
        <f t="shared" si="17"/>
        <v>0</v>
      </c>
      <c r="AD114" s="38">
        <f>_xlfn.XLOOKUP(C114,'[3]7月'!$C:$C,'[3]7月'!$F:$F,0)</f>
        <v>0</v>
      </c>
      <c r="AE114" s="38">
        <f>_xlfn.XLOOKUP(C114,'[8]7月'!$C:$C,'[8]7月'!$G:$G,0)</f>
        <v>0</v>
      </c>
      <c r="AF114" s="38">
        <f>_xlfn.XLOOKUP(C114,'[9]②7月-汇总'!$D:$D,'[9]②7月-汇总'!$W:$W,0)</f>
        <v>0</v>
      </c>
      <c r="AG114" s="38">
        <f>_xlfn.XLOOKUP(C114,'[9]②7月-汇总'!$D:$D,'[9]②7月-汇总'!$Z:$Z,0)</f>
        <v>0</v>
      </c>
      <c r="AH114" s="50" t="e">
        <f>AA114+AC114+#REF!+#REF!+#REF!+AF114+AG114+AD114+AE114</f>
        <v>#REF!</v>
      </c>
      <c r="AI114" s="38">
        <f>_xlfn.XLOOKUP(C114,'[9]①7月-花名册'!$E:$E,'[9]①7月-花名册'!$T:$T,0)</f>
        <v>0</v>
      </c>
      <c r="AJ114" s="38">
        <f t="shared" si="18"/>
        <v>0</v>
      </c>
      <c r="AK114" s="38">
        <f t="shared" si="19"/>
        <v>0</v>
      </c>
      <c r="AL114" s="38">
        <f t="shared" si="20"/>
        <v>0</v>
      </c>
      <c r="AM114" s="38" t="e">
        <f t="shared" si="21"/>
        <v>#REF!</v>
      </c>
      <c r="AN114" s="52">
        <f>_xlfn.XLOOKUP(C114,'[9]②7月-汇总'!$D:$D,'[9]②7月-汇总'!AI:AI,0)</f>
        <v>0</v>
      </c>
      <c r="AO114" s="52">
        <f>_xlfn.XLOOKUP(C114,'[9]②7月-汇总'!$D:$D,'[9]②7月-汇总'!AJ:AJ,0)</f>
        <v>0</v>
      </c>
      <c r="AP114" s="52">
        <f>_xlfn.XLOOKUP(C114,'[9]②7月-汇总'!$D:$D,'[9]②7月-汇总'!AL:AL,0)</f>
        <v>0</v>
      </c>
      <c r="AQ114" s="54">
        <f t="shared" si="22"/>
        <v>0</v>
      </c>
      <c r="AR114" s="55">
        <f>_xlfn.XLOOKUP(C114,'[9]②7月-汇总'!$D:$D,'[9]②7月-汇总'!X:X,0)</f>
        <v>180</v>
      </c>
      <c r="AS114" s="55">
        <f>_xlfn.XLOOKUP(C114,'[9]②7月-汇总'!$D:$D,'[9]②7月-汇总'!Y:Y,0)</f>
        <v>10</v>
      </c>
      <c r="AT114" s="55"/>
      <c r="AU114" s="52">
        <f>_xlfn.XLOOKUP(C114,'[10]7月社保'!$B:$B,'[10]7月社保'!$L:$L,0)</f>
        <v>644.168</v>
      </c>
      <c r="AV114" s="52">
        <f>IFERROR(IF(AL114&gt;0,_xlfn.XLOOKUP(C114,[11]健康师明细!$C:$C,[11]健康师明细!$N:$N,0),0),0)</f>
        <v>0</v>
      </c>
      <c r="AW114" s="52">
        <f>_xlfn.XLOOKUP(C114,'[9]②7月-汇总'!$D:$D,'[9]②7月-汇总'!$AC:$AC,0)</f>
        <v>0</v>
      </c>
      <c r="AX114" s="52">
        <f>_xlfn.XLOOKUP(C114,'[9]②7月-汇总'!$D:$D,'[9]②7月-汇总'!$AB:$AB,0)</f>
        <v>0</v>
      </c>
      <c r="AY114" s="52">
        <f>_xlfn.XLOOKUP(C114,'[9]②7月-汇总'!$D:$D,'[9]②7月-汇总'!$AD:$AD,0)</f>
        <v>0</v>
      </c>
      <c r="AZ114" s="54">
        <f t="shared" si="23"/>
        <v>834.168</v>
      </c>
      <c r="BA114" s="52">
        <f>_xlfn.XLOOKUP(C114,[11]健康师明细!$C:$C,[11]健康师明细!$K:$K,0)</f>
        <v>0</v>
      </c>
      <c r="BB114" s="55">
        <f>_xlfn.XLOOKUP(C114,'[9]②7月-汇总'!$D:$D,'[9]②7月-汇总'!$AE:$AE,0)</f>
        <v>0</v>
      </c>
      <c r="BC114" s="55">
        <f>_xlfn.XLOOKUP(C114,'[9]②7月-汇总'!$D:$D,'[9]②7月-汇总'!$AF:$AF,0)</f>
        <v>0</v>
      </c>
      <c r="BD114" s="58">
        <f>_xlfn.XLOOKUP(C114,'[9]②7月-汇总'!$D:$D,'[9]②7月-汇总'!$AG:$AG,0)</f>
        <v>0</v>
      </c>
      <c r="BE114" s="60" t="e">
        <f t="shared" si="27"/>
        <v>#REF!</v>
      </c>
      <c r="BF114" s="52">
        <f>_xlfn.XLOOKUP(C114,'[9]①7月-花名册'!$E:$E,'[9]①7月-花名册'!$U:$U,0)</f>
        <v>0</v>
      </c>
      <c r="BG114" s="61" t="e">
        <f t="shared" si="24"/>
        <v>#REF!</v>
      </c>
      <c r="BH114" s="61" t="e">
        <f t="shared" si="25"/>
        <v>#REF!</v>
      </c>
      <c r="BI114" s="52">
        <f>_xlfn.XLOOKUP(C114,[9]上月未发人员明细!$A:$A,[9]上月未发人员明细!$I:$I,0)</f>
        <v>0</v>
      </c>
      <c r="BJ114" s="52">
        <f>SUMIFS([7]手动调整!$F:$F,[7]手动调整!$B:$B,C114)</f>
        <v>0</v>
      </c>
      <c r="BK114" s="64" t="e">
        <f t="shared" si="26"/>
        <v>#REF!</v>
      </c>
    </row>
    <row r="115" spans="1:63">
      <c r="A115" s="22" t="s">
        <v>209</v>
      </c>
      <c r="B115" s="23" t="s">
        <v>79</v>
      </c>
      <c r="C115" s="23" t="s">
        <v>210</v>
      </c>
      <c r="D115" s="23">
        <f>_xlfn.XLOOKUP(C115,[1]期初设置!$E:$E,[1]期初设置!$AM:$AM,0)</f>
        <v>0</v>
      </c>
      <c r="E115" s="27" t="str">
        <f>IFERROR(_xlfn.XLOOKUP(C115,[1]期初设置!$E:$E,[1]期初设置!$R:$R),"")</f>
        <v/>
      </c>
      <c r="F115" s="27" t="str">
        <f>IFERROR(_xlfn.XLOOKUP(C115,[1]期初设置!$E:$E,[1]期初设置!S:S),"")</f>
        <v/>
      </c>
      <c r="G115" s="27" t="str">
        <f>IFERROR(_xlfn.XLOOKUP(C115,[1]期初设置!$E:$E,[1]期初设置!T:T),"")</f>
        <v/>
      </c>
      <c r="H115" s="27" t="str">
        <f>IFERROR(_xlfn.XLOOKUP(C115,[1]期初设置!$E:$E,[1]期初设置!U:U),"")</f>
        <v/>
      </c>
      <c r="I115" s="31">
        <f>_xlfn.XLOOKUP(A115,[2]门店排名!$C:$C,[2]门店排名!$E:$E,0)</f>
        <v>311108</v>
      </c>
      <c r="J115" s="31" t="str">
        <f>IFERROR(_xlfn.XLOOKUP(D115,'[1]⑥战队统计表-B-a-②呈现-业绩明细表④'!$A:$A,'[1]⑥战队统计表-B-a-②呈现-业绩明细表④'!$C:$C,0),"")</f>
        <v/>
      </c>
      <c r="K115" s="32">
        <f>IFERROR(_xlfn.XLOOKUP(C115,[1]期初设置!$E:$E,[1]期初设置!$AI:$AI,0),"")</f>
        <v>0</v>
      </c>
      <c r="L115" s="33">
        <f>_xlfn.XLOOKUP(C115,[1]期初设置!$E:$E,[1]期初设置!$J:$J,0)</f>
        <v>0</v>
      </c>
      <c r="M115" s="35">
        <f>_xlfn.XLOOKUP(C115,[1]期初设置!$E:$E,[1]期初设置!$I:$I,0)</f>
        <v>0</v>
      </c>
      <c r="N115" s="35">
        <f>_xlfn.XLOOKUP(C115,[1]期初设置!$E:$E,[1]期初设置!$K:$K,0)</f>
        <v>0</v>
      </c>
      <c r="O115" s="33">
        <f>_xlfn.XLOOKUP(C115,[1]期初设置!$E:$E,[1]期初设置!$O:$O,0)</f>
        <v>0</v>
      </c>
      <c r="P115" s="35">
        <f>IF(_xlfn.XLOOKUP(C115,[1]期初设置!$E:$E,[1]期初设置!$N:$N,0)="同老店",0,_xlfn.XLOOKUP(C115,[1]期初设置!$E:$E,[1]期初设置!$N:$N,0))</f>
        <v>0</v>
      </c>
      <c r="Q115" s="38">
        <f>_xlfn.XLOOKUP(C115,'[3]7月'!$C:$C,'[3]7月'!$E:$E,0)</f>
        <v>0</v>
      </c>
      <c r="R115" s="38">
        <f>_xlfn.XLOOKUP(C115,'[3]7月'!$C:$C,'[3]7月'!$D:$D,0)</f>
        <v>0</v>
      </c>
      <c r="S115" s="38">
        <f>_xlfn.XLOOKUP(A115,[2]人头人次表!$A:$A,[2]人头人次表!$C:$C,0)</f>
        <v>163</v>
      </c>
      <c r="T115" s="38">
        <f>_xlfn.XLOOKUP(C115,'[4]②7月-汇总'!$D:$D,'[4]②7月-汇总'!$AP:$AP,0)</f>
        <v>31</v>
      </c>
      <c r="U115" s="38">
        <f>_xlfn.XLOOKUP(C115,'[4]②7月-汇总'!$D:$D,'[4]②7月-汇总'!$U:$U,0)</f>
        <v>0</v>
      </c>
      <c r="V115" s="41">
        <f>_xlfn.XLOOKUP(C115,[5]期初设置!$E:$E,[5]期初设置!$AG:$AG,0)</f>
        <v>0</v>
      </c>
      <c r="W115" s="42">
        <f>_xlfn.XLOOKUP(C115,[5]期初设置!$E:$E,[5]期初设置!$AH:$AH,0)</f>
        <v>0</v>
      </c>
      <c r="X115" s="42">
        <f>_xlfn.XLOOKUP(C115,[5]期初设置!$E:$E,[5]期初设置!$AI:$AI,0)</f>
        <v>0</v>
      </c>
      <c r="Y115" s="42">
        <f>_xlfn.XLOOKUP(C115,[5]期初设置!$E:$E,[5]期初设置!$AM:$AM,0)</f>
        <v>0</v>
      </c>
      <c r="Z115" s="42">
        <f t="shared" si="15"/>
        <v>0</v>
      </c>
      <c r="AA115" s="42">
        <f t="shared" si="16"/>
        <v>0</v>
      </c>
      <c r="AB115" s="42">
        <f>_xlfn.XLOOKUP(C115,'[6]健康师-人工底薪'!$A:$A,'[6]健康师-人工底薪'!$AF:$AF,0)</f>
        <v>0</v>
      </c>
      <c r="AC115" s="47">
        <f t="shared" si="17"/>
        <v>0</v>
      </c>
      <c r="AD115" s="38">
        <f>_xlfn.XLOOKUP(C115,'[3]7月'!$C:$C,'[3]7月'!$F:$F,0)</f>
        <v>0</v>
      </c>
      <c r="AE115" s="38">
        <f>_xlfn.XLOOKUP(C115,'[8]7月'!$C:$C,'[8]7月'!$G:$G,0)</f>
        <v>0</v>
      </c>
      <c r="AF115" s="38">
        <f>_xlfn.XLOOKUP(C115,'[9]②7月-汇总'!$D:$D,'[9]②7月-汇总'!$W:$W,0)</f>
        <v>0</v>
      </c>
      <c r="AG115" s="38">
        <f>_xlfn.XLOOKUP(C115,'[9]②7月-汇总'!$D:$D,'[9]②7月-汇总'!$Z:$Z,0)</f>
        <v>0</v>
      </c>
      <c r="AH115" s="50" t="e">
        <f>AA115+AC115+#REF!+#REF!+#REF!+AF115+AG115+AD115+AE115</f>
        <v>#REF!</v>
      </c>
      <c r="AI115" s="38">
        <f>_xlfn.XLOOKUP(C115,'[9]①7月-花名册'!$E:$E,'[9]①7月-花名册'!$T:$T,0)</f>
        <v>0</v>
      </c>
      <c r="AJ115" s="38">
        <f t="shared" si="18"/>
        <v>0</v>
      </c>
      <c r="AK115" s="38">
        <f t="shared" si="19"/>
        <v>0</v>
      </c>
      <c r="AL115" s="38">
        <f t="shared" si="20"/>
        <v>0</v>
      </c>
      <c r="AM115" s="38" t="e">
        <f t="shared" si="21"/>
        <v>#REF!</v>
      </c>
      <c r="AN115" s="52">
        <f>_xlfn.XLOOKUP(C115,'[9]②7月-汇总'!$D:$D,'[9]②7月-汇总'!AI:AI,0)</f>
        <v>0</v>
      </c>
      <c r="AO115" s="52">
        <f>_xlfn.XLOOKUP(C115,'[9]②7月-汇总'!$D:$D,'[9]②7月-汇总'!AJ:AJ,0)</f>
        <v>0</v>
      </c>
      <c r="AP115" s="52">
        <f>_xlfn.XLOOKUP(C115,'[9]②7月-汇总'!$D:$D,'[9]②7月-汇总'!AL:AL,0)</f>
        <v>0</v>
      </c>
      <c r="AQ115" s="54">
        <f t="shared" si="22"/>
        <v>0</v>
      </c>
      <c r="AR115" s="55">
        <f>_xlfn.XLOOKUP(C115,'[9]②7月-汇总'!$D:$D,'[9]②7月-汇总'!X:X,0)</f>
        <v>0</v>
      </c>
      <c r="AS115" s="55">
        <f>_xlfn.XLOOKUP(C115,'[9]②7月-汇总'!$D:$D,'[9]②7月-汇总'!Y:Y,0)</f>
        <v>0</v>
      </c>
      <c r="AT115" s="55"/>
      <c r="AU115" s="52">
        <f>_xlfn.XLOOKUP(C115,'[10]7月社保'!$B:$B,'[10]7月社保'!$L:$L,0)</f>
        <v>640.56</v>
      </c>
      <c r="AV115" s="52">
        <f>IFERROR(IF(AL115&gt;0,_xlfn.XLOOKUP(C115,[11]健康师明细!$C:$C,[11]健康师明细!$N:$N,0),0),0)</f>
        <v>0</v>
      </c>
      <c r="AW115" s="52">
        <f>_xlfn.XLOOKUP(C115,'[9]②7月-汇总'!$D:$D,'[9]②7月-汇总'!$AC:$AC,0)</f>
        <v>0</v>
      </c>
      <c r="AX115" s="52">
        <f>_xlfn.XLOOKUP(C115,'[9]②7月-汇总'!$D:$D,'[9]②7月-汇总'!$AB:$AB,0)</f>
        <v>0</v>
      </c>
      <c r="AY115" s="52">
        <f>_xlfn.XLOOKUP(C115,'[9]②7月-汇总'!$D:$D,'[9]②7月-汇总'!$AD:$AD,0)</f>
        <v>0</v>
      </c>
      <c r="AZ115" s="54">
        <f t="shared" si="23"/>
        <v>640.56</v>
      </c>
      <c r="BA115" s="52">
        <f>_xlfn.XLOOKUP(C115,[11]健康师明细!$C:$C,[11]健康师明细!$K:$K,0)</f>
        <v>0</v>
      </c>
      <c r="BB115" s="55">
        <f>_xlfn.XLOOKUP(C115,'[9]②7月-汇总'!$D:$D,'[9]②7月-汇总'!$AE:$AE,0)</f>
        <v>0</v>
      </c>
      <c r="BC115" s="55">
        <f>_xlfn.XLOOKUP(C115,'[9]②7月-汇总'!$D:$D,'[9]②7月-汇总'!$AF:$AF,0)</f>
        <v>0</v>
      </c>
      <c r="BD115" s="58">
        <f>_xlfn.XLOOKUP(C115,'[9]②7月-汇总'!$D:$D,'[9]②7月-汇总'!$AG:$AG,0)</f>
        <v>0</v>
      </c>
      <c r="BE115" s="60" t="e">
        <f t="shared" si="27"/>
        <v>#REF!</v>
      </c>
      <c r="BF115" s="52">
        <f>_xlfn.XLOOKUP(C115,'[9]①7月-花名册'!$E:$E,'[9]①7月-花名册'!$U:$U,0)</f>
        <v>0</v>
      </c>
      <c r="BG115" s="61" t="e">
        <f t="shared" si="24"/>
        <v>#REF!</v>
      </c>
      <c r="BH115" s="61" t="e">
        <f t="shared" si="25"/>
        <v>#REF!</v>
      </c>
      <c r="BI115" s="52">
        <f>_xlfn.XLOOKUP(C115,[9]上月未发人员明细!$A:$A,[9]上月未发人员明细!$I:$I,0)</f>
        <v>0</v>
      </c>
      <c r="BJ115" s="52">
        <f>SUMIFS([7]手动调整!$F:$F,[7]手动调整!$B:$B,C115)</f>
        <v>0</v>
      </c>
      <c r="BK115" s="64" t="e">
        <f t="shared" si="26"/>
        <v>#REF!</v>
      </c>
    </row>
    <row r="116" spans="1:63">
      <c r="A116" s="22" t="s">
        <v>209</v>
      </c>
      <c r="B116" s="23" t="s">
        <v>12</v>
      </c>
      <c r="C116" s="23" t="s">
        <v>211</v>
      </c>
      <c r="D116" s="23" t="str">
        <f>_xlfn.XLOOKUP(C116,[1]期初设置!$E:$E,[1]期初设置!$AM:$AM,0)</f>
        <v>双流+星耀队</v>
      </c>
      <c r="E116" s="27">
        <f>IFERROR(_xlfn.XLOOKUP(C116,[1]期初设置!$E:$E,[1]期初设置!$R:$R),"")</f>
        <v>43063.5</v>
      </c>
      <c r="F116" s="27">
        <f>IFERROR(_xlfn.XLOOKUP(C116,[1]期初设置!$E:$E,[1]期初设置!S:S),"")</f>
        <v>16423.5</v>
      </c>
      <c r="G116" s="27">
        <f>IFERROR(_xlfn.XLOOKUP(C116,[1]期初设置!$E:$E,[1]期初设置!T:T),"")</f>
        <v>26640</v>
      </c>
      <c r="H116" s="27">
        <f>IFERROR(_xlfn.XLOOKUP(C116,[1]期初设置!$E:$E,[1]期初设置!U:U),"")</f>
        <v>0</v>
      </c>
      <c r="I116" s="31">
        <f>_xlfn.XLOOKUP(A116,[2]门店排名!$C:$C,[2]门店排名!$E:$E,0)</f>
        <v>311108</v>
      </c>
      <c r="J116" s="31">
        <f>IFERROR(_xlfn.XLOOKUP(D116,'[1]⑥战队统计表-B-a-②呈现-业绩明细表④'!$A:$A,'[1]⑥战队统计表-B-a-②呈现-业绩明细表④'!$C:$C,0),"")</f>
        <v>139419.5</v>
      </c>
      <c r="K116" s="32">
        <f>IFERROR(_xlfn.XLOOKUP(C116,[1]期初设置!$E:$E,[1]期初设置!$AI:$AI,0),"")</f>
        <v>1923.1515</v>
      </c>
      <c r="L116" s="33">
        <f>_xlfn.XLOOKUP(C116,[1]期初设置!$E:$E,[1]期初设置!$J:$J,0)</f>
        <v>0</v>
      </c>
      <c r="M116" s="35">
        <f>_xlfn.XLOOKUP(C116,[1]期初设置!$E:$E,[1]期初设置!$I:$I,0)</f>
        <v>0</v>
      </c>
      <c r="N116" s="35">
        <f>_xlfn.XLOOKUP(C116,[1]期初设置!$E:$E,[1]期初设置!$K:$K,0)</f>
        <v>0</v>
      </c>
      <c r="O116" s="33">
        <f>_xlfn.XLOOKUP(C116,[1]期初设置!$E:$E,[1]期初设置!$O:$O,0)</f>
        <v>0</v>
      </c>
      <c r="P116" s="35">
        <f>IF(_xlfn.XLOOKUP(C116,[1]期初设置!$E:$E,[1]期初设置!$N:$N,0)="同老店",0,_xlfn.XLOOKUP(C116,[1]期初设置!$E:$E,[1]期初设置!$N:$N,0))</f>
        <v>0</v>
      </c>
      <c r="Q116" s="38">
        <f>_xlfn.XLOOKUP(C116,'[3]7月'!$C:$C,'[3]7月'!$E:$E,0)</f>
        <v>21667.48</v>
      </c>
      <c r="R116" s="38">
        <f>_xlfn.XLOOKUP(C116,'[3]7月'!$C:$C,'[3]7月'!$D:$D,0)</f>
        <v>130</v>
      </c>
      <c r="S116" s="38">
        <f>_xlfn.XLOOKUP(A116,[2]人头人次表!$A:$A,[2]人头人次表!$C:$C,0)</f>
        <v>163</v>
      </c>
      <c r="T116" s="38">
        <f>_xlfn.XLOOKUP(C116,'[4]②7月-汇总'!$D:$D,'[4]②7月-汇总'!$AP:$AP,0)</f>
        <v>31</v>
      </c>
      <c r="U116" s="38">
        <f>_xlfn.XLOOKUP(C116,'[4]②7月-汇总'!$D:$D,'[4]②7月-汇总'!$U:$U,0)</f>
        <v>0</v>
      </c>
      <c r="V116" s="41">
        <f>_xlfn.XLOOKUP(C116,[5]期初设置!$E:$E,[5]期初设置!$AG:$AG,0)</f>
        <v>0.06</v>
      </c>
      <c r="W116" s="42">
        <f>_xlfn.XLOOKUP(C116,[5]期初设置!$E:$E,[5]期初设置!$AH:$AH,0)</f>
        <v>936.1395</v>
      </c>
      <c r="X116" s="42">
        <f>_xlfn.XLOOKUP(C116,[5]期初设置!$E:$E,[5]期初设置!$AI:$AI,0)</f>
        <v>987.012</v>
      </c>
      <c r="Y116" s="42" t="str">
        <f>_xlfn.XLOOKUP(C116,[5]期初设置!$E:$E,[5]期初设置!$AM:$AM,0)</f>
        <v/>
      </c>
      <c r="Z116" s="42">
        <f t="shared" si="15"/>
        <v>0</v>
      </c>
      <c r="AA116" s="42">
        <f t="shared" si="16"/>
        <v>1923.1515</v>
      </c>
      <c r="AB116" s="42">
        <f>_xlfn.XLOOKUP(C116,'[6]健康师-人工底薪'!$A:$A,'[6]健康师-人工底薪'!$AF:$AF,0)</f>
        <v>2200</v>
      </c>
      <c r="AC116" s="47">
        <f t="shared" si="17"/>
        <v>2200</v>
      </c>
      <c r="AD116" s="38">
        <f>_xlfn.XLOOKUP(C116,'[3]7月'!$C:$C,'[3]7月'!$F:$F,0)</f>
        <v>1322.5</v>
      </c>
      <c r="AE116" s="38">
        <f>_xlfn.XLOOKUP(C116,'[8]7月'!$C:$C,'[8]7月'!$G:$G,0)</f>
        <v>20</v>
      </c>
      <c r="AF116" s="38">
        <f>_xlfn.XLOOKUP(C116,'[9]②7月-汇总'!$D:$D,'[9]②7月-汇总'!$W:$W,0)</f>
        <v>0</v>
      </c>
      <c r="AG116" s="38">
        <f>_xlfn.XLOOKUP(C116,'[9]②7月-汇总'!$D:$D,'[9]②7月-汇总'!$Z:$Z,0)</f>
        <v>0</v>
      </c>
      <c r="AH116" s="50" t="e">
        <f>AA116+AC116+#REF!+#REF!+#REF!+AF116+AG116+AD116+AE116</f>
        <v>#REF!</v>
      </c>
      <c r="AI116" s="38">
        <f>_xlfn.XLOOKUP(C116,'[9]①7月-花名册'!$E:$E,'[9]①7月-花名册'!$T:$T,0)</f>
        <v>0</v>
      </c>
      <c r="AJ116" s="38">
        <f t="shared" si="18"/>
        <v>0</v>
      </c>
      <c r="AK116" s="38">
        <f t="shared" si="19"/>
        <v>0</v>
      </c>
      <c r="AL116" s="38">
        <f t="shared" si="20"/>
        <v>0</v>
      </c>
      <c r="AM116" s="38" t="e">
        <f t="shared" si="21"/>
        <v>#REF!</v>
      </c>
      <c r="AN116" s="52">
        <f>_xlfn.XLOOKUP(C116,'[9]②7月-汇总'!$D:$D,'[9]②7月-汇总'!AI:AI,0)</f>
        <v>0</v>
      </c>
      <c r="AO116" s="52">
        <f>_xlfn.XLOOKUP(C116,'[9]②7月-汇总'!$D:$D,'[9]②7月-汇总'!AJ:AJ,0)</f>
        <v>0</v>
      </c>
      <c r="AP116" s="52">
        <f>_xlfn.XLOOKUP(C116,'[9]②7月-汇总'!$D:$D,'[9]②7月-汇总'!AL:AL,0)</f>
        <v>0</v>
      </c>
      <c r="AQ116" s="54">
        <f t="shared" si="22"/>
        <v>0</v>
      </c>
      <c r="AR116" s="55">
        <f>_xlfn.XLOOKUP(C116,'[9]②7月-汇总'!$D:$D,'[9]②7月-汇总'!X:X,0)</f>
        <v>0</v>
      </c>
      <c r="AS116" s="55">
        <f>_xlfn.XLOOKUP(C116,'[9]②7月-汇总'!$D:$D,'[9]②7月-汇总'!Y:Y,0)</f>
        <v>0</v>
      </c>
      <c r="AT116" s="55"/>
      <c r="AU116" s="52">
        <f>_xlfn.XLOOKUP(C116,'[10]7月社保'!$B:$B,'[10]7月社保'!$L:$L,0)</f>
        <v>0</v>
      </c>
      <c r="AV116" s="52">
        <f>IFERROR(IF(AL116&gt;0,_xlfn.XLOOKUP(C116,[11]健康师明细!$C:$C,[11]健康师明细!$N:$N,0),0),0)</f>
        <v>0</v>
      </c>
      <c r="AW116" s="52">
        <f>_xlfn.XLOOKUP(C116,'[9]②7月-汇总'!$D:$D,'[9]②7月-汇总'!$AC:$AC,0)</f>
        <v>100</v>
      </c>
      <c r="AX116" s="52">
        <f>_xlfn.XLOOKUP(C116,'[9]②7月-汇总'!$D:$D,'[9]②7月-汇总'!$AB:$AB,0)</f>
        <v>0</v>
      </c>
      <c r="AY116" s="52">
        <f>_xlfn.XLOOKUP(C116,'[9]②7月-汇总'!$D:$D,'[9]②7月-汇总'!$AD:$AD,0)</f>
        <v>0</v>
      </c>
      <c r="AZ116" s="54">
        <f t="shared" si="23"/>
        <v>100</v>
      </c>
      <c r="BA116" s="52">
        <f>_xlfn.XLOOKUP(C116,[11]健康师明细!$C:$C,[11]健康师明细!$K:$K,0)</f>
        <v>0</v>
      </c>
      <c r="BB116" s="55">
        <f>_xlfn.XLOOKUP(C116,'[9]②7月-汇总'!$D:$D,'[9]②7月-汇总'!$AE:$AE,0)</f>
        <v>0</v>
      </c>
      <c r="BC116" s="55">
        <f>_xlfn.XLOOKUP(C116,'[9]②7月-汇总'!$D:$D,'[9]②7月-汇总'!$AF:$AF,0)</f>
        <v>0</v>
      </c>
      <c r="BD116" s="58">
        <f>_xlfn.XLOOKUP(C116,'[9]②7月-汇总'!$D:$D,'[9]②7月-汇总'!$AG:$AG,0)</f>
        <v>0</v>
      </c>
      <c r="BE116" s="60" t="e">
        <f t="shared" si="27"/>
        <v>#REF!</v>
      </c>
      <c r="BF116" s="52">
        <f>_xlfn.XLOOKUP(C116,'[9]①7月-花名册'!$E:$E,'[9]①7月-花名册'!$U:$U,0)</f>
        <v>0</v>
      </c>
      <c r="BG116" s="61" t="e">
        <f t="shared" si="24"/>
        <v>#REF!</v>
      </c>
      <c r="BH116" s="61" t="e">
        <f t="shared" si="25"/>
        <v>#REF!</v>
      </c>
      <c r="BI116" s="52">
        <f>_xlfn.XLOOKUP(C116,[9]上月未发人员明细!$A:$A,[9]上月未发人员明细!$I:$I,0)</f>
        <v>0</v>
      </c>
      <c r="BJ116" s="52">
        <f>SUMIFS([7]手动调整!$F:$F,[7]手动调整!$B:$B,C116)</f>
        <v>0</v>
      </c>
      <c r="BK116" s="64" t="e">
        <f t="shared" si="26"/>
        <v>#REF!</v>
      </c>
    </row>
    <row r="117" spans="1:63">
      <c r="A117" s="22" t="s">
        <v>209</v>
      </c>
      <c r="B117" s="23" t="s">
        <v>12</v>
      </c>
      <c r="C117" s="23" t="s">
        <v>212</v>
      </c>
      <c r="D117" s="23" t="str">
        <f>_xlfn.XLOOKUP(C117,[1]期初设置!$E:$E,[1]期初设置!$AM:$AM,0)</f>
        <v>双流+星耀队</v>
      </c>
      <c r="E117" s="27">
        <f>IFERROR(_xlfn.XLOOKUP(C117,[1]期初设置!$E:$E,[1]期初设置!$R:$R),"")</f>
        <v>96356</v>
      </c>
      <c r="F117" s="27">
        <f>IFERROR(_xlfn.XLOOKUP(C117,[1]期初设置!$E:$E,[1]期初设置!S:S),"")</f>
        <v>27310</v>
      </c>
      <c r="G117" s="27">
        <f>IFERROR(_xlfn.XLOOKUP(C117,[1]期初设置!$E:$E,[1]期初设置!T:T),"")</f>
        <v>66750</v>
      </c>
      <c r="H117" s="27">
        <f>IFERROR(_xlfn.XLOOKUP(C117,[1]期初设置!$E:$E,[1]期初设置!U:U),"")</f>
        <v>2296</v>
      </c>
      <c r="I117" s="31">
        <f>_xlfn.XLOOKUP(A117,[2]门店排名!$C:$C,[2]门店排名!$E:$E,0)</f>
        <v>311108</v>
      </c>
      <c r="J117" s="31">
        <f>IFERROR(_xlfn.XLOOKUP(D117,'[1]⑥战队统计表-B-a-②呈现-业绩明细表④'!$A:$A,'[1]⑥战队统计表-B-a-②呈现-业绩明细表④'!$C:$C,0),"")</f>
        <v>139419.5</v>
      </c>
      <c r="K117" s="32">
        <f>IFERROR(_xlfn.XLOOKUP(C117,[1]期初设置!$E:$E,[1]期初设置!$AI:$AI,0),"")</f>
        <v>4029.7575</v>
      </c>
      <c r="L117" s="33">
        <f>_xlfn.XLOOKUP(C117,[1]期初设置!$E:$E,[1]期初设置!$J:$J,0)</f>
        <v>0</v>
      </c>
      <c r="M117" s="35">
        <f>_xlfn.XLOOKUP(C117,[1]期初设置!$E:$E,[1]期初设置!$I:$I,0)</f>
        <v>0</v>
      </c>
      <c r="N117" s="35">
        <f>_xlfn.XLOOKUP(C117,[1]期初设置!$E:$E,[1]期初设置!$K:$K,0)</f>
        <v>0</v>
      </c>
      <c r="O117" s="33">
        <f>_xlfn.XLOOKUP(C117,[1]期初设置!$E:$E,[1]期初设置!$O:$O,0)</f>
        <v>0</v>
      </c>
      <c r="P117" s="35">
        <f>IF(_xlfn.XLOOKUP(C117,[1]期初设置!$E:$E,[1]期初设置!$N:$N,0)="同老店",0,_xlfn.XLOOKUP(C117,[1]期初设置!$E:$E,[1]期初设置!$N:$N,0))</f>
        <v>0</v>
      </c>
      <c r="Q117" s="38">
        <f>_xlfn.XLOOKUP(C117,'[3]7月'!$C:$C,'[3]7月'!$E:$E,0)</f>
        <v>25042.22</v>
      </c>
      <c r="R117" s="38">
        <f>_xlfn.XLOOKUP(C117,'[3]7月'!$C:$C,'[3]7月'!$D:$D,0)</f>
        <v>129.5</v>
      </c>
      <c r="S117" s="38">
        <f>_xlfn.XLOOKUP(A117,[2]人头人次表!$A:$A,[2]人头人次表!$C:$C,0)</f>
        <v>163</v>
      </c>
      <c r="T117" s="38">
        <f>_xlfn.XLOOKUP(C117,'[4]②7月-汇总'!$D:$D,'[4]②7月-汇总'!$AP:$AP,0)</f>
        <v>31</v>
      </c>
      <c r="U117" s="38">
        <f>_xlfn.XLOOKUP(C117,'[4]②7月-汇总'!$D:$D,'[4]②7月-汇总'!$U:$U,0)</f>
        <v>0</v>
      </c>
      <c r="V117" s="41">
        <f>_xlfn.XLOOKUP(C117,[5]期初设置!$E:$E,[5]期初设置!$AG:$AG,0)</f>
        <v>0.06</v>
      </c>
      <c r="W117" s="42">
        <f>_xlfn.XLOOKUP(C117,[5]期初设置!$E:$E,[5]期初设置!$AH:$AH,0)</f>
        <v>1556.67</v>
      </c>
      <c r="X117" s="42">
        <f>_xlfn.XLOOKUP(C117,[5]期初设置!$E:$E,[5]期初设置!$AI:$AI,0)</f>
        <v>2473.0875</v>
      </c>
      <c r="Y117" s="42">
        <f>_xlfn.XLOOKUP(C117,[5]期初设置!$E:$E,[5]期初设置!$AM:$AM,0)</f>
        <v>418.26</v>
      </c>
      <c r="Z117" s="42">
        <f t="shared" si="15"/>
        <v>0</v>
      </c>
      <c r="AA117" s="42">
        <f t="shared" si="16"/>
        <v>4448.0175</v>
      </c>
      <c r="AB117" s="42">
        <f>_xlfn.XLOOKUP(C117,'[6]健康师-人工底薪'!$A:$A,'[6]健康师-人工底薪'!$AF:$AF,0)</f>
        <v>2200</v>
      </c>
      <c r="AC117" s="47">
        <f t="shared" si="17"/>
        <v>2200</v>
      </c>
      <c r="AD117" s="38">
        <f>_xlfn.XLOOKUP(C117,'[3]7月'!$C:$C,'[3]7月'!$F:$F,0)</f>
        <v>1869</v>
      </c>
      <c r="AE117" s="38">
        <f>_xlfn.XLOOKUP(C117,'[8]7月'!$C:$C,'[8]7月'!$G:$G,0)</f>
        <v>240</v>
      </c>
      <c r="AF117" s="38">
        <f>_xlfn.XLOOKUP(C117,'[9]②7月-汇总'!$D:$D,'[9]②7月-汇总'!$W:$W,0)</f>
        <v>0</v>
      </c>
      <c r="AG117" s="38">
        <f>_xlfn.XLOOKUP(C117,'[9]②7月-汇总'!$D:$D,'[9]②7月-汇总'!$Z:$Z,0)</f>
        <v>0</v>
      </c>
      <c r="AH117" s="50" t="e">
        <f>AA117+AC117+#REF!+#REF!+#REF!+AF117+AG117+AD117+AE117</f>
        <v>#REF!</v>
      </c>
      <c r="AI117" s="38">
        <f>_xlfn.XLOOKUP(C117,'[9]①7月-花名册'!$E:$E,'[9]①7月-花名册'!$T:$T,0)</f>
        <v>0</v>
      </c>
      <c r="AJ117" s="38">
        <f t="shared" si="18"/>
        <v>0</v>
      </c>
      <c r="AK117" s="38">
        <f t="shared" si="19"/>
        <v>0</v>
      </c>
      <c r="AL117" s="38">
        <f t="shared" si="20"/>
        <v>0</v>
      </c>
      <c r="AM117" s="38" t="e">
        <f t="shared" si="21"/>
        <v>#REF!</v>
      </c>
      <c r="AN117" s="52">
        <f>_xlfn.XLOOKUP(C117,'[9]②7月-汇总'!$D:$D,'[9]②7月-汇总'!AI:AI,0)</f>
        <v>0</v>
      </c>
      <c r="AO117" s="52">
        <f>_xlfn.XLOOKUP(C117,'[9]②7月-汇总'!$D:$D,'[9]②7月-汇总'!AJ:AJ,0)</f>
        <v>0</v>
      </c>
      <c r="AP117" s="52">
        <f>_xlfn.XLOOKUP(C117,'[9]②7月-汇总'!$D:$D,'[9]②7月-汇总'!AL:AL,0)</f>
        <v>0</v>
      </c>
      <c r="AQ117" s="54">
        <f t="shared" si="22"/>
        <v>0</v>
      </c>
      <c r="AR117" s="55">
        <f>_xlfn.XLOOKUP(C117,'[9]②7月-汇总'!$D:$D,'[9]②7月-汇总'!X:X,0)</f>
        <v>20</v>
      </c>
      <c r="AS117" s="55">
        <f>_xlfn.XLOOKUP(C117,'[9]②7月-汇总'!$D:$D,'[9]②7月-汇总'!Y:Y,0)</f>
        <v>0</v>
      </c>
      <c r="AT117" s="55"/>
      <c r="AU117" s="52">
        <f>_xlfn.XLOOKUP(C117,'[10]7月社保'!$B:$B,'[10]7月社保'!$L:$L,0)</f>
        <v>0</v>
      </c>
      <c r="AV117" s="52">
        <f>IFERROR(IF(AL117&gt;0,_xlfn.XLOOKUP(C117,[11]健康师明细!$C:$C,[11]健康师明细!$N:$N,0),0),0)</f>
        <v>0</v>
      </c>
      <c r="AW117" s="52">
        <f>_xlfn.XLOOKUP(C117,'[9]②7月-汇总'!$D:$D,'[9]②7月-汇总'!$AC:$AC,0)</f>
        <v>100</v>
      </c>
      <c r="AX117" s="52">
        <f>_xlfn.XLOOKUP(C117,'[9]②7月-汇总'!$D:$D,'[9]②7月-汇总'!$AB:$AB,0)</f>
        <v>0</v>
      </c>
      <c r="AY117" s="52">
        <f>_xlfn.XLOOKUP(C117,'[9]②7月-汇总'!$D:$D,'[9]②7月-汇总'!$AD:$AD,0)</f>
        <v>0</v>
      </c>
      <c r="AZ117" s="54">
        <f t="shared" si="23"/>
        <v>120</v>
      </c>
      <c r="BA117" s="52">
        <f>_xlfn.XLOOKUP(C117,[11]健康师明细!$C:$C,[11]健康师明细!$K:$K,0)</f>
        <v>0</v>
      </c>
      <c r="BB117" s="55">
        <f>_xlfn.XLOOKUP(C117,'[9]②7月-汇总'!$D:$D,'[9]②7月-汇总'!$AE:$AE,0)</f>
        <v>300</v>
      </c>
      <c r="BC117" s="55">
        <f>_xlfn.XLOOKUP(C117,'[9]②7月-汇总'!$D:$D,'[9]②7月-汇总'!$AF:$AF,0)</f>
        <v>0</v>
      </c>
      <c r="BD117" s="58">
        <f>_xlfn.XLOOKUP(C117,'[9]②7月-汇总'!$D:$D,'[9]②7月-汇总'!$AG:$AG,0)</f>
        <v>0</v>
      </c>
      <c r="BE117" s="60" t="e">
        <f t="shared" si="27"/>
        <v>#REF!</v>
      </c>
      <c r="BF117" s="52">
        <f>_xlfn.XLOOKUP(C117,'[9]①7月-花名册'!$E:$E,'[9]①7月-花名册'!$U:$U,0)</f>
        <v>0</v>
      </c>
      <c r="BG117" s="61" t="e">
        <f t="shared" si="24"/>
        <v>#REF!</v>
      </c>
      <c r="BH117" s="61" t="e">
        <f t="shared" si="25"/>
        <v>#REF!</v>
      </c>
      <c r="BI117" s="52">
        <f>_xlfn.XLOOKUP(C117,[9]上月未发人员明细!$A:$A,[9]上月未发人员明细!$I:$I,0)</f>
        <v>0</v>
      </c>
      <c r="BJ117" s="52">
        <f>SUMIFS([7]手动调整!$F:$F,[7]手动调整!$B:$B,C117)</f>
        <v>0</v>
      </c>
      <c r="BK117" s="64" t="e">
        <f t="shared" si="26"/>
        <v>#REF!</v>
      </c>
    </row>
    <row r="118" spans="1:63">
      <c r="A118" s="22" t="s">
        <v>209</v>
      </c>
      <c r="B118" s="23" t="s">
        <v>12</v>
      </c>
      <c r="C118" s="23" t="s">
        <v>213</v>
      </c>
      <c r="D118" s="23" t="str">
        <f>_xlfn.XLOOKUP(C118,[1]期初设置!$E:$E,[1]期初设置!$AM:$AM,0)</f>
        <v>双流+超越队</v>
      </c>
      <c r="E118" s="27">
        <f>IFERROR(_xlfn.XLOOKUP(C118,[1]期初设置!$E:$E,[1]期初设置!$R:$R),"")</f>
        <v>113442</v>
      </c>
      <c r="F118" s="27">
        <f>IFERROR(_xlfn.XLOOKUP(C118,[1]期初设置!$E:$E,[1]期初设置!S:S),"")</f>
        <v>22234</v>
      </c>
      <c r="G118" s="27">
        <f>IFERROR(_xlfn.XLOOKUP(C118,[1]期初设置!$E:$E,[1]期初设置!T:T),"")</f>
        <v>89700</v>
      </c>
      <c r="H118" s="27">
        <f>IFERROR(_xlfn.XLOOKUP(C118,[1]期初设置!$E:$E,[1]期初设置!U:U),"")</f>
        <v>1508</v>
      </c>
      <c r="I118" s="31">
        <f>_xlfn.XLOOKUP(A118,[2]门店排名!$C:$C,[2]门店排名!$E:$E,0)</f>
        <v>311108</v>
      </c>
      <c r="J118" s="31">
        <f>IFERROR(_xlfn.XLOOKUP(D118,'[1]⑥战队统计表-B-a-②呈现-业绩明细表④'!$A:$A,'[1]⑥战队统计表-B-a-②呈现-业绩明细表④'!$C:$C,0),"")</f>
        <v>172608.5</v>
      </c>
      <c r="K118" s="32">
        <f>IFERROR(_xlfn.XLOOKUP(C118,[1]期初设置!$E:$E,[1]期初设置!$AI:$AI,0),"")</f>
        <v>5355.8435</v>
      </c>
      <c r="L118" s="33">
        <f>_xlfn.XLOOKUP(C118,[1]期初设置!$E:$E,[1]期初设置!$J:$J,0)</f>
        <v>0</v>
      </c>
      <c r="M118" s="35">
        <f>_xlfn.XLOOKUP(C118,[1]期初设置!$E:$E,[1]期初设置!$I:$I,0)</f>
        <v>0</v>
      </c>
      <c r="N118" s="35">
        <f>_xlfn.XLOOKUP(C118,[1]期初设置!$E:$E,[1]期初设置!$K:$K,0)</f>
        <v>0</v>
      </c>
      <c r="O118" s="33">
        <f>_xlfn.XLOOKUP(C118,[1]期初设置!$E:$E,[1]期初设置!$O:$O,0)</f>
        <v>0</v>
      </c>
      <c r="P118" s="35">
        <f>IF(_xlfn.XLOOKUP(C118,[1]期初设置!$E:$E,[1]期初设置!$N:$N,0)="同老店",0,_xlfn.XLOOKUP(C118,[1]期初设置!$E:$E,[1]期初设置!$N:$N,0))</f>
        <v>0</v>
      </c>
      <c r="Q118" s="38">
        <f>_xlfn.XLOOKUP(C118,'[3]7月'!$C:$C,'[3]7月'!$E:$E,0)</f>
        <v>28989.86</v>
      </c>
      <c r="R118" s="38">
        <f>_xlfn.XLOOKUP(C118,'[3]7月'!$C:$C,'[3]7月'!$D:$D,0)</f>
        <v>144.5</v>
      </c>
      <c r="S118" s="38">
        <f>_xlfn.XLOOKUP(A118,[2]人头人次表!$A:$A,[2]人头人次表!$C:$C,0)</f>
        <v>163</v>
      </c>
      <c r="T118" s="38">
        <f>_xlfn.XLOOKUP(C118,'[4]②7月-汇总'!$D:$D,'[4]②7月-汇总'!$AP:$AP,0)</f>
        <v>31</v>
      </c>
      <c r="U118" s="38">
        <f>_xlfn.XLOOKUP(C118,'[4]②7月-汇总'!$D:$D,'[4]②7月-汇总'!$U:$U,0)</f>
        <v>0</v>
      </c>
      <c r="V118" s="41">
        <f>_xlfn.XLOOKUP(C118,[5]期初设置!$E:$E,[5]期初设置!$AG:$AG,0)</f>
        <v>0.07</v>
      </c>
      <c r="W118" s="42">
        <f>_xlfn.XLOOKUP(C118,[5]期初设置!$E:$E,[5]期初设置!$AH:$AH,0)</f>
        <v>1478.561</v>
      </c>
      <c r="X118" s="42">
        <f>_xlfn.XLOOKUP(C118,[5]期初设置!$E:$E,[5]期初设置!$AI:$AI,0)</f>
        <v>3877.2825</v>
      </c>
      <c r="Y118" s="42">
        <f>_xlfn.XLOOKUP(C118,[5]期初设置!$E:$E,[5]期初设置!$AM:$AM,0)</f>
        <v>0</v>
      </c>
      <c r="Z118" s="42">
        <f t="shared" si="15"/>
        <v>0</v>
      </c>
      <c r="AA118" s="42">
        <f t="shared" si="16"/>
        <v>5355.8435</v>
      </c>
      <c r="AB118" s="42">
        <f>_xlfn.XLOOKUP(C118,'[6]健康师-人工底薪'!$A:$A,'[6]健康师-人工底薪'!$AF:$AF,0)</f>
        <v>2200</v>
      </c>
      <c r="AC118" s="47">
        <f t="shared" si="17"/>
        <v>2200</v>
      </c>
      <c r="AD118" s="38">
        <f>_xlfn.XLOOKUP(C118,'[3]7月'!$C:$C,'[3]7月'!$F:$F,0)</f>
        <v>1752.5</v>
      </c>
      <c r="AE118" s="38">
        <f>_xlfn.XLOOKUP(C118,'[8]7月'!$C:$C,'[8]7月'!$G:$G,0)</f>
        <v>142.5</v>
      </c>
      <c r="AF118" s="38">
        <f>_xlfn.XLOOKUP(C118,'[9]②7月-汇总'!$D:$D,'[9]②7月-汇总'!$W:$W,0)</f>
        <v>0</v>
      </c>
      <c r="AG118" s="38">
        <f>_xlfn.XLOOKUP(C118,'[9]②7月-汇总'!$D:$D,'[9]②7月-汇总'!$Z:$Z,0)</f>
        <v>50</v>
      </c>
      <c r="AH118" s="50" t="e">
        <f>AA118+AC118+#REF!+#REF!+#REF!+AF118+AG118+AD118+AE118</f>
        <v>#REF!</v>
      </c>
      <c r="AI118" s="38">
        <f>_xlfn.XLOOKUP(C118,'[9]①7月-花名册'!$E:$E,'[9]①7月-花名册'!$T:$T,0)</f>
        <v>0</v>
      </c>
      <c r="AJ118" s="38">
        <f t="shared" si="18"/>
        <v>0</v>
      </c>
      <c r="AK118" s="38">
        <f t="shared" si="19"/>
        <v>0</v>
      </c>
      <c r="AL118" s="38">
        <f t="shared" si="20"/>
        <v>0</v>
      </c>
      <c r="AM118" s="38" t="e">
        <f t="shared" si="21"/>
        <v>#REF!</v>
      </c>
      <c r="AN118" s="52">
        <f>_xlfn.XLOOKUP(C118,'[9]②7月-汇总'!$D:$D,'[9]②7月-汇总'!AI:AI,0)</f>
        <v>0</v>
      </c>
      <c r="AO118" s="52">
        <f>_xlfn.XLOOKUP(C118,'[9]②7月-汇总'!$D:$D,'[9]②7月-汇总'!AJ:AJ,0)</f>
        <v>0</v>
      </c>
      <c r="AP118" s="52">
        <f>_xlfn.XLOOKUP(C118,'[9]②7月-汇总'!$D:$D,'[9]②7月-汇总'!AL:AL,0)</f>
        <v>0</v>
      </c>
      <c r="AQ118" s="54">
        <f t="shared" si="22"/>
        <v>0</v>
      </c>
      <c r="AR118" s="55">
        <f>_xlfn.XLOOKUP(C118,'[9]②7月-汇总'!$D:$D,'[9]②7月-汇总'!X:X,0)</f>
        <v>0</v>
      </c>
      <c r="AS118" s="55">
        <f>_xlfn.XLOOKUP(C118,'[9]②7月-汇总'!$D:$D,'[9]②7月-汇总'!Y:Y,0)</f>
        <v>0</v>
      </c>
      <c r="AT118" s="55"/>
      <c r="AU118" s="52">
        <f>_xlfn.XLOOKUP(C118,'[10]7月社保'!$B:$B,'[10]7月社保'!$L:$L,0)</f>
        <v>0</v>
      </c>
      <c r="AV118" s="52">
        <f>IFERROR(IF(AL118&gt;0,_xlfn.XLOOKUP(C118,[11]健康师明细!$C:$C,[11]健康师明细!$N:$N,0),0),0)</f>
        <v>0</v>
      </c>
      <c r="AW118" s="52">
        <f>_xlfn.XLOOKUP(C118,'[9]②7月-汇总'!$D:$D,'[9]②7月-汇总'!$AC:$AC,0)</f>
        <v>0</v>
      </c>
      <c r="AX118" s="52">
        <f>_xlfn.XLOOKUP(C118,'[9]②7月-汇总'!$D:$D,'[9]②7月-汇总'!$AB:$AB,0)</f>
        <v>0</v>
      </c>
      <c r="AY118" s="52">
        <f>_xlfn.XLOOKUP(C118,'[9]②7月-汇总'!$D:$D,'[9]②7月-汇总'!$AD:$AD,0)</f>
        <v>0</v>
      </c>
      <c r="AZ118" s="54">
        <f t="shared" si="23"/>
        <v>0</v>
      </c>
      <c r="BA118" s="52">
        <f>_xlfn.XLOOKUP(C118,[11]健康师明细!$C:$C,[11]健康师明细!$K:$K,0)</f>
        <v>0</v>
      </c>
      <c r="BB118" s="55">
        <f>_xlfn.XLOOKUP(C118,'[9]②7月-汇总'!$D:$D,'[9]②7月-汇总'!$AE:$AE,0)</f>
        <v>0</v>
      </c>
      <c r="BC118" s="55">
        <f>_xlfn.XLOOKUP(C118,'[9]②7月-汇总'!$D:$D,'[9]②7月-汇总'!$AF:$AF,0)</f>
        <v>0</v>
      </c>
      <c r="BD118" s="58">
        <f>_xlfn.XLOOKUP(C118,'[9]②7月-汇总'!$D:$D,'[9]②7月-汇总'!$AG:$AG,0)</f>
        <v>0</v>
      </c>
      <c r="BE118" s="60" t="e">
        <f t="shared" si="27"/>
        <v>#REF!</v>
      </c>
      <c r="BF118" s="52">
        <f>_xlfn.XLOOKUP(C118,'[9]①7月-花名册'!$E:$E,'[9]①7月-花名册'!$U:$U,0)</f>
        <v>0</v>
      </c>
      <c r="BG118" s="61" t="e">
        <f t="shared" si="24"/>
        <v>#REF!</v>
      </c>
      <c r="BH118" s="61" t="e">
        <f t="shared" si="25"/>
        <v>#REF!</v>
      </c>
      <c r="BI118" s="52">
        <f>_xlfn.XLOOKUP(C118,[9]上月未发人员明细!$A:$A,[9]上月未发人员明细!$I:$I,0)</f>
        <v>0</v>
      </c>
      <c r="BJ118" s="52">
        <f>SUMIFS([7]手动调整!$F:$F,[7]手动调整!$B:$B,C118)</f>
        <v>0</v>
      </c>
      <c r="BK118" s="64" t="e">
        <f t="shared" si="26"/>
        <v>#REF!</v>
      </c>
    </row>
    <row r="119" spans="1:63">
      <c r="A119" s="22" t="s">
        <v>209</v>
      </c>
      <c r="B119" s="23" t="s">
        <v>12</v>
      </c>
      <c r="C119" s="23" t="s">
        <v>214</v>
      </c>
      <c r="D119" s="23" t="str">
        <f>_xlfn.XLOOKUP(C119,[1]期初设置!$E:$E,[1]期初设置!$AM:$AM,0)</f>
        <v>双流+超越队</v>
      </c>
      <c r="E119" s="27">
        <f>IFERROR(_xlfn.XLOOKUP(C119,[1]期初设置!$E:$E,[1]期初设置!$R:$R),"")</f>
        <v>49998.5</v>
      </c>
      <c r="F119" s="27">
        <f>IFERROR(_xlfn.XLOOKUP(C119,[1]期初设置!$E:$E,[1]期初设置!S:S),"")</f>
        <v>22458.5</v>
      </c>
      <c r="G119" s="27">
        <f>IFERROR(_xlfn.XLOOKUP(C119,[1]期初设置!$E:$E,[1]期初设置!T:T),"")</f>
        <v>27540</v>
      </c>
      <c r="H119" s="27">
        <f>IFERROR(_xlfn.XLOOKUP(C119,[1]期初设置!$E:$E,[1]期初设置!U:U),"")</f>
        <v>0</v>
      </c>
      <c r="I119" s="31">
        <f>_xlfn.XLOOKUP(A119,[2]门店排名!$C:$C,[2]门店排名!$E:$E,0)</f>
        <v>311108</v>
      </c>
      <c r="J119" s="31">
        <f>IFERROR(_xlfn.XLOOKUP(D119,'[1]⑥战队统计表-B-a-②呈现-业绩明细表④'!$A:$A,'[1]⑥战队统计表-B-a-②呈现-业绩明细表④'!$C:$C,0),"")</f>
        <v>172608.5</v>
      </c>
      <c r="K119" s="32">
        <f>IFERROR(_xlfn.XLOOKUP(C119,[1]期初设置!$E:$E,[1]期初设置!$AI:$AI,0),"")</f>
        <v>2683.90675</v>
      </c>
      <c r="L119" s="33">
        <f>_xlfn.XLOOKUP(C119,[1]期初设置!$E:$E,[1]期初设置!$J:$J,0)</f>
        <v>0</v>
      </c>
      <c r="M119" s="35">
        <f>_xlfn.XLOOKUP(C119,[1]期初设置!$E:$E,[1]期初设置!$I:$I,0)</f>
        <v>0</v>
      </c>
      <c r="N119" s="35">
        <f>_xlfn.XLOOKUP(C119,[1]期初设置!$E:$E,[1]期初设置!$K:$K,0)</f>
        <v>0</v>
      </c>
      <c r="O119" s="33">
        <f>_xlfn.XLOOKUP(C119,[1]期初设置!$E:$E,[1]期初设置!$O:$O,0)</f>
        <v>0</v>
      </c>
      <c r="P119" s="35">
        <f>IF(_xlfn.XLOOKUP(C119,[1]期初设置!$E:$E,[1]期初设置!$N:$N,0)="同老店",0,_xlfn.XLOOKUP(C119,[1]期初设置!$E:$E,[1]期初设置!$N:$N,0))</f>
        <v>0</v>
      </c>
      <c r="Q119" s="38">
        <f>_xlfn.XLOOKUP(C119,'[3]7月'!$C:$C,'[3]7月'!$E:$E,0)</f>
        <v>20314.17</v>
      </c>
      <c r="R119" s="38">
        <f>_xlfn.XLOOKUP(C119,'[3]7月'!$C:$C,'[3]7月'!$D:$D,0)</f>
        <v>139.5</v>
      </c>
      <c r="S119" s="38">
        <f>_xlfn.XLOOKUP(A119,[2]人头人次表!$A:$A,[2]人头人次表!$C:$C,0)</f>
        <v>163</v>
      </c>
      <c r="T119" s="38">
        <f>_xlfn.XLOOKUP(C119,'[4]②7月-汇总'!$D:$D,'[4]②7月-汇总'!$AP:$AP,0)</f>
        <v>31</v>
      </c>
      <c r="U119" s="38">
        <f>_xlfn.XLOOKUP(C119,'[4]②7月-汇总'!$D:$D,'[4]②7月-汇总'!$U:$U,0)</f>
        <v>0</v>
      </c>
      <c r="V119" s="41">
        <f>_xlfn.XLOOKUP(C119,[5]期初设置!$E:$E,[5]期初设置!$AG:$AG,0)</f>
        <v>0.07</v>
      </c>
      <c r="W119" s="42">
        <f>_xlfn.XLOOKUP(C119,[5]期初设置!$E:$E,[5]期初设置!$AH:$AH,0)</f>
        <v>1493.49025</v>
      </c>
      <c r="X119" s="42">
        <f>_xlfn.XLOOKUP(C119,[5]期初设置!$E:$E,[5]期初设置!$AI:$AI,0)</f>
        <v>1190.4165</v>
      </c>
      <c r="Y119" s="42" t="str">
        <f>_xlfn.XLOOKUP(C119,[5]期初设置!$E:$E,[5]期初设置!$AM:$AM,0)</f>
        <v/>
      </c>
      <c r="Z119" s="42">
        <f t="shared" si="15"/>
        <v>0</v>
      </c>
      <c r="AA119" s="42">
        <f t="shared" si="16"/>
        <v>2683.90675</v>
      </c>
      <c r="AB119" s="42">
        <f>_xlfn.XLOOKUP(C119,'[6]健康师-人工底薪'!$A:$A,'[6]健康师-人工底薪'!$AF:$AF,0)</f>
        <v>2200</v>
      </c>
      <c r="AC119" s="47">
        <f t="shared" si="17"/>
        <v>2200</v>
      </c>
      <c r="AD119" s="38">
        <f>_xlfn.XLOOKUP(C119,'[3]7月'!$C:$C,'[3]7月'!$F:$F,0)</f>
        <v>1693</v>
      </c>
      <c r="AE119" s="38">
        <f>_xlfn.XLOOKUP(C119,'[8]7月'!$C:$C,'[8]7月'!$G:$G,0)</f>
        <v>70</v>
      </c>
      <c r="AF119" s="38">
        <f>_xlfn.XLOOKUP(C119,'[9]②7月-汇总'!$D:$D,'[9]②7月-汇总'!$W:$W,0)</f>
        <v>0</v>
      </c>
      <c r="AG119" s="38">
        <f>_xlfn.XLOOKUP(C119,'[9]②7月-汇总'!$D:$D,'[9]②7月-汇总'!$Z:$Z,0)</f>
        <v>0</v>
      </c>
      <c r="AH119" s="50" t="e">
        <f>AA119+AC119+#REF!+#REF!+#REF!+AF119+AG119+AD119+AE119</f>
        <v>#REF!</v>
      </c>
      <c r="AI119" s="38">
        <f>_xlfn.XLOOKUP(C119,'[9]①7月-花名册'!$E:$E,'[9]①7月-花名册'!$T:$T,0)</f>
        <v>0</v>
      </c>
      <c r="AJ119" s="38">
        <f t="shared" si="18"/>
        <v>0</v>
      </c>
      <c r="AK119" s="38">
        <f t="shared" si="19"/>
        <v>0</v>
      </c>
      <c r="AL119" s="38">
        <f t="shared" si="20"/>
        <v>0</v>
      </c>
      <c r="AM119" s="38" t="e">
        <f t="shared" si="21"/>
        <v>#REF!</v>
      </c>
      <c r="AN119" s="52">
        <f>_xlfn.XLOOKUP(C119,'[9]②7月-汇总'!$D:$D,'[9]②7月-汇总'!AI:AI,0)</f>
        <v>0</v>
      </c>
      <c r="AO119" s="52">
        <f>_xlfn.XLOOKUP(C119,'[9]②7月-汇总'!$D:$D,'[9]②7月-汇总'!AJ:AJ,0)</f>
        <v>0</v>
      </c>
      <c r="AP119" s="52">
        <f>_xlfn.XLOOKUP(C119,'[9]②7月-汇总'!$D:$D,'[9]②7月-汇总'!AL:AL,0)</f>
        <v>0</v>
      </c>
      <c r="AQ119" s="54">
        <f t="shared" si="22"/>
        <v>0</v>
      </c>
      <c r="AR119" s="55">
        <f>_xlfn.XLOOKUP(C119,'[9]②7月-汇总'!$D:$D,'[9]②7月-汇总'!X:X,0)</f>
        <v>20</v>
      </c>
      <c r="AS119" s="55">
        <f>_xlfn.XLOOKUP(C119,'[9]②7月-汇总'!$D:$D,'[9]②7月-汇总'!Y:Y,0)</f>
        <v>0</v>
      </c>
      <c r="AT119" s="55"/>
      <c r="AU119" s="52">
        <f>_xlfn.XLOOKUP(C119,'[10]7月社保'!$B:$B,'[10]7月社保'!$L:$L,0)</f>
        <v>0</v>
      </c>
      <c r="AV119" s="52">
        <f>IFERROR(IF(AL119&gt;0,_xlfn.XLOOKUP(C119,[11]健康师明细!$C:$C,[11]健康师明细!$N:$N,0),0),0)</f>
        <v>0</v>
      </c>
      <c r="AW119" s="52">
        <f>_xlfn.XLOOKUP(C119,'[9]②7月-汇总'!$D:$D,'[9]②7月-汇总'!$AC:$AC,0)</f>
        <v>100</v>
      </c>
      <c r="AX119" s="52">
        <f>_xlfn.XLOOKUP(C119,'[9]②7月-汇总'!$D:$D,'[9]②7月-汇总'!$AB:$AB,0)</f>
        <v>0</v>
      </c>
      <c r="AY119" s="52">
        <f>_xlfn.XLOOKUP(C119,'[9]②7月-汇总'!$D:$D,'[9]②7月-汇总'!$AD:$AD,0)</f>
        <v>0</v>
      </c>
      <c r="AZ119" s="54">
        <f t="shared" si="23"/>
        <v>120</v>
      </c>
      <c r="BA119" s="52">
        <f>_xlfn.XLOOKUP(C119,[11]健康师明细!$C:$C,[11]健康师明细!$K:$K,0)</f>
        <v>0</v>
      </c>
      <c r="BB119" s="55">
        <f>_xlfn.XLOOKUP(C119,'[9]②7月-汇总'!$D:$D,'[9]②7月-汇总'!$AE:$AE,0)</f>
        <v>0</v>
      </c>
      <c r="BC119" s="55">
        <f>_xlfn.XLOOKUP(C119,'[9]②7月-汇总'!$D:$D,'[9]②7月-汇总'!$AF:$AF,0)</f>
        <v>0</v>
      </c>
      <c r="BD119" s="58">
        <f>_xlfn.XLOOKUP(C119,'[9]②7月-汇总'!$D:$D,'[9]②7月-汇总'!$AG:$AG,0)</f>
        <v>0</v>
      </c>
      <c r="BE119" s="60" t="e">
        <f t="shared" si="27"/>
        <v>#REF!</v>
      </c>
      <c r="BF119" s="52">
        <f>_xlfn.XLOOKUP(C119,'[9]①7月-花名册'!$E:$E,'[9]①7月-花名册'!$U:$U,0)</f>
        <v>0</v>
      </c>
      <c r="BG119" s="61" t="e">
        <f t="shared" si="24"/>
        <v>#REF!</v>
      </c>
      <c r="BH119" s="61" t="e">
        <f t="shared" si="25"/>
        <v>#REF!</v>
      </c>
      <c r="BI119" s="52">
        <f>_xlfn.XLOOKUP(C119,[9]上月未发人员明细!$A:$A,[9]上月未发人员明细!$I:$I,0)</f>
        <v>0</v>
      </c>
      <c r="BJ119" s="52">
        <f>SUMIFS([7]手动调整!$F:$F,[7]手动调整!$B:$B,C119)</f>
        <v>0</v>
      </c>
      <c r="BK119" s="64" t="e">
        <f t="shared" si="26"/>
        <v>#REF!</v>
      </c>
    </row>
    <row r="120" spans="1:63">
      <c r="A120" s="22" t="s">
        <v>209</v>
      </c>
      <c r="B120" s="23" t="s">
        <v>81</v>
      </c>
      <c r="C120" s="23" t="s">
        <v>215</v>
      </c>
      <c r="D120" s="23">
        <f>_xlfn.XLOOKUP(C120,[1]期初设置!$E:$E,[1]期初设置!$AM:$AM,0)</f>
        <v>0</v>
      </c>
      <c r="E120" s="27" t="str">
        <f>IFERROR(_xlfn.XLOOKUP(C120,[1]期初设置!$E:$E,[1]期初设置!$R:$R),"")</f>
        <v/>
      </c>
      <c r="F120" s="27" t="str">
        <f>IFERROR(_xlfn.XLOOKUP(C120,[1]期初设置!$E:$E,[1]期初设置!S:S),"")</f>
        <v/>
      </c>
      <c r="G120" s="27" t="str">
        <f>IFERROR(_xlfn.XLOOKUP(C120,[1]期初设置!$E:$E,[1]期初设置!T:T),"")</f>
        <v/>
      </c>
      <c r="H120" s="27" t="str">
        <f>IFERROR(_xlfn.XLOOKUP(C120,[1]期初设置!$E:$E,[1]期初设置!U:U),"")</f>
        <v/>
      </c>
      <c r="I120" s="31">
        <f>_xlfn.XLOOKUP(A120,[2]门店排名!$C:$C,[2]门店排名!$E:$E,0)</f>
        <v>311108</v>
      </c>
      <c r="J120" s="31" t="str">
        <f>IFERROR(_xlfn.XLOOKUP(D120,'[1]⑥战队统计表-B-a-②呈现-业绩明细表④'!$A:$A,'[1]⑥战队统计表-B-a-②呈现-业绩明细表④'!$C:$C,0),"")</f>
        <v/>
      </c>
      <c r="K120" s="32">
        <f>IFERROR(_xlfn.XLOOKUP(C120,[1]期初设置!$E:$E,[1]期初设置!$AI:$AI,0),"")</f>
        <v>0</v>
      </c>
      <c r="L120" s="33">
        <f>_xlfn.XLOOKUP(C120,[1]期初设置!$E:$E,[1]期初设置!$J:$J,0)</f>
        <v>0</v>
      </c>
      <c r="M120" s="35">
        <f>_xlfn.XLOOKUP(C120,[1]期初设置!$E:$E,[1]期初设置!$I:$I,0)</f>
        <v>0</v>
      </c>
      <c r="N120" s="35">
        <f>_xlfn.XLOOKUP(C120,[1]期初设置!$E:$E,[1]期初设置!$K:$K,0)</f>
        <v>0</v>
      </c>
      <c r="O120" s="33">
        <f>_xlfn.XLOOKUP(C120,[1]期初设置!$E:$E,[1]期初设置!$O:$O,0)</f>
        <v>0</v>
      </c>
      <c r="P120" s="35">
        <f>IF(_xlfn.XLOOKUP(C120,[1]期初设置!$E:$E,[1]期初设置!$N:$N,0)="同老店",0,_xlfn.XLOOKUP(C120,[1]期初设置!$E:$E,[1]期初设置!$N:$N,0))</f>
        <v>0</v>
      </c>
      <c r="Q120" s="38">
        <f>_xlfn.XLOOKUP(C120,'[3]7月'!$C:$C,'[3]7月'!$E:$E,0)</f>
        <v>0</v>
      </c>
      <c r="R120" s="38">
        <f>_xlfn.XLOOKUP(C120,'[3]7月'!$C:$C,'[3]7月'!$D:$D,0)</f>
        <v>0</v>
      </c>
      <c r="S120" s="38">
        <f>_xlfn.XLOOKUP(A120,[2]人头人次表!$A:$A,[2]人头人次表!$C:$C,0)</f>
        <v>163</v>
      </c>
      <c r="T120" s="38">
        <f>_xlfn.XLOOKUP(C120,'[4]②7月-汇总'!$D:$D,'[4]②7月-汇总'!$AP:$AP,0)</f>
        <v>15</v>
      </c>
      <c r="U120" s="38">
        <f>_xlfn.XLOOKUP(C120,'[4]②7月-汇总'!$D:$D,'[4]②7月-汇总'!$U:$U,0)</f>
        <v>0</v>
      </c>
      <c r="V120" s="41">
        <f>_xlfn.XLOOKUP(C120,[5]期初设置!$E:$E,[5]期初设置!$AG:$AG,0)</f>
        <v>0</v>
      </c>
      <c r="W120" s="42">
        <f>_xlfn.XLOOKUP(C120,[5]期初设置!$E:$E,[5]期初设置!$AH:$AH,0)</f>
        <v>0</v>
      </c>
      <c r="X120" s="42">
        <f>_xlfn.XLOOKUP(C120,[5]期初设置!$E:$E,[5]期初设置!$AI:$AI,0)</f>
        <v>0</v>
      </c>
      <c r="Y120" s="42">
        <f>_xlfn.XLOOKUP(C120,[5]期初设置!$E:$E,[5]期初设置!$AM:$AM,0)</f>
        <v>0</v>
      </c>
      <c r="Z120" s="42">
        <f t="shared" si="15"/>
        <v>0</v>
      </c>
      <c r="AA120" s="42">
        <f t="shared" si="16"/>
        <v>0</v>
      </c>
      <c r="AB120" s="42">
        <f>_xlfn.XLOOKUP(C120,'[6]健康师-人工底薪'!$A:$A,'[6]健康师-人工底薪'!$AF:$AF,0)</f>
        <v>0</v>
      </c>
      <c r="AC120" s="47">
        <f t="shared" si="17"/>
        <v>0</v>
      </c>
      <c r="AD120" s="38">
        <f>_xlfn.XLOOKUP(C120,'[3]7月'!$C:$C,'[3]7月'!$F:$F,0)</f>
        <v>0</v>
      </c>
      <c r="AE120" s="38">
        <f>_xlfn.XLOOKUP(C120,'[8]7月'!$C:$C,'[8]7月'!$G:$G,0)</f>
        <v>0</v>
      </c>
      <c r="AF120" s="38">
        <f>_xlfn.XLOOKUP(C120,'[9]②7月-汇总'!$D:$D,'[9]②7月-汇总'!$W:$W,0)</f>
        <v>0</v>
      </c>
      <c r="AG120" s="38">
        <f>_xlfn.XLOOKUP(C120,'[9]②7月-汇总'!$D:$D,'[9]②7月-汇总'!$Z:$Z,0)</f>
        <v>0</v>
      </c>
      <c r="AH120" s="50" t="e">
        <f>AA120+AC120+#REF!+#REF!+#REF!+AF120+AG120+AD120+AE120</f>
        <v>#REF!</v>
      </c>
      <c r="AI120" s="38">
        <f>_xlfn.XLOOKUP(C120,'[9]①7月-花名册'!$E:$E,'[9]①7月-花名册'!$T:$T,0)</f>
        <v>0</v>
      </c>
      <c r="AJ120" s="38">
        <f t="shared" si="18"/>
        <v>0</v>
      </c>
      <c r="AK120" s="38">
        <f t="shared" si="19"/>
        <v>0</v>
      </c>
      <c r="AL120" s="38">
        <f t="shared" si="20"/>
        <v>0</v>
      </c>
      <c r="AM120" s="38" t="e">
        <f t="shared" si="21"/>
        <v>#REF!</v>
      </c>
      <c r="AN120" s="52">
        <f>_xlfn.XLOOKUP(C120,'[9]②7月-汇总'!$D:$D,'[9]②7月-汇总'!AI:AI,0)</f>
        <v>0</v>
      </c>
      <c r="AO120" s="52">
        <f>_xlfn.XLOOKUP(C120,'[9]②7月-汇总'!$D:$D,'[9]②7月-汇总'!AJ:AJ,0)</f>
        <v>0</v>
      </c>
      <c r="AP120" s="52">
        <f>_xlfn.XLOOKUP(C120,'[9]②7月-汇总'!$D:$D,'[9]②7月-汇总'!AL:AL,0)</f>
        <v>0</v>
      </c>
      <c r="AQ120" s="54">
        <f t="shared" si="22"/>
        <v>0</v>
      </c>
      <c r="AR120" s="55">
        <f>_xlfn.XLOOKUP(C120,'[9]②7月-汇总'!$D:$D,'[9]②7月-汇总'!X:X,0)</f>
        <v>10</v>
      </c>
      <c r="AS120" s="55">
        <f>_xlfn.XLOOKUP(C120,'[9]②7月-汇总'!$D:$D,'[9]②7月-汇总'!Y:Y,0)</f>
        <v>0</v>
      </c>
      <c r="AT120" s="55"/>
      <c r="AU120" s="52">
        <f>_xlfn.XLOOKUP(C120,'[10]7月社保'!$B:$B,'[10]7月社保'!$L:$L,0)</f>
        <v>0</v>
      </c>
      <c r="AV120" s="52">
        <f>IFERROR(IF(AL120&gt;0,_xlfn.XLOOKUP(C120,[11]健康师明细!$C:$C,[11]健康师明细!$N:$N,0),0),0)</f>
        <v>0</v>
      </c>
      <c r="AW120" s="52">
        <f>_xlfn.XLOOKUP(C120,'[9]②7月-汇总'!$D:$D,'[9]②7月-汇总'!$AC:$AC,0)</f>
        <v>0</v>
      </c>
      <c r="AX120" s="52">
        <f>_xlfn.XLOOKUP(C120,'[9]②7月-汇总'!$D:$D,'[9]②7月-汇总'!$AB:$AB,0)</f>
        <v>0</v>
      </c>
      <c r="AY120" s="52">
        <f>_xlfn.XLOOKUP(C120,'[9]②7月-汇总'!$D:$D,'[9]②7月-汇总'!$AD:$AD,0)</f>
        <v>0</v>
      </c>
      <c r="AZ120" s="54">
        <f t="shared" si="23"/>
        <v>10</v>
      </c>
      <c r="BA120" s="52">
        <f>_xlfn.XLOOKUP(C120,[11]健康师明细!$C:$C,[11]健康师明细!$K:$K,0)</f>
        <v>0</v>
      </c>
      <c r="BB120" s="55">
        <f>_xlfn.XLOOKUP(C120,'[9]②7月-汇总'!$D:$D,'[9]②7月-汇总'!$AE:$AE,0)</f>
        <v>0</v>
      </c>
      <c r="BC120" s="55">
        <f>_xlfn.XLOOKUP(C120,'[9]②7月-汇总'!$D:$D,'[9]②7月-汇总'!$AF:$AF,0)</f>
        <v>0</v>
      </c>
      <c r="BD120" s="58">
        <f>_xlfn.XLOOKUP(C120,'[9]②7月-汇总'!$D:$D,'[9]②7月-汇总'!$AG:$AG,0)</f>
        <v>0</v>
      </c>
      <c r="BE120" s="60" t="e">
        <f t="shared" si="27"/>
        <v>#REF!</v>
      </c>
      <c r="BF120" s="52">
        <f>_xlfn.XLOOKUP(C120,'[9]①7月-花名册'!$E:$E,'[9]①7月-花名册'!$U:$U,0)</f>
        <v>0</v>
      </c>
      <c r="BG120" s="61" t="e">
        <f t="shared" si="24"/>
        <v>#REF!</v>
      </c>
      <c r="BH120" s="61" t="e">
        <f t="shared" si="25"/>
        <v>#REF!</v>
      </c>
      <c r="BI120" s="52">
        <f>_xlfn.XLOOKUP(C120,[9]上月未发人员明细!$A:$A,[9]上月未发人员明细!$I:$I,0)</f>
        <v>0</v>
      </c>
      <c r="BJ120" s="52">
        <f>SUMIFS([7]手动调整!$F:$F,[7]手动调整!$B:$B,C120)</f>
        <v>-989.238709677419</v>
      </c>
      <c r="BK120" s="64" t="e">
        <f t="shared" si="26"/>
        <v>#REF!</v>
      </c>
    </row>
    <row r="121" spans="1:63">
      <c r="A121" s="22" t="s">
        <v>209</v>
      </c>
      <c r="B121" s="23" t="s">
        <v>12</v>
      </c>
      <c r="C121" s="23" t="s">
        <v>216</v>
      </c>
      <c r="D121" s="23" t="str">
        <f>_xlfn.XLOOKUP(C121,[1]期初设置!$E:$E,[1]期初设置!$AM:$AM,0)</f>
        <v>双流+超越队</v>
      </c>
      <c r="E121" s="27">
        <f>IFERROR(_xlfn.XLOOKUP(C121,[1]期初设置!$E:$E,[1]期初设置!$R:$R),"")</f>
        <v>9168</v>
      </c>
      <c r="F121" s="27">
        <f>IFERROR(_xlfn.XLOOKUP(C121,[1]期初设置!$E:$E,[1]期初设置!S:S),"")</f>
        <v>398</v>
      </c>
      <c r="G121" s="27">
        <f>IFERROR(_xlfn.XLOOKUP(C121,[1]期初设置!$E:$E,[1]期初设置!T:T),"")</f>
        <v>8770</v>
      </c>
      <c r="H121" s="27">
        <f>IFERROR(_xlfn.XLOOKUP(C121,[1]期初设置!$E:$E,[1]期初设置!U:U),"")</f>
        <v>0</v>
      </c>
      <c r="I121" s="31">
        <f>_xlfn.XLOOKUP(A121,[2]门店排名!$C:$C,[2]门店排名!$E:$E,0)</f>
        <v>311108</v>
      </c>
      <c r="J121" s="31">
        <f>IFERROR(_xlfn.XLOOKUP(D121,'[1]⑥战队统计表-B-a-②呈现-业绩明细表④'!$A:$A,'[1]⑥战队统计表-B-a-②呈现-业绩明细表④'!$C:$C,0),"")</f>
        <v>172608.5</v>
      </c>
      <c r="K121" s="32">
        <f>IFERROR(_xlfn.XLOOKUP(C121,[1]期初设置!$E:$E,[1]期初设置!$AI:$AI,0),"")</f>
        <v>405.55025</v>
      </c>
      <c r="L121" s="33">
        <f>_xlfn.XLOOKUP(C121,[1]期初设置!$E:$E,[1]期初设置!$J:$J,0)</f>
        <v>0</v>
      </c>
      <c r="M121" s="35">
        <f>_xlfn.XLOOKUP(C121,[1]期初设置!$E:$E,[1]期初设置!$I:$I,0)</f>
        <v>0</v>
      </c>
      <c r="N121" s="35">
        <f>_xlfn.XLOOKUP(C121,[1]期初设置!$E:$E,[1]期初设置!$K:$K,0)</f>
        <v>0</v>
      </c>
      <c r="O121" s="33">
        <f>_xlfn.XLOOKUP(C121,[1]期初设置!$E:$E,[1]期初设置!$O:$O,0)</f>
        <v>0</v>
      </c>
      <c r="P121" s="35">
        <f>IF(_xlfn.XLOOKUP(C121,[1]期初设置!$E:$E,[1]期初设置!$N:$N,0)="同老店",0,_xlfn.XLOOKUP(C121,[1]期初设置!$E:$E,[1]期初设置!$N:$N,0))</f>
        <v>0</v>
      </c>
      <c r="Q121" s="38">
        <f>_xlfn.XLOOKUP(C121,'[3]7月'!$C:$C,'[3]7月'!$E:$E,0)</f>
        <v>8687.26</v>
      </c>
      <c r="R121" s="38">
        <f>_xlfn.XLOOKUP(C121,'[3]7月'!$C:$C,'[3]7月'!$D:$D,0)</f>
        <v>114</v>
      </c>
      <c r="S121" s="38">
        <f>_xlfn.XLOOKUP(A121,[2]人头人次表!$A:$A,[2]人头人次表!$C:$C,0)</f>
        <v>163</v>
      </c>
      <c r="T121" s="38">
        <f>_xlfn.XLOOKUP(C121,'[4]②7月-汇总'!$D:$D,'[4]②7月-汇总'!$AP:$AP,0)</f>
        <v>31</v>
      </c>
      <c r="U121" s="38">
        <f>_xlfn.XLOOKUP(C121,'[4]②7月-汇总'!$D:$D,'[4]②7月-汇总'!$U:$U,0)</f>
        <v>0</v>
      </c>
      <c r="V121" s="41">
        <f>_xlfn.XLOOKUP(C121,[5]期初设置!$E:$E,[5]期初设置!$AG:$AG,0)</f>
        <v>0.07</v>
      </c>
      <c r="W121" s="42">
        <f>_xlfn.XLOOKUP(C121,[5]期初设置!$E:$E,[5]期初设置!$AH:$AH,0)</f>
        <v>26.467</v>
      </c>
      <c r="X121" s="42">
        <f>_xlfn.XLOOKUP(C121,[5]期初设置!$E:$E,[5]期初设置!$AI:$AI,0)</f>
        <v>379.08325</v>
      </c>
      <c r="Y121" s="42" t="str">
        <f>_xlfn.XLOOKUP(C121,[5]期初设置!$E:$E,[5]期初设置!$AM:$AM,0)</f>
        <v/>
      </c>
      <c r="Z121" s="42">
        <f t="shared" si="15"/>
        <v>0</v>
      </c>
      <c r="AA121" s="42">
        <f t="shared" si="16"/>
        <v>405.55025</v>
      </c>
      <c r="AB121" s="42">
        <f>_xlfn.XLOOKUP(C121,'[6]健康师-人工底薪'!$A:$A,'[6]健康师-人工底薪'!$AF:$AF,0)</f>
        <v>2000</v>
      </c>
      <c r="AC121" s="47">
        <f t="shared" si="17"/>
        <v>2000</v>
      </c>
      <c r="AD121" s="38">
        <f>_xlfn.XLOOKUP(C121,'[3]7月'!$C:$C,'[3]7月'!$F:$F,0)</f>
        <v>1449</v>
      </c>
      <c r="AE121" s="38">
        <f>_xlfn.XLOOKUP(C121,'[8]7月'!$C:$C,'[8]7月'!$G:$G,0)</f>
        <v>0</v>
      </c>
      <c r="AF121" s="38">
        <f>_xlfn.XLOOKUP(C121,'[9]②7月-汇总'!$D:$D,'[9]②7月-汇总'!$W:$W,0)</f>
        <v>0</v>
      </c>
      <c r="AG121" s="38">
        <f>_xlfn.XLOOKUP(C121,'[9]②7月-汇总'!$D:$D,'[9]②7月-汇总'!$Z:$Z,0)</f>
        <v>0</v>
      </c>
      <c r="AH121" s="50" t="e">
        <f>AA121+AC121+#REF!+#REF!+#REF!+AF121+AG121+AD121+AE121</f>
        <v>#REF!</v>
      </c>
      <c r="AI121" s="38">
        <f>_xlfn.XLOOKUP(C121,'[9]①7月-花名册'!$E:$E,'[9]①7月-花名册'!$T:$T,0)</f>
        <v>4000</v>
      </c>
      <c r="AJ121" s="38">
        <f t="shared" si="18"/>
        <v>0</v>
      </c>
      <c r="AK121" s="38">
        <f t="shared" si="19"/>
        <v>4000</v>
      </c>
      <c r="AL121" s="38" t="e">
        <f t="shared" si="20"/>
        <v>#REF!</v>
      </c>
      <c r="AM121" s="38" t="e">
        <f t="shared" si="21"/>
        <v>#REF!</v>
      </c>
      <c r="AN121" s="52">
        <f>_xlfn.XLOOKUP(C121,'[9]②7月-汇总'!$D:$D,'[9]②7月-汇总'!AI:AI,0)</f>
        <v>0</v>
      </c>
      <c r="AO121" s="52">
        <f>_xlfn.XLOOKUP(C121,'[9]②7月-汇总'!$D:$D,'[9]②7月-汇总'!AJ:AJ,0)</f>
        <v>0</v>
      </c>
      <c r="AP121" s="52">
        <f>_xlfn.XLOOKUP(C121,'[9]②7月-汇总'!$D:$D,'[9]②7月-汇总'!AL:AL,0)</f>
        <v>0</v>
      </c>
      <c r="AQ121" s="54">
        <f t="shared" si="22"/>
        <v>0</v>
      </c>
      <c r="AR121" s="55">
        <f>_xlfn.XLOOKUP(C121,'[9]②7月-汇总'!$D:$D,'[9]②7月-汇总'!X:X,0)</f>
        <v>10</v>
      </c>
      <c r="AS121" s="55">
        <f>_xlfn.XLOOKUP(C121,'[9]②7月-汇总'!$D:$D,'[9]②7月-汇总'!Y:Y,0)</f>
        <v>20</v>
      </c>
      <c r="AT121" s="55"/>
      <c r="AU121" s="52">
        <f>_xlfn.XLOOKUP(C121,'[10]7月社保'!$B:$B,'[10]7月社保'!$L:$L,0)</f>
        <v>0</v>
      </c>
      <c r="AV121" s="52">
        <f>IFERROR(IF(AL121&gt;0,_xlfn.XLOOKUP(C121,[11]健康师明细!$C:$C,[11]健康师明细!$N:$N,0),0),0)</f>
        <v>0</v>
      </c>
      <c r="AW121" s="52">
        <f>_xlfn.XLOOKUP(C121,'[9]②7月-汇总'!$D:$D,'[9]②7月-汇总'!$AC:$AC,0)</f>
        <v>0</v>
      </c>
      <c r="AX121" s="52">
        <f>_xlfn.XLOOKUP(C121,'[9]②7月-汇总'!$D:$D,'[9]②7月-汇总'!$AB:$AB,0)</f>
        <v>0</v>
      </c>
      <c r="AY121" s="52">
        <f>_xlfn.XLOOKUP(C121,'[9]②7月-汇总'!$D:$D,'[9]②7月-汇总'!$AD:$AD,0)</f>
        <v>0</v>
      </c>
      <c r="AZ121" s="54">
        <f t="shared" si="23"/>
        <v>30</v>
      </c>
      <c r="BA121" s="52">
        <f>_xlfn.XLOOKUP(C121,[11]健康师明细!$C:$C,[11]健康师明细!$K:$K,0)</f>
        <v>0</v>
      </c>
      <c r="BB121" s="55">
        <f>_xlfn.XLOOKUP(C121,'[9]②7月-汇总'!$D:$D,'[9]②7月-汇总'!$AE:$AE,0)</f>
        <v>0</v>
      </c>
      <c r="BC121" s="55">
        <f>_xlfn.XLOOKUP(C121,'[9]②7月-汇总'!$D:$D,'[9]②7月-汇总'!$AF:$AF,0)</f>
        <v>0</v>
      </c>
      <c r="BD121" s="58">
        <f>_xlfn.XLOOKUP(C121,'[9]②7月-汇总'!$D:$D,'[9]②7月-汇总'!$AG:$AG,0)</f>
        <v>0</v>
      </c>
      <c r="BE121" s="60" t="e">
        <f t="shared" si="27"/>
        <v>#REF!</v>
      </c>
      <c r="BF121" s="52">
        <f>_xlfn.XLOOKUP(C121,'[9]①7月-花名册'!$E:$E,'[9]①7月-花名册'!$U:$U,0)</f>
        <v>0</v>
      </c>
      <c r="BG121" s="61" t="e">
        <f t="shared" si="24"/>
        <v>#REF!</v>
      </c>
      <c r="BH121" s="61" t="e">
        <f t="shared" si="25"/>
        <v>#REF!</v>
      </c>
      <c r="BI121" s="52">
        <f>_xlfn.XLOOKUP(C121,[9]上月未发人员明细!$A:$A,[9]上月未发人员明细!$I:$I,0)</f>
        <v>0</v>
      </c>
      <c r="BJ121" s="52">
        <f>SUMIFS([7]手动调整!$F:$F,[7]手动调整!$B:$B,C121)</f>
        <v>0</v>
      </c>
      <c r="BK121" s="64" t="e">
        <f t="shared" si="26"/>
        <v>#REF!</v>
      </c>
    </row>
    <row r="122" spans="1:63">
      <c r="A122" s="22" t="s">
        <v>217</v>
      </c>
      <c r="B122" s="23" t="s">
        <v>12</v>
      </c>
      <c r="C122" s="23" t="s">
        <v>218</v>
      </c>
      <c r="D122" s="23" t="str">
        <f>_xlfn.XLOOKUP(C122,[1]期初设置!$E:$E,[1]期初设置!$AM:$AM,0)</f>
        <v>骑士郡+雄霸天下队</v>
      </c>
      <c r="E122" s="27">
        <f>IFERROR(_xlfn.XLOOKUP(C122,[1]期初设置!$E:$E,[1]期初设置!$R:$R),"")</f>
        <v>73048</v>
      </c>
      <c r="F122" s="27">
        <f>IFERROR(_xlfn.XLOOKUP(C122,[1]期初设置!$E:$E,[1]期初设置!S:S),"")</f>
        <v>74548</v>
      </c>
      <c r="G122" s="27">
        <f>IFERROR(_xlfn.XLOOKUP(C122,[1]期初设置!$E:$E,[1]期初设置!T:T),"")</f>
        <v>-1500</v>
      </c>
      <c r="H122" s="27">
        <f>IFERROR(_xlfn.XLOOKUP(C122,[1]期初设置!$E:$E,[1]期初设置!U:U),"")</f>
        <v>0</v>
      </c>
      <c r="I122" s="31">
        <f>_xlfn.XLOOKUP(A122,[2]门店排名!$C:$C,[2]门店排名!$E:$E,0)</f>
        <v>158633</v>
      </c>
      <c r="J122" s="31">
        <f>IFERROR(_xlfn.XLOOKUP(D122,'[1]⑥战队统计表-B-a-②呈现-业绩明细表④'!$A:$A,'[1]⑥战队统计表-B-a-②呈现-业绩明细表④'!$C:$C,0),"")</f>
        <v>102220.4</v>
      </c>
      <c r="K122" s="32">
        <f>IFERROR(_xlfn.XLOOKUP(C122,[1]期初设置!$E:$E,[1]期初设置!$AI:$AI,0),"")</f>
        <v>3494.7175</v>
      </c>
      <c r="L122" s="33">
        <f>_xlfn.XLOOKUP(C122,[1]期初设置!$E:$E,[1]期初设置!$J:$J,0)</f>
        <v>0</v>
      </c>
      <c r="M122" s="35">
        <f>_xlfn.XLOOKUP(C122,[1]期初设置!$E:$E,[1]期初设置!$I:$I,0)</f>
        <v>0</v>
      </c>
      <c r="N122" s="35">
        <f>_xlfn.XLOOKUP(C122,[1]期初设置!$E:$E,[1]期初设置!$K:$K,0)</f>
        <v>0</v>
      </c>
      <c r="O122" s="33">
        <f>_xlfn.XLOOKUP(C122,[1]期初设置!$E:$E,[1]期初设置!$O:$O,0)</f>
        <v>0</v>
      </c>
      <c r="P122" s="35">
        <f>IF(_xlfn.XLOOKUP(C122,[1]期初设置!$E:$E,[1]期初设置!$N:$N,0)="同老店",0,_xlfn.XLOOKUP(C122,[1]期初设置!$E:$E,[1]期初设置!$N:$N,0))</f>
        <v>0</v>
      </c>
      <c r="Q122" s="38">
        <f>_xlfn.XLOOKUP(C122,'[3]7月'!$C:$C,'[3]7月'!$E:$E,0)</f>
        <v>40016.48</v>
      </c>
      <c r="R122" s="38">
        <f>_xlfn.XLOOKUP(C122,'[3]7月'!$C:$C,'[3]7月'!$D:$D,0)</f>
        <v>79</v>
      </c>
      <c r="S122" s="38">
        <f>_xlfn.XLOOKUP(A122,[2]人头人次表!$A:$A,[2]人头人次表!$C:$C,0)</f>
        <v>177</v>
      </c>
      <c r="T122" s="38">
        <f>_xlfn.XLOOKUP(C122,'[4]②7月-汇总'!$D:$D,'[4]②7月-汇总'!$AP:$AP,0)</f>
        <v>31</v>
      </c>
      <c r="U122" s="38">
        <f>_xlfn.XLOOKUP(C122,'[4]②7月-汇总'!$D:$D,'[4]②7月-汇总'!$U:$U,0)</f>
        <v>0</v>
      </c>
      <c r="V122" s="41">
        <f>_xlfn.XLOOKUP(C122,[5]期初设置!$E:$E,[5]期初设置!$AG:$AG,0)</f>
        <v>0.05</v>
      </c>
      <c r="W122" s="42">
        <f>_xlfn.XLOOKUP(C122,[5]期初设置!$E:$E,[5]期初设置!$AH:$AH,0)</f>
        <v>3541.03</v>
      </c>
      <c r="X122" s="42">
        <f>_xlfn.XLOOKUP(C122,[5]期初设置!$E:$E,[5]期初设置!$AI:$AI,0)</f>
        <v>-46.3125</v>
      </c>
      <c r="Y122" s="42">
        <f>_xlfn.XLOOKUP(C122,[5]期初设置!$E:$E,[5]期初设置!$AM:$AM,0)</f>
        <v>0</v>
      </c>
      <c r="Z122" s="42">
        <f t="shared" si="15"/>
        <v>0</v>
      </c>
      <c r="AA122" s="42">
        <f t="shared" si="16"/>
        <v>3494.7175</v>
      </c>
      <c r="AB122" s="42">
        <f>_xlfn.XLOOKUP(C122,'[6]健康师-人工底薪'!$A:$A,'[6]健康师-人工底薪'!$AF:$AF,0)</f>
        <v>2000</v>
      </c>
      <c r="AC122" s="47">
        <f t="shared" si="17"/>
        <v>2000</v>
      </c>
      <c r="AD122" s="38">
        <f>_xlfn.XLOOKUP(C122,'[3]7月'!$C:$C,'[3]7月'!$F:$F,0)</f>
        <v>1095</v>
      </c>
      <c r="AE122" s="38">
        <f>_xlfn.XLOOKUP(C122,'[8]7月'!$C:$C,'[8]7月'!$G:$G,0)</f>
        <v>140</v>
      </c>
      <c r="AF122" s="38">
        <f>_xlfn.XLOOKUP(C122,'[9]②7月-汇总'!$D:$D,'[9]②7月-汇总'!$W:$W,0)</f>
        <v>0</v>
      </c>
      <c r="AG122" s="38">
        <f>_xlfn.XLOOKUP(C122,'[9]②7月-汇总'!$D:$D,'[9]②7月-汇总'!$Z:$Z,0)</f>
        <v>0</v>
      </c>
      <c r="AH122" s="50" t="e">
        <f>AA122+AC122+#REF!+#REF!+#REF!+AF122+AG122+AD122+AE122</f>
        <v>#REF!</v>
      </c>
      <c r="AI122" s="38">
        <f>_xlfn.XLOOKUP(C122,'[9]①7月-花名册'!$E:$E,'[9]①7月-花名册'!$T:$T,0)</f>
        <v>0</v>
      </c>
      <c r="AJ122" s="38">
        <f t="shared" si="18"/>
        <v>0</v>
      </c>
      <c r="AK122" s="38">
        <f t="shared" si="19"/>
        <v>0</v>
      </c>
      <c r="AL122" s="38">
        <f t="shared" si="20"/>
        <v>0</v>
      </c>
      <c r="AM122" s="38" t="e">
        <f t="shared" si="21"/>
        <v>#REF!</v>
      </c>
      <c r="AN122" s="52">
        <f>_xlfn.XLOOKUP(C122,'[9]②7月-汇总'!$D:$D,'[9]②7月-汇总'!AI:AI,0)</f>
        <v>0</v>
      </c>
      <c r="AO122" s="52">
        <f>_xlfn.XLOOKUP(C122,'[9]②7月-汇总'!$D:$D,'[9]②7月-汇总'!AJ:AJ,0)</f>
        <v>0</v>
      </c>
      <c r="AP122" s="52">
        <f>_xlfn.XLOOKUP(C122,'[9]②7月-汇总'!$D:$D,'[9]②7月-汇总'!AL:AL,0)</f>
        <v>0</v>
      </c>
      <c r="AQ122" s="54">
        <f t="shared" si="22"/>
        <v>0</v>
      </c>
      <c r="AR122" s="55">
        <f>_xlfn.XLOOKUP(C122,'[9]②7月-汇总'!$D:$D,'[9]②7月-汇总'!X:X,0)</f>
        <v>0</v>
      </c>
      <c r="AS122" s="55">
        <f>_xlfn.XLOOKUP(C122,'[9]②7月-汇总'!$D:$D,'[9]②7月-汇总'!Y:Y,0)</f>
        <v>0</v>
      </c>
      <c r="AT122" s="55"/>
      <c r="AU122" s="52">
        <f>_xlfn.XLOOKUP(C122,'[10]7月社保'!$B:$B,'[10]7月社保'!$L:$L,0)</f>
        <v>640.56</v>
      </c>
      <c r="AV122" s="52">
        <f>IFERROR(IF(AL122&gt;0,_xlfn.XLOOKUP(C122,[11]健康师明细!$C:$C,[11]健康师明细!$N:$N,0),0),0)</f>
        <v>0</v>
      </c>
      <c r="AW122" s="52">
        <f>_xlfn.XLOOKUP(C122,'[9]②7月-汇总'!$D:$D,'[9]②7月-汇总'!$AC:$AC,0)</f>
        <v>0</v>
      </c>
      <c r="AX122" s="52">
        <f>_xlfn.XLOOKUP(C122,'[9]②7月-汇总'!$D:$D,'[9]②7月-汇总'!$AB:$AB,0)</f>
        <v>0</v>
      </c>
      <c r="AY122" s="52">
        <f>_xlfn.XLOOKUP(C122,'[9]②7月-汇总'!$D:$D,'[9]②7月-汇总'!$AD:$AD,0)</f>
        <v>0</v>
      </c>
      <c r="AZ122" s="54">
        <f t="shared" si="23"/>
        <v>640.56</v>
      </c>
      <c r="BA122" s="52">
        <f>_xlfn.XLOOKUP(C122,[11]健康师明细!$C:$C,[11]健康师明细!$K:$K,0)</f>
        <v>0</v>
      </c>
      <c r="BB122" s="55">
        <f>_xlfn.XLOOKUP(C122,'[9]②7月-汇总'!$D:$D,'[9]②7月-汇总'!$AE:$AE,0)</f>
        <v>0</v>
      </c>
      <c r="BC122" s="55">
        <f>_xlfn.XLOOKUP(C122,'[9]②7月-汇总'!$D:$D,'[9]②7月-汇总'!$AF:$AF,0)</f>
        <v>0</v>
      </c>
      <c r="BD122" s="58">
        <f>_xlfn.XLOOKUP(C122,'[9]②7月-汇总'!$D:$D,'[9]②7月-汇总'!$AG:$AG,0)</f>
        <v>0</v>
      </c>
      <c r="BE122" s="60" t="e">
        <f t="shared" si="27"/>
        <v>#REF!</v>
      </c>
      <c r="BF122" s="52">
        <f>_xlfn.XLOOKUP(C122,'[9]①7月-花名册'!$E:$E,'[9]①7月-花名册'!$U:$U,0)</f>
        <v>0</v>
      </c>
      <c r="BG122" s="61" t="e">
        <f t="shared" si="24"/>
        <v>#REF!</v>
      </c>
      <c r="BH122" s="61" t="e">
        <f t="shared" si="25"/>
        <v>#REF!</v>
      </c>
      <c r="BI122" s="52">
        <f>_xlfn.XLOOKUP(C122,[9]上月未发人员明细!$A:$A,[9]上月未发人员明细!$I:$I,0)</f>
        <v>0</v>
      </c>
      <c r="BJ122" s="52">
        <f>SUMIFS([7]手动调整!$F:$F,[7]手动调整!$B:$B,C122)</f>
        <v>0</v>
      </c>
      <c r="BK122" s="64" t="e">
        <f t="shared" si="26"/>
        <v>#REF!</v>
      </c>
    </row>
    <row r="123" spans="1:63">
      <c r="A123" s="22" t="s">
        <v>217</v>
      </c>
      <c r="B123" s="23" t="s">
        <v>81</v>
      </c>
      <c r="C123" s="23" t="s">
        <v>219</v>
      </c>
      <c r="D123" s="23">
        <f>_xlfn.XLOOKUP(C123,[1]期初设置!$E:$E,[1]期初设置!$AM:$AM,0)</f>
        <v>0</v>
      </c>
      <c r="E123" s="27" t="str">
        <f>IFERROR(_xlfn.XLOOKUP(C123,[1]期初设置!$E:$E,[1]期初设置!$R:$R),"")</f>
        <v/>
      </c>
      <c r="F123" s="27" t="str">
        <f>IFERROR(_xlfn.XLOOKUP(C123,[1]期初设置!$E:$E,[1]期初设置!S:S),"")</f>
        <v/>
      </c>
      <c r="G123" s="27" t="str">
        <f>IFERROR(_xlfn.XLOOKUP(C123,[1]期初设置!$E:$E,[1]期初设置!T:T),"")</f>
        <v/>
      </c>
      <c r="H123" s="27" t="str">
        <f>IFERROR(_xlfn.XLOOKUP(C123,[1]期初设置!$E:$E,[1]期初设置!U:U),"")</f>
        <v/>
      </c>
      <c r="I123" s="31">
        <f>_xlfn.XLOOKUP(A123,[2]门店排名!$C:$C,[2]门店排名!$E:$E,0)</f>
        <v>158633</v>
      </c>
      <c r="J123" s="31" t="str">
        <f>IFERROR(_xlfn.XLOOKUP(D123,'[1]⑥战队统计表-B-a-②呈现-业绩明细表④'!$A:$A,'[1]⑥战队统计表-B-a-②呈现-业绩明细表④'!$C:$C,0),"")</f>
        <v/>
      </c>
      <c r="K123" s="32">
        <f>IFERROR(_xlfn.XLOOKUP(C123,[1]期初设置!$E:$E,[1]期初设置!$AI:$AI,0),"")</f>
        <v>0</v>
      </c>
      <c r="L123" s="33">
        <f>_xlfn.XLOOKUP(C123,[1]期初设置!$E:$E,[1]期初设置!$J:$J,0)</f>
        <v>0</v>
      </c>
      <c r="M123" s="35">
        <f>_xlfn.XLOOKUP(C123,[1]期初设置!$E:$E,[1]期初设置!$I:$I,0)</f>
        <v>0</v>
      </c>
      <c r="N123" s="35">
        <f>_xlfn.XLOOKUP(C123,[1]期初设置!$E:$E,[1]期初设置!$K:$K,0)</f>
        <v>0</v>
      </c>
      <c r="O123" s="33">
        <f>_xlfn.XLOOKUP(C123,[1]期初设置!$E:$E,[1]期初设置!$O:$O,0)</f>
        <v>0</v>
      </c>
      <c r="P123" s="35">
        <f>IF(_xlfn.XLOOKUP(C123,[1]期初设置!$E:$E,[1]期初设置!$N:$N,0)="同老店",0,_xlfn.XLOOKUP(C123,[1]期初设置!$E:$E,[1]期初设置!$N:$N,0))</f>
        <v>0</v>
      </c>
      <c r="Q123" s="38">
        <f>_xlfn.XLOOKUP(C123,'[3]7月'!$C:$C,'[3]7月'!$E:$E,0)</f>
        <v>0</v>
      </c>
      <c r="R123" s="38">
        <f>_xlfn.XLOOKUP(C123,'[3]7月'!$C:$C,'[3]7月'!$D:$D,0)</f>
        <v>0</v>
      </c>
      <c r="S123" s="38">
        <f>_xlfn.XLOOKUP(A123,[2]人头人次表!$A:$A,[2]人头人次表!$C:$C,0)</f>
        <v>177</v>
      </c>
      <c r="T123" s="38">
        <f>_xlfn.XLOOKUP(C123,'[4]②7月-汇总'!$D:$D,'[4]②7月-汇总'!$AP:$AP,0)</f>
        <v>31</v>
      </c>
      <c r="U123" s="38">
        <f>_xlfn.XLOOKUP(C123,'[4]②7月-汇总'!$D:$D,'[4]②7月-汇总'!$U:$U,0)</f>
        <v>0</v>
      </c>
      <c r="V123" s="41">
        <f>_xlfn.XLOOKUP(C123,[5]期初设置!$E:$E,[5]期初设置!$AG:$AG,0)</f>
        <v>0</v>
      </c>
      <c r="W123" s="42">
        <f>_xlfn.XLOOKUP(C123,[5]期初设置!$E:$E,[5]期初设置!$AH:$AH,0)</f>
        <v>0</v>
      </c>
      <c r="X123" s="42">
        <f>_xlfn.XLOOKUP(C123,[5]期初设置!$E:$E,[5]期初设置!$AI:$AI,0)</f>
        <v>0</v>
      </c>
      <c r="Y123" s="42">
        <f>_xlfn.XLOOKUP(C123,[5]期初设置!$E:$E,[5]期初设置!$AM:$AM,0)</f>
        <v>0</v>
      </c>
      <c r="Z123" s="42">
        <f t="shared" si="15"/>
        <v>0</v>
      </c>
      <c r="AA123" s="42">
        <f t="shared" si="16"/>
        <v>0</v>
      </c>
      <c r="AB123" s="42">
        <f>_xlfn.XLOOKUP(C123,'[6]健康师-人工底薪'!$A:$A,'[6]健康师-人工底薪'!$AF:$AF,0)</f>
        <v>0</v>
      </c>
      <c r="AC123" s="47">
        <f t="shared" si="17"/>
        <v>0</v>
      </c>
      <c r="AD123" s="38">
        <f>_xlfn.XLOOKUP(C123,'[3]7月'!$C:$C,'[3]7月'!$F:$F,0)</f>
        <v>0</v>
      </c>
      <c r="AE123" s="38">
        <f>_xlfn.XLOOKUP(C123,'[8]7月'!$C:$C,'[8]7月'!$G:$G,0)</f>
        <v>0</v>
      </c>
      <c r="AF123" s="38">
        <f>_xlfn.XLOOKUP(C123,'[9]②7月-汇总'!$D:$D,'[9]②7月-汇总'!$W:$W,0)</f>
        <v>0</v>
      </c>
      <c r="AG123" s="38">
        <f>_xlfn.XLOOKUP(C123,'[9]②7月-汇总'!$D:$D,'[9]②7月-汇总'!$Z:$Z,0)</f>
        <v>0</v>
      </c>
      <c r="AH123" s="50" t="e">
        <f>AA123+AC123+#REF!+#REF!+#REF!+AF123+AG123+AD123+AE123</f>
        <v>#REF!</v>
      </c>
      <c r="AI123" s="38">
        <f>_xlfn.XLOOKUP(C123,'[9]①7月-花名册'!$E:$E,'[9]①7月-花名册'!$T:$T,0)</f>
        <v>0</v>
      </c>
      <c r="AJ123" s="38">
        <f t="shared" si="18"/>
        <v>0</v>
      </c>
      <c r="AK123" s="38">
        <f t="shared" si="19"/>
        <v>0</v>
      </c>
      <c r="AL123" s="38">
        <f t="shared" si="20"/>
        <v>0</v>
      </c>
      <c r="AM123" s="38" t="e">
        <f t="shared" si="21"/>
        <v>#REF!</v>
      </c>
      <c r="AN123" s="52">
        <f>_xlfn.XLOOKUP(C123,'[9]②7月-汇总'!$D:$D,'[9]②7月-汇总'!AI:AI,0)</f>
        <v>0</v>
      </c>
      <c r="AO123" s="52">
        <f>_xlfn.XLOOKUP(C123,'[9]②7月-汇总'!$D:$D,'[9]②7月-汇总'!AJ:AJ,0)</f>
        <v>0</v>
      </c>
      <c r="AP123" s="52">
        <f>_xlfn.XLOOKUP(C123,'[9]②7月-汇总'!$D:$D,'[9]②7月-汇总'!AL:AL,0)</f>
        <v>0</v>
      </c>
      <c r="AQ123" s="54">
        <f t="shared" si="22"/>
        <v>0</v>
      </c>
      <c r="AR123" s="55">
        <f>_xlfn.XLOOKUP(C123,'[9]②7月-汇总'!$D:$D,'[9]②7月-汇总'!X:X,0)</f>
        <v>0</v>
      </c>
      <c r="AS123" s="55">
        <f>_xlfn.XLOOKUP(C123,'[9]②7月-汇总'!$D:$D,'[9]②7月-汇总'!Y:Y,0)</f>
        <v>0</v>
      </c>
      <c r="AT123" s="55"/>
      <c r="AU123" s="52">
        <f>_xlfn.XLOOKUP(C123,'[10]7月社保'!$B:$B,'[10]7月社保'!$L:$L,0)</f>
        <v>0</v>
      </c>
      <c r="AV123" s="52">
        <f>IFERROR(IF(AL123&gt;0,_xlfn.XLOOKUP(C123,[11]健康师明细!$C:$C,[11]健康师明细!$N:$N,0),0),0)</f>
        <v>0</v>
      </c>
      <c r="AW123" s="52">
        <f>_xlfn.XLOOKUP(C123,'[9]②7月-汇总'!$D:$D,'[9]②7月-汇总'!$AC:$AC,0)</f>
        <v>0</v>
      </c>
      <c r="AX123" s="52">
        <f>_xlfn.XLOOKUP(C123,'[9]②7月-汇总'!$D:$D,'[9]②7月-汇总'!$AB:$AB,0)</f>
        <v>0</v>
      </c>
      <c r="AY123" s="52">
        <f>_xlfn.XLOOKUP(C123,'[9]②7月-汇总'!$D:$D,'[9]②7月-汇总'!$AD:$AD,0)</f>
        <v>0</v>
      </c>
      <c r="AZ123" s="54">
        <f t="shared" si="23"/>
        <v>0</v>
      </c>
      <c r="BA123" s="52">
        <f>_xlfn.XLOOKUP(C123,[11]健康师明细!$C:$C,[11]健康师明细!$K:$K,0)</f>
        <v>0</v>
      </c>
      <c r="BB123" s="55">
        <f>_xlfn.XLOOKUP(C123,'[9]②7月-汇总'!$D:$D,'[9]②7月-汇总'!$AE:$AE,0)</f>
        <v>0</v>
      </c>
      <c r="BC123" s="55">
        <f>_xlfn.XLOOKUP(C123,'[9]②7月-汇总'!$D:$D,'[9]②7月-汇总'!$AF:$AF,0)</f>
        <v>0</v>
      </c>
      <c r="BD123" s="58">
        <f>_xlfn.XLOOKUP(C123,'[9]②7月-汇总'!$D:$D,'[9]②7月-汇总'!$AG:$AG,0)</f>
        <v>0</v>
      </c>
      <c r="BE123" s="60" t="e">
        <f t="shared" si="27"/>
        <v>#REF!</v>
      </c>
      <c r="BF123" s="52">
        <f>_xlfn.XLOOKUP(C123,'[9]①7月-花名册'!$E:$E,'[9]①7月-花名册'!$U:$U,0)</f>
        <v>0</v>
      </c>
      <c r="BG123" s="61" t="e">
        <f t="shared" si="24"/>
        <v>#REF!</v>
      </c>
      <c r="BH123" s="61" t="e">
        <f t="shared" si="25"/>
        <v>#REF!</v>
      </c>
      <c r="BI123" s="52">
        <f>_xlfn.XLOOKUP(C123,[9]上月未发人员明细!$A:$A,[9]上月未发人员明细!$I:$I,0)</f>
        <v>0</v>
      </c>
      <c r="BJ123" s="52">
        <f>SUMIFS([7]手动调整!$F:$F,[7]手动调整!$B:$B,C123)</f>
        <v>0</v>
      </c>
      <c r="BK123" s="64" t="e">
        <f t="shared" si="26"/>
        <v>#REF!</v>
      </c>
    </row>
    <row r="124" spans="1:63">
      <c r="A124" s="22" t="s">
        <v>217</v>
      </c>
      <c r="B124" s="23" t="s">
        <v>12</v>
      </c>
      <c r="C124" s="23" t="s">
        <v>220</v>
      </c>
      <c r="D124" s="23" t="str">
        <f>_xlfn.XLOOKUP(C124,[1]期初设置!$E:$E,[1]期初设置!$AM:$AM,0)</f>
        <v>骑士郡+天宇霸主队</v>
      </c>
      <c r="E124" s="27">
        <f>IFERROR(_xlfn.XLOOKUP(C124,[1]期初设置!$E:$E,[1]期初设置!$R:$R),"")</f>
        <v>17850.4</v>
      </c>
      <c r="F124" s="27">
        <f>IFERROR(_xlfn.XLOOKUP(C124,[1]期初设置!$E:$E,[1]期初设置!S:S),"")</f>
        <v>26250.4</v>
      </c>
      <c r="G124" s="27">
        <f>IFERROR(_xlfn.XLOOKUP(C124,[1]期初设置!$E:$E,[1]期初设置!T:T),"")</f>
        <v>-8400</v>
      </c>
      <c r="H124" s="27">
        <f>IFERROR(_xlfn.XLOOKUP(C124,[1]期初设置!$E:$E,[1]期初设置!U:U),"")</f>
        <v>0</v>
      </c>
      <c r="I124" s="31">
        <f>_xlfn.XLOOKUP(A124,[2]门店排名!$C:$C,[2]门店排名!$E:$E,0)</f>
        <v>158633</v>
      </c>
      <c r="J124" s="31">
        <f>IFERROR(_xlfn.XLOOKUP(D124,'[1]⑥战队统计表-B-a-②呈现-业绩明细表④'!$A:$A,'[1]⑥战队统计表-B-a-②呈现-业绩明细表④'!$C:$C,0),"")</f>
        <v>56412.6</v>
      </c>
      <c r="K124" s="32">
        <f>IFERROR(_xlfn.XLOOKUP(C124,[1]期初设置!$E:$E,[1]期初设置!$AI:$AI,0),"")</f>
        <v>592.5264</v>
      </c>
      <c r="L124" s="33">
        <f>_xlfn.XLOOKUP(C124,[1]期初设置!$E:$E,[1]期初设置!$J:$J,0)</f>
        <v>0</v>
      </c>
      <c r="M124" s="35">
        <f>_xlfn.XLOOKUP(C124,[1]期初设置!$E:$E,[1]期初设置!$I:$I,0)</f>
        <v>0</v>
      </c>
      <c r="N124" s="35">
        <f>_xlfn.XLOOKUP(C124,[1]期初设置!$E:$E,[1]期初设置!$K:$K,0)</f>
        <v>0</v>
      </c>
      <c r="O124" s="33">
        <f>_xlfn.XLOOKUP(C124,[1]期初设置!$E:$E,[1]期初设置!$O:$O,0)</f>
        <v>0</v>
      </c>
      <c r="P124" s="35">
        <f>IF(_xlfn.XLOOKUP(C124,[1]期初设置!$E:$E,[1]期初设置!$N:$N,0)="同老店",0,_xlfn.XLOOKUP(C124,[1]期初设置!$E:$E,[1]期初设置!$N:$N,0))</f>
        <v>0</v>
      </c>
      <c r="Q124" s="38">
        <f>_xlfn.XLOOKUP(C124,'[3]7月'!$C:$C,'[3]7月'!$E:$E,0)</f>
        <v>19482.24</v>
      </c>
      <c r="R124" s="38">
        <f>_xlfn.XLOOKUP(C124,'[3]7月'!$C:$C,'[3]7月'!$D:$D,0)</f>
        <v>106</v>
      </c>
      <c r="S124" s="38">
        <f>_xlfn.XLOOKUP(A124,[2]人头人次表!$A:$A,[2]人头人次表!$C:$C,0)</f>
        <v>177</v>
      </c>
      <c r="T124" s="38">
        <f>_xlfn.XLOOKUP(C124,'[4]②7月-汇总'!$D:$D,'[4]②7月-汇总'!$AP:$AP,0)</f>
        <v>31</v>
      </c>
      <c r="U124" s="38">
        <f>_xlfn.XLOOKUP(C124,'[4]②7月-汇总'!$D:$D,'[4]②7月-汇总'!$U:$U,0)</f>
        <v>0</v>
      </c>
      <c r="V124" s="41">
        <f>_xlfn.XLOOKUP(C124,[5]期初设置!$E:$E,[5]期初设置!$AG:$AG,0)</f>
        <v>0.03</v>
      </c>
      <c r="W124" s="42">
        <f>_xlfn.XLOOKUP(C124,[5]期初设置!$E:$E,[5]期初设置!$AH:$AH,0)</f>
        <v>748.1364</v>
      </c>
      <c r="X124" s="42">
        <f>_xlfn.XLOOKUP(C124,[5]期初设置!$E:$E,[5]期初设置!$AI:$AI,0)</f>
        <v>-155.61</v>
      </c>
      <c r="Y124" s="42" t="str">
        <f>_xlfn.XLOOKUP(C124,[5]期初设置!$E:$E,[5]期初设置!$AM:$AM,0)</f>
        <v/>
      </c>
      <c r="Z124" s="42">
        <f t="shared" si="15"/>
        <v>0</v>
      </c>
      <c r="AA124" s="42">
        <f t="shared" si="16"/>
        <v>592.5264</v>
      </c>
      <c r="AB124" s="42">
        <f>_xlfn.XLOOKUP(C124,'[6]健康师-人工底薪'!$A:$A,'[6]健康师-人工底薪'!$AF:$AF,0)</f>
        <v>2000</v>
      </c>
      <c r="AC124" s="47">
        <f t="shared" si="17"/>
        <v>2000</v>
      </c>
      <c r="AD124" s="38">
        <f>_xlfn.XLOOKUP(C124,'[3]7月'!$C:$C,'[3]7月'!$F:$F,0)</f>
        <v>1279</v>
      </c>
      <c r="AE124" s="38">
        <f>_xlfn.XLOOKUP(C124,'[8]7月'!$C:$C,'[8]7月'!$G:$G,0)</f>
        <v>75</v>
      </c>
      <c r="AF124" s="38">
        <f>_xlfn.XLOOKUP(C124,'[9]②7月-汇总'!$D:$D,'[9]②7月-汇总'!$W:$W,0)</f>
        <v>0</v>
      </c>
      <c r="AG124" s="38">
        <f>_xlfn.XLOOKUP(C124,'[9]②7月-汇总'!$D:$D,'[9]②7月-汇总'!$Z:$Z,0)</f>
        <v>0</v>
      </c>
      <c r="AH124" s="50" t="e">
        <f>AA124+AC124+#REF!+#REF!+#REF!+AF124+AG124+AD124+AE124</f>
        <v>#REF!</v>
      </c>
      <c r="AI124" s="38">
        <f>_xlfn.XLOOKUP(C124,'[9]①7月-花名册'!$E:$E,'[9]①7月-花名册'!$T:$T,0)</f>
        <v>0</v>
      </c>
      <c r="AJ124" s="38">
        <f t="shared" si="18"/>
        <v>0</v>
      </c>
      <c r="AK124" s="38">
        <f t="shared" si="19"/>
        <v>0</v>
      </c>
      <c r="AL124" s="38">
        <f t="shared" si="20"/>
        <v>0</v>
      </c>
      <c r="AM124" s="38" t="e">
        <f t="shared" si="21"/>
        <v>#REF!</v>
      </c>
      <c r="AN124" s="52">
        <f>_xlfn.XLOOKUP(C124,'[9]②7月-汇总'!$D:$D,'[9]②7月-汇总'!AI:AI,0)</f>
        <v>0</v>
      </c>
      <c r="AO124" s="52">
        <f>_xlfn.XLOOKUP(C124,'[9]②7月-汇总'!$D:$D,'[9]②7月-汇总'!AJ:AJ,0)</f>
        <v>0</v>
      </c>
      <c r="AP124" s="52">
        <f>_xlfn.XLOOKUP(C124,'[9]②7月-汇总'!$D:$D,'[9]②7月-汇总'!AL:AL,0)</f>
        <v>0</v>
      </c>
      <c r="AQ124" s="54">
        <f t="shared" si="22"/>
        <v>0</v>
      </c>
      <c r="AR124" s="55">
        <f>_xlfn.XLOOKUP(C124,'[9]②7月-汇总'!$D:$D,'[9]②7月-汇总'!X:X,0)</f>
        <v>0</v>
      </c>
      <c r="AS124" s="55">
        <f>_xlfn.XLOOKUP(C124,'[9]②7月-汇总'!$D:$D,'[9]②7月-汇总'!Y:Y,0)</f>
        <v>0</v>
      </c>
      <c r="AT124" s="55"/>
      <c r="AU124" s="52">
        <f>_xlfn.XLOOKUP(C124,'[10]7月社保'!$B:$B,'[10]7月社保'!$L:$L,0)</f>
        <v>0</v>
      </c>
      <c r="AV124" s="52">
        <f>IFERROR(IF(AL124&gt;0,_xlfn.XLOOKUP(C124,[11]健康师明细!$C:$C,[11]健康师明细!$N:$N,0),0),0)</f>
        <v>0</v>
      </c>
      <c r="AW124" s="52">
        <f>_xlfn.XLOOKUP(C124,'[9]②7月-汇总'!$D:$D,'[9]②7月-汇总'!$AC:$AC,0)</f>
        <v>0</v>
      </c>
      <c r="AX124" s="52">
        <f>_xlfn.XLOOKUP(C124,'[9]②7月-汇总'!$D:$D,'[9]②7月-汇总'!$AB:$AB,0)</f>
        <v>0</v>
      </c>
      <c r="AY124" s="52">
        <f>_xlfn.XLOOKUP(C124,'[9]②7月-汇总'!$D:$D,'[9]②7月-汇总'!$AD:$AD,0)</f>
        <v>0</v>
      </c>
      <c r="AZ124" s="54">
        <f t="shared" si="23"/>
        <v>0</v>
      </c>
      <c r="BA124" s="52">
        <f>_xlfn.XLOOKUP(C124,[11]健康师明细!$C:$C,[11]健康师明细!$K:$K,0)</f>
        <v>0</v>
      </c>
      <c r="BB124" s="55">
        <f>_xlfn.XLOOKUP(C124,'[9]②7月-汇总'!$D:$D,'[9]②7月-汇总'!$AE:$AE,0)</f>
        <v>0</v>
      </c>
      <c r="BC124" s="55">
        <f>_xlfn.XLOOKUP(C124,'[9]②7月-汇总'!$D:$D,'[9]②7月-汇总'!$AF:$AF,0)</f>
        <v>0</v>
      </c>
      <c r="BD124" s="58">
        <f>_xlfn.XLOOKUP(C124,'[9]②7月-汇总'!$D:$D,'[9]②7月-汇总'!$AG:$AG,0)</f>
        <v>0</v>
      </c>
      <c r="BE124" s="60" t="e">
        <f t="shared" si="27"/>
        <v>#REF!</v>
      </c>
      <c r="BF124" s="52">
        <f>_xlfn.XLOOKUP(C124,'[9]①7月-花名册'!$E:$E,'[9]①7月-花名册'!$U:$U,0)</f>
        <v>0</v>
      </c>
      <c r="BG124" s="61" t="e">
        <f t="shared" si="24"/>
        <v>#REF!</v>
      </c>
      <c r="BH124" s="61" t="e">
        <f t="shared" si="25"/>
        <v>#REF!</v>
      </c>
      <c r="BI124" s="52">
        <f>_xlfn.XLOOKUP(C124,[9]上月未发人员明细!$A:$A,[9]上月未发人员明细!$I:$I,0)</f>
        <v>0</v>
      </c>
      <c r="BJ124" s="52">
        <f>SUMIFS([7]手动调整!$F:$F,[7]手动调整!$B:$B,C124)</f>
        <v>0</v>
      </c>
      <c r="BK124" s="64" t="e">
        <f t="shared" si="26"/>
        <v>#REF!</v>
      </c>
    </row>
    <row r="125" spans="1:63">
      <c r="A125" s="22" t="s">
        <v>217</v>
      </c>
      <c r="B125" s="23" t="s">
        <v>79</v>
      </c>
      <c r="C125" s="23" t="s">
        <v>221</v>
      </c>
      <c r="D125" s="23">
        <f>_xlfn.XLOOKUP(C125,[1]期初设置!$E:$E,[1]期初设置!$AM:$AM,0)</f>
        <v>0</v>
      </c>
      <c r="E125" s="27" t="str">
        <f>IFERROR(_xlfn.XLOOKUP(C125,[1]期初设置!$E:$E,[1]期初设置!$R:$R),"")</f>
        <v/>
      </c>
      <c r="F125" s="27" t="str">
        <f>IFERROR(_xlfn.XLOOKUP(C125,[1]期初设置!$E:$E,[1]期初设置!S:S),"")</f>
        <v/>
      </c>
      <c r="G125" s="27" t="str">
        <f>IFERROR(_xlfn.XLOOKUP(C125,[1]期初设置!$E:$E,[1]期初设置!T:T),"")</f>
        <v/>
      </c>
      <c r="H125" s="27" t="str">
        <f>IFERROR(_xlfn.XLOOKUP(C125,[1]期初设置!$E:$E,[1]期初设置!U:U),"")</f>
        <v/>
      </c>
      <c r="I125" s="31">
        <f>_xlfn.XLOOKUP(A125,[2]门店排名!$C:$C,[2]门店排名!$E:$E,0)</f>
        <v>158633</v>
      </c>
      <c r="J125" s="31" t="str">
        <f>IFERROR(_xlfn.XLOOKUP(D125,'[1]⑥战队统计表-B-a-②呈现-业绩明细表④'!$A:$A,'[1]⑥战队统计表-B-a-②呈现-业绩明细表④'!$C:$C,0),"")</f>
        <v/>
      </c>
      <c r="K125" s="32">
        <f>IFERROR(_xlfn.XLOOKUP(C125,[1]期初设置!$E:$E,[1]期初设置!$AI:$AI,0),"")</f>
        <v>0</v>
      </c>
      <c r="L125" s="33">
        <f>_xlfn.XLOOKUP(C125,[1]期初设置!$E:$E,[1]期初设置!$J:$J,0)</f>
        <v>0</v>
      </c>
      <c r="M125" s="35">
        <f>_xlfn.XLOOKUP(C125,[1]期初设置!$E:$E,[1]期初设置!$I:$I,0)</f>
        <v>0</v>
      </c>
      <c r="N125" s="35">
        <f>_xlfn.XLOOKUP(C125,[1]期初设置!$E:$E,[1]期初设置!$K:$K,0)</f>
        <v>0</v>
      </c>
      <c r="O125" s="33">
        <f>_xlfn.XLOOKUP(C125,[1]期初设置!$E:$E,[1]期初设置!$O:$O,0)</f>
        <v>0</v>
      </c>
      <c r="P125" s="35">
        <f>IF(_xlfn.XLOOKUP(C125,[1]期初设置!$E:$E,[1]期初设置!$N:$N,0)="同老店",0,_xlfn.XLOOKUP(C125,[1]期初设置!$E:$E,[1]期初设置!$N:$N,0))</f>
        <v>0</v>
      </c>
      <c r="Q125" s="38">
        <f>_xlfn.XLOOKUP(C125,'[3]7月'!$C:$C,'[3]7月'!$E:$E,0)</f>
        <v>0</v>
      </c>
      <c r="R125" s="38">
        <f>_xlfn.XLOOKUP(C125,'[3]7月'!$C:$C,'[3]7月'!$D:$D,0)</f>
        <v>0</v>
      </c>
      <c r="S125" s="38">
        <f>_xlfn.XLOOKUP(A125,[2]人头人次表!$A:$A,[2]人头人次表!$C:$C,0)</f>
        <v>177</v>
      </c>
      <c r="T125" s="38">
        <f>_xlfn.XLOOKUP(C125,'[4]②7月-汇总'!$D:$D,'[4]②7月-汇总'!$AP:$AP,0)</f>
        <v>31</v>
      </c>
      <c r="U125" s="38">
        <f>_xlfn.XLOOKUP(C125,'[4]②7月-汇总'!$D:$D,'[4]②7月-汇总'!$U:$U,0)</f>
        <v>0</v>
      </c>
      <c r="V125" s="41">
        <f>_xlfn.XLOOKUP(C125,[5]期初设置!$E:$E,[5]期初设置!$AG:$AG,0)</f>
        <v>0</v>
      </c>
      <c r="W125" s="42">
        <f>_xlfn.XLOOKUP(C125,[5]期初设置!$E:$E,[5]期初设置!$AH:$AH,0)</f>
        <v>0</v>
      </c>
      <c r="X125" s="42">
        <f>_xlfn.XLOOKUP(C125,[5]期初设置!$E:$E,[5]期初设置!$AI:$AI,0)</f>
        <v>0</v>
      </c>
      <c r="Y125" s="42">
        <f>_xlfn.XLOOKUP(C125,[5]期初设置!$E:$E,[5]期初设置!$AM:$AM,0)</f>
        <v>0</v>
      </c>
      <c r="Z125" s="42">
        <f t="shared" si="15"/>
        <v>0</v>
      </c>
      <c r="AA125" s="42">
        <f t="shared" si="16"/>
        <v>0</v>
      </c>
      <c r="AB125" s="42">
        <f>_xlfn.XLOOKUP(C125,'[6]健康师-人工底薪'!$A:$A,'[6]健康师-人工底薪'!$AF:$AF,0)</f>
        <v>0</v>
      </c>
      <c r="AC125" s="47">
        <f t="shared" si="17"/>
        <v>0</v>
      </c>
      <c r="AD125" s="38">
        <f>_xlfn.XLOOKUP(C125,'[3]7月'!$C:$C,'[3]7月'!$F:$F,0)</f>
        <v>0</v>
      </c>
      <c r="AE125" s="38">
        <f>_xlfn.XLOOKUP(C125,'[8]7月'!$C:$C,'[8]7月'!$G:$G,0)</f>
        <v>0</v>
      </c>
      <c r="AF125" s="38">
        <f>_xlfn.XLOOKUP(C125,'[9]②7月-汇总'!$D:$D,'[9]②7月-汇总'!$W:$W,0)</f>
        <v>0</v>
      </c>
      <c r="AG125" s="38">
        <f>_xlfn.XLOOKUP(C125,'[9]②7月-汇总'!$D:$D,'[9]②7月-汇总'!$Z:$Z,0)</f>
        <v>0</v>
      </c>
      <c r="AH125" s="50" t="e">
        <f>AA125+AC125+#REF!+#REF!+#REF!+AF125+AG125+AD125+AE125</f>
        <v>#REF!</v>
      </c>
      <c r="AI125" s="38">
        <f>_xlfn.XLOOKUP(C125,'[9]①7月-花名册'!$E:$E,'[9]①7月-花名册'!$T:$T,0)</f>
        <v>0</v>
      </c>
      <c r="AJ125" s="38">
        <f t="shared" si="18"/>
        <v>0</v>
      </c>
      <c r="AK125" s="38">
        <f t="shared" si="19"/>
        <v>0</v>
      </c>
      <c r="AL125" s="38">
        <f t="shared" si="20"/>
        <v>0</v>
      </c>
      <c r="AM125" s="38" t="e">
        <f t="shared" si="21"/>
        <v>#REF!</v>
      </c>
      <c r="AN125" s="52">
        <f>_xlfn.XLOOKUP(C125,'[9]②7月-汇总'!$D:$D,'[9]②7月-汇总'!AI:AI,0)</f>
        <v>0</v>
      </c>
      <c r="AO125" s="52">
        <f>_xlfn.XLOOKUP(C125,'[9]②7月-汇总'!$D:$D,'[9]②7月-汇总'!AJ:AJ,0)</f>
        <v>0</v>
      </c>
      <c r="AP125" s="52">
        <f>_xlfn.XLOOKUP(C125,'[9]②7月-汇总'!$D:$D,'[9]②7月-汇总'!AL:AL,0)</f>
        <v>0</v>
      </c>
      <c r="AQ125" s="54">
        <f t="shared" si="22"/>
        <v>0</v>
      </c>
      <c r="AR125" s="55">
        <f>_xlfn.XLOOKUP(C125,'[9]②7月-汇总'!$D:$D,'[9]②7月-汇总'!X:X,0)</f>
        <v>10</v>
      </c>
      <c r="AS125" s="55">
        <f>_xlfn.XLOOKUP(C125,'[9]②7月-汇总'!$D:$D,'[9]②7月-汇总'!Y:Y,0)</f>
        <v>0</v>
      </c>
      <c r="AT125" s="55"/>
      <c r="AU125" s="52">
        <f>_xlfn.XLOOKUP(C125,'[10]7月社保'!$B:$B,'[10]7月社保'!$L:$L,0)</f>
        <v>0</v>
      </c>
      <c r="AV125" s="52">
        <f>IFERROR(IF(AL125&gt;0,_xlfn.XLOOKUP(C125,[11]健康师明细!$C:$C,[11]健康师明细!$N:$N,0),0),0)</f>
        <v>0</v>
      </c>
      <c r="AW125" s="52">
        <f>_xlfn.XLOOKUP(C125,'[9]②7月-汇总'!$D:$D,'[9]②7月-汇总'!$AC:$AC,0)</f>
        <v>0</v>
      </c>
      <c r="AX125" s="52">
        <f>_xlfn.XLOOKUP(C125,'[9]②7月-汇总'!$D:$D,'[9]②7月-汇总'!$AB:$AB,0)</f>
        <v>0</v>
      </c>
      <c r="AY125" s="52">
        <f>_xlfn.XLOOKUP(C125,'[9]②7月-汇总'!$D:$D,'[9]②7月-汇总'!$AD:$AD,0)</f>
        <v>0</v>
      </c>
      <c r="AZ125" s="54">
        <f t="shared" si="23"/>
        <v>10</v>
      </c>
      <c r="BA125" s="52">
        <f>_xlfn.XLOOKUP(C125,[11]健康师明细!$C:$C,[11]健康师明细!$K:$K,0)</f>
        <v>0</v>
      </c>
      <c r="BB125" s="55">
        <f>_xlfn.XLOOKUP(C125,'[9]②7月-汇总'!$D:$D,'[9]②7月-汇总'!$AE:$AE,0)</f>
        <v>0</v>
      </c>
      <c r="BC125" s="55">
        <f>_xlfn.XLOOKUP(C125,'[9]②7月-汇总'!$D:$D,'[9]②7月-汇总'!$AF:$AF,0)</f>
        <v>0</v>
      </c>
      <c r="BD125" s="58">
        <f>_xlfn.XLOOKUP(C125,'[9]②7月-汇总'!$D:$D,'[9]②7月-汇总'!$AG:$AG,0)</f>
        <v>0</v>
      </c>
      <c r="BE125" s="60" t="e">
        <f t="shared" si="27"/>
        <v>#REF!</v>
      </c>
      <c r="BF125" s="52">
        <f>_xlfn.XLOOKUP(C125,'[9]①7月-花名册'!$E:$E,'[9]①7月-花名册'!$U:$U,0)</f>
        <v>0</v>
      </c>
      <c r="BG125" s="61" t="e">
        <f t="shared" si="24"/>
        <v>#REF!</v>
      </c>
      <c r="BH125" s="61" t="e">
        <f t="shared" si="25"/>
        <v>#REF!</v>
      </c>
      <c r="BI125" s="52">
        <f>_xlfn.XLOOKUP(C125,[9]上月未发人员明细!$A:$A,[9]上月未发人员明细!$I:$I,0)</f>
        <v>0</v>
      </c>
      <c r="BJ125" s="52">
        <f>SUMIFS([7]手动调整!$F:$F,[7]手动调整!$B:$B,C125)</f>
        <v>0</v>
      </c>
      <c r="BK125" s="64" t="e">
        <f t="shared" si="26"/>
        <v>#REF!</v>
      </c>
    </row>
    <row r="126" spans="1:63">
      <c r="A126" s="22" t="s">
        <v>217</v>
      </c>
      <c r="B126" s="23" t="s">
        <v>12</v>
      </c>
      <c r="C126" s="23" t="s">
        <v>222</v>
      </c>
      <c r="D126" s="23" t="str">
        <f>_xlfn.XLOOKUP(C126,[1]期初设置!$E:$E,[1]期初设置!$AM:$AM,0)</f>
        <v>骑士郡+天宇霸主队</v>
      </c>
      <c r="E126" s="27">
        <f>IFERROR(_xlfn.XLOOKUP(C126,[1]期初设置!$E:$E,[1]期初设置!$R:$R),"")</f>
        <v>33492</v>
      </c>
      <c r="F126" s="27">
        <f>IFERROR(_xlfn.XLOOKUP(C126,[1]期初设置!$E:$E,[1]期初设置!S:S),"")</f>
        <v>32492</v>
      </c>
      <c r="G126" s="27">
        <f>IFERROR(_xlfn.XLOOKUP(C126,[1]期初设置!$E:$E,[1]期初设置!T:T),"")</f>
        <v>1000</v>
      </c>
      <c r="H126" s="27">
        <f>IFERROR(_xlfn.XLOOKUP(C126,[1]期初设置!$E:$E,[1]期初设置!U:U),"")</f>
        <v>0</v>
      </c>
      <c r="I126" s="31">
        <f>_xlfn.XLOOKUP(A126,[2]门店排名!$C:$C,[2]门店排名!$E:$E,0)</f>
        <v>158633</v>
      </c>
      <c r="J126" s="31">
        <f>IFERROR(_xlfn.XLOOKUP(D126,'[1]⑥战队统计表-B-a-②呈现-业绩明细表④'!$A:$A,'[1]⑥战队统计表-B-a-②呈现-业绩明细表④'!$C:$C,0),"")</f>
        <v>56412.6</v>
      </c>
      <c r="K126" s="32">
        <f>IFERROR(_xlfn.XLOOKUP(C126,[1]期初设置!$E:$E,[1]期初设置!$AI:$AI,0),"")</f>
        <v>944.547</v>
      </c>
      <c r="L126" s="33">
        <f>_xlfn.XLOOKUP(C126,[1]期初设置!$E:$E,[1]期初设置!$J:$J,0)</f>
        <v>0</v>
      </c>
      <c r="M126" s="35">
        <f>_xlfn.XLOOKUP(C126,[1]期初设置!$E:$E,[1]期初设置!$I:$I,0)</f>
        <v>0</v>
      </c>
      <c r="N126" s="35">
        <f>_xlfn.XLOOKUP(C126,[1]期初设置!$E:$E,[1]期初设置!$K:$K,0)</f>
        <v>0</v>
      </c>
      <c r="O126" s="33">
        <f>_xlfn.XLOOKUP(C126,[1]期初设置!$E:$E,[1]期初设置!$O:$O,0)</f>
        <v>0</v>
      </c>
      <c r="P126" s="35">
        <f>IF(_xlfn.XLOOKUP(C126,[1]期初设置!$E:$E,[1]期初设置!$N:$N,0)="同老店",0,_xlfn.XLOOKUP(C126,[1]期初设置!$E:$E,[1]期初设置!$N:$N,0))</f>
        <v>0</v>
      </c>
      <c r="Q126" s="38">
        <f>_xlfn.XLOOKUP(C126,'[3]7月'!$C:$C,'[3]7月'!$E:$E,0)</f>
        <v>21310.35</v>
      </c>
      <c r="R126" s="38">
        <f>_xlfn.XLOOKUP(C126,'[3]7月'!$C:$C,'[3]7月'!$D:$D,0)</f>
        <v>101</v>
      </c>
      <c r="S126" s="38">
        <f>_xlfn.XLOOKUP(A126,[2]人头人次表!$A:$A,[2]人头人次表!$C:$C,0)</f>
        <v>177</v>
      </c>
      <c r="T126" s="38">
        <f>_xlfn.XLOOKUP(C126,'[4]②7月-汇总'!$D:$D,'[4]②7月-汇总'!$AP:$AP,0)</f>
        <v>31</v>
      </c>
      <c r="U126" s="38">
        <f>_xlfn.XLOOKUP(C126,'[4]②7月-汇总'!$D:$D,'[4]②7月-汇总'!$U:$U,0)</f>
        <v>0</v>
      </c>
      <c r="V126" s="41">
        <f>_xlfn.XLOOKUP(C126,[5]期初设置!$E:$E,[5]期初设置!$AG:$AG,0)</f>
        <v>0.03</v>
      </c>
      <c r="W126" s="42">
        <f>_xlfn.XLOOKUP(C126,[5]期初设置!$E:$E,[5]期初设置!$AH:$AH,0)</f>
        <v>926.022</v>
      </c>
      <c r="X126" s="42">
        <f>_xlfn.XLOOKUP(C126,[5]期初设置!$E:$E,[5]期初设置!$AI:$AI,0)</f>
        <v>18.525</v>
      </c>
      <c r="Y126" s="42">
        <f>_xlfn.XLOOKUP(C126,[5]期初设置!$E:$E,[5]期初设置!$AM:$AM,0)</f>
        <v>0</v>
      </c>
      <c r="Z126" s="42">
        <f t="shared" si="15"/>
        <v>0</v>
      </c>
      <c r="AA126" s="42">
        <f t="shared" si="16"/>
        <v>944.547</v>
      </c>
      <c r="AB126" s="42">
        <f>_xlfn.XLOOKUP(C126,'[6]健康师-人工底薪'!$A:$A,'[6]健康师-人工底薪'!$AF:$AF,0)</f>
        <v>2000</v>
      </c>
      <c r="AC126" s="47">
        <f t="shared" si="17"/>
        <v>2000</v>
      </c>
      <c r="AD126" s="38">
        <f>_xlfn.XLOOKUP(C126,'[3]7月'!$C:$C,'[3]7月'!$F:$F,0)</f>
        <v>1292</v>
      </c>
      <c r="AE126" s="38">
        <f>_xlfn.XLOOKUP(C126,'[8]7月'!$C:$C,'[8]7月'!$G:$G,0)</f>
        <v>55</v>
      </c>
      <c r="AF126" s="38">
        <f>_xlfn.XLOOKUP(C126,'[9]②7月-汇总'!$D:$D,'[9]②7月-汇总'!$W:$W,0)</f>
        <v>0</v>
      </c>
      <c r="AG126" s="38">
        <f>_xlfn.XLOOKUP(C126,'[9]②7月-汇总'!$D:$D,'[9]②7月-汇总'!$Z:$Z,0)</f>
        <v>50</v>
      </c>
      <c r="AH126" s="50" t="e">
        <f>AA126+AC126+#REF!+#REF!+#REF!+AF126+AG126+AD126+AE126</f>
        <v>#REF!</v>
      </c>
      <c r="AI126" s="38">
        <f>_xlfn.XLOOKUP(C126,'[9]①7月-花名册'!$E:$E,'[9]①7月-花名册'!$T:$T,0)</f>
        <v>0</v>
      </c>
      <c r="AJ126" s="38">
        <f t="shared" si="18"/>
        <v>0</v>
      </c>
      <c r="AK126" s="38">
        <f t="shared" si="19"/>
        <v>0</v>
      </c>
      <c r="AL126" s="38">
        <f t="shared" si="20"/>
        <v>0</v>
      </c>
      <c r="AM126" s="38" t="e">
        <f t="shared" si="21"/>
        <v>#REF!</v>
      </c>
      <c r="AN126" s="52">
        <f>_xlfn.XLOOKUP(C126,'[9]②7月-汇总'!$D:$D,'[9]②7月-汇总'!AI:AI,0)</f>
        <v>0</v>
      </c>
      <c r="AO126" s="52">
        <f>_xlfn.XLOOKUP(C126,'[9]②7月-汇总'!$D:$D,'[9]②7月-汇总'!AJ:AJ,0)</f>
        <v>0</v>
      </c>
      <c r="AP126" s="52">
        <f>_xlfn.XLOOKUP(C126,'[9]②7月-汇总'!$D:$D,'[9]②7月-汇总'!AL:AL,0)</f>
        <v>0</v>
      </c>
      <c r="AQ126" s="54">
        <f t="shared" si="22"/>
        <v>0</v>
      </c>
      <c r="AR126" s="55">
        <f>_xlfn.XLOOKUP(C126,'[9]②7月-汇总'!$D:$D,'[9]②7月-汇总'!X:X,0)</f>
        <v>0</v>
      </c>
      <c r="AS126" s="55">
        <f>_xlfn.XLOOKUP(C126,'[9]②7月-汇总'!$D:$D,'[9]②7月-汇总'!Y:Y,0)</f>
        <v>0</v>
      </c>
      <c r="AT126" s="55"/>
      <c r="AU126" s="52">
        <f>_xlfn.XLOOKUP(C126,'[10]7月社保'!$B:$B,'[10]7月社保'!$L:$L,0)</f>
        <v>0</v>
      </c>
      <c r="AV126" s="52">
        <f>IFERROR(IF(AL126&gt;0,_xlfn.XLOOKUP(C126,[11]健康师明细!$C:$C,[11]健康师明细!$N:$N,0),0),0)</f>
        <v>0</v>
      </c>
      <c r="AW126" s="52">
        <f>_xlfn.XLOOKUP(C126,'[9]②7月-汇总'!$D:$D,'[9]②7月-汇总'!$AC:$AC,0)</f>
        <v>0</v>
      </c>
      <c r="AX126" s="52">
        <f>_xlfn.XLOOKUP(C126,'[9]②7月-汇总'!$D:$D,'[9]②7月-汇总'!$AB:$AB,0)</f>
        <v>0</v>
      </c>
      <c r="AY126" s="52">
        <f>_xlfn.XLOOKUP(C126,'[9]②7月-汇总'!$D:$D,'[9]②7月-汇总'!$AD:$AD,0)</f>
        <v>0</v>
      </c>
      <c r="AZ126" s="54">
        <f t="shared" si="23"/>
        <v>0</v>
      </c>
      <c r="BA126" s="52">
        <f>_xlfn.XLOOKUP(C126,[11]健康师明细!$C:$C,[11]健康师明细!$K:$K,0)</f>
        <v>0</v>
      </c>
      <c r="BB126" s="55">
        <f>_xlfn.XLOOKUP(C126,'[9]②7月-汇总'!$D:$D,'[9]②7月-汇总'!$AE:$AE,0)</f>
        <v>0</v>
      </c>
      <c r="BC126" s="55">
        <f>_xlfn.XLOOKUP(C126,'[9]②7月-汇总'!$D:$D,'[9]②7月-汇总'!$AF:$AF,0)</f>
        <v>0</v>
      </c>
      <c r="BD126" s="58">
        <f>_xlfn.XLOOKUP(C126,'[9]②7月-汇总'!$D:$D,'[9]②7月-汇总'!$AG:$AG,0)</f>
        <v>0</v>
      </c>
      <c r="BE126" s="60" t="e">
        <f t="shared" si="27"/>
        <v>#REF!</v>
      </c>
      <c r="BF126" s="52">
        <f>_xlfn.XLOOKUP(C126,'[9]①7月-花名册'!$E:$E,'[9]①7月-花名册'!$U:$U,0)</f>
        <v>0</v>
      </c>
      <c r="BG126" s="61" t="e">
        <f t="shared" si="24"/>
        <v>#REF!</v>
      </c>
      <c r="BH126" s="61" t="e">
        <f t="shared" si="25"/>
        <v>#REF!</v>
      </c>
      <c r="BI126" s="52">
        <f>_xlfn.XLOOKUP(C126,[9]上月未发人员明细!$A:$A,[9]上月未发人员明细!$I:$I,0)</f>
        <v>0</v>
      </c>
      <c r="BJ126" s="52">
        <f>SUMIFS([7]手动调整!$F:$F,[7]手动调整!$B:$B,C126)</f>
        <v>0</v>
      </c>
      <c r="BK126" s="64" t="e">
        <f t="shared" si="26"/>
        <v>#REF!</v>
      </c>
    </row>
    <row r="127" spans="1:63">
      <c r="A127" s="22" t="s">
        <v>217</v>
      </c>
      <c r="B127" s="23" t="s">
        <v>12</v>
      </c>
      <c r="C127" s="23" t="s">
        <v>223</v>
      </c>
      <c r="D127" s="23" t="str">
        <f>_xlfn.XLOOKUP(C127,[1]期初设置!$E:$E,[1]期初设置!$AM:$AM,0)</f>
        <v>骑士郡+雄霸天下队</v>
      </c>
      <c r="E127" s="27">
        <f>IFERROR(_xlfn.XLOOKUP(C127,[1]期初设置!$E:$E,[1]期初设置!$R:$R),"")</f>
        <v>18034.4</v>
      </c>
      <c r="F127" s="27">
        <f>IFERROR(_xlfn.XLOOKUP(C127,[1]期初设置!$E:$E,[1]期初设置!S:S),"")</f>
        <v>21535.4</v>
      </c>
      <c r="G127" s="27">
        <f>IFERROR(_xlfn.XLOOKUP(C127,[1]期初设置!$E:$E,[1]期初设置!T:T),"")</f>
        <v>-3501</v>
      </c>
      <c r="H127" s="27">
        <f>IFERROR(_xlfn.XLOOKUP(C127,[1]期初设置!$E:$E,[1]期初设置!U:U),"")</f>
        <v>0</v>
      </c>
      <c r="I127" s="31">
        <f>_xlfn.XLOOKUP(A127,[2]门店排名!$C:$C,[2]门店排名!$E:$E,0)</f>
        <v>158633</v>
      </c>
      <c r="J127" s="31">
        <f>IFERROR(_xlfn.XLOOKUP(D127,'[1]⑥战队统计表-B-a-②呈现-业绩明细表④'!$A:$A,'[1]⑥战队统计表-B-a-②呈现-业绩明细表④'!$C:$C,0),"")</f>
        <v>102220.4</v>
      </c>
      <c r="K127" s="32">
        <f>IFERROR(_xlfn.XLOOKUP(C127,[1]期初设置!$E:$E,[1]期初设置!$AI:$AI,0),"")</f>
        <v>914.838125</v>
      </c>
      <c r="L127" s="33">
        <f>_xlfn.XLOOKUP(C127,[1]期初设置!$E:$E,[1]期初设置!$J:$J,0)</f>
        <v>0</v>
      </c>
      <c r="M127" s="35">
        <f>_xlfn.XLOOKUP(C127,[1]期初设置!$E:$E,[1]期初设置!$I:$I,0)</f>
        <v>0</v>
      </c>
      <c r="N127" s="35">
        <f>_xlfn.XLOOKUP(C127,[1]期初设置!$E:$E,[1]期初设置!$K:$K,0)</f>
        <v>0</v>
      </c>
      <c r="O127" s="33">
        <f>_xlfn.XLOOKUP(C127,[1]期初设置!$E:$E,[1]期初设置!$O:$O,0)</f>
        <v>0</v>
      </c>
      <c r="P127" s="35">
        <f>IF(_xlfn.XLOOKUP(C127,[1]期初设置!$E:$E,[1]期初设置!$N:$N,0)="同老店",0,_xlfn.XLOOKUP(C127,[1]期初设置!$E:$E,[1]期初设置!$N:$N,0))</f>
        <v>0</v>
      </c>
      <c r="Q127" s="38">
        <f>_xlfn.XLOOKUP(C127,'[3]7月'!$C:$C,'[3]7月'!$E:$E,0)</f>
        <v>18303.84</v>
      </c>
      <c r="R127" s="38">
        <f>_xlfn.XLOOKUP(C127,'[3]7月'!$C:$C,'[3]7月'!$D:$D,0)</f>
        <v>101</v>
      </c>
      <c r="S127" s="38">
        <f>_xlfn.XLOOKUP(A127,[2]人头人次表!$A:$A,[2]人头人次表!$C:$C,0)</f>
        <v>177</v>
      </c>
      <c r="T127" s="38">
        <f>_xlfn.XLOOKUP(C127,'[4]②7月-汇总'!$D:$D,'[4]②7月-汇总'!$AP:$AP,0)</f>
        <v>31</v>
      </c>
      <c r="U127" s="38">
        <f>_xlfn.XLOOKUP(C127,'[4]②7月-汇总'!$D:$D,'[4]②7月-汇总'!$U:$U,0)</f>
        <v>0</v>
      </c>
      <c r="V127" s="41">
        <f>_xlfn.XLOOKUP(C127,[5]期初设置!$E:$E,[5]期初设置!$AG:$AG,0)</f>
        <v>0.05</v>
      </c>
      <c r="W127" s="42">
        <f>_xlfn.XLOOKUP(C127,[5]期初设置!$E:$E,[5]期初设置!$AH:$AH,0)</f>
        <v>1022.9315</v>
      </c>
      <c r="X127" s="42">
        <f>_xlfn.XLOOKUP(C127,[5]期初设置!$E:$E,[5]期初设置!$AI:$AI,0)</f>
        <v>-108.093375</v>
      </c>
      <c r="Y127" s="42" t="str">
        <f>_xlfn.XLOOKUP(C127,[5]期初设置!$E:$E,[5]期初设置!$AM:$AM,0)</f>
        <v/>
      </c>
      <c r="Z127" s="42">
        <f t="shared" si="15"/>
        <v>0</v>
      </c>
      <c r="AA127" s="42">
        <f t="shared" si="16"/>
        <v>914.838125</v>
      </c>
      <c r="AB127" s="42">
        <f>_xlfn.XLOOKUP(C127,'[6]健康师-人工底薪'!$A:$A,'[6]健康师-人工底薪'!$AF:$AF,0)</f>
        <v>2000</v>
      </c>
      <c r="AC127" s="47">
        <f t="shared" si="17"/>
        <v>2000</v>
      </c>
      <c r="AD127" s="38">
        <f>_xlfn.XLOOKUP(C127,'[3]7月'!$C:$C,'[3]7月'!$F:$F,0)</f>
        <v>1155</v>
      </c>
      <c r="AE127" s="38">
        <f>_xlfn.XLOOKUP(C127,'[8]7月'!$C:$C,'[8]7月'!$G:$G,0)</f>
        <v>0</v>
      </c>
      <c r="AF127" s="38">
        <f>_xlfn.XLOOKUP(C127,'[9]②7月-汇总'!$D:$D,'[9]②7月-汇总'!$W:$W,0)</f>
        <v>0</v>
      </c>
      <c r="AG127" s="38">
        <f>_xlfn.XLOOKUP(C127,'[9]②7月-汇总'!$D:$D,'[9]②7月-汇总'!$Z:$Z,0)</f>
        <v>0</v>
      </c>
      <c r="AH127" s="50" t="e">
        <f>AA127+AC127+#REF!+#REF!+#REF!+AF127+AG127+AD127+AE127</f>
        <v>#REF!</v>
      </c>
      <c r="AI127" s="38">
        <f>_xlfn.XLOOKUP(C127,'[9]①7月-花名册'!$E:$E,'[9]①7月-花名册'!$T:$T,0)</f>
        <v>0</v>
      </c>
      <c r="AJ127" s="38">
        <f t="shared" si="18"/>
        <v>0</v>
      </c>
      <c r="AK127" s="38">
        <f t="shared" si="19"/>
        <v>0</v>
      </c>
      <c r="AL127" s="38">
        <f t="shared" si="20"/>
        <v>0</v>
      </c>
      <c r="AM127" s="38" t="e">
        <f t="shared" si="21"/>
        <v>#REF!</v>
      </c>
      <c r="AN127" s="52">
        <f>_xlfn.XLOOKUP(C127,'[9]②7月-汇总'!$D:$D,'[9]②7月-汇总'!AI:AI,0)</f>
        <v>0</v>
      </c>
      <c r="AO127" s="52">
        <f>_xlfn.XLOOKUP(C127,'[9]②7月-汇总'!$D:$D,'[9]②7月-汇总'!AJ:AJ,0)</f>
        <v>0</v>
      </c>
      <c r="AP127" s="52">
        <f>_xlfn.XLOOKUP(C127,'[9]②7月-汇总'!$D:$D,'[9]②7月-汇总'!AL:AL,0)</f>
        <v>0</v>
      </c>
      <c r="AQ127" s="54">
        <f t="shared" si="22"/>
        <v>0</v>
      </c>
      <c r="AR127" s="55">
        <f>_xlfn.XLOOKUP(C127,'[9]②7月-汇总'!$D:$D,'[9]②7月-汇总'!X:X,0)</f>
        <v>0</v>
      </c>
      <c r="AS127" s="55">
        <f>_xlfn.XLOOKUP(C127,'[9]②7月-汇总'!$D:$D,'[9]②7月-汇总'!Y:Y,0)</f>
        <v>0</v>
      </c>
      <c r="AT127" s="55"/>
      <c r="AU127" s="52">
        <f>_xlfn.XLOOKUP(C127,'[10]7月社保'!$B:$B,'[10]7月社保'!$L:$L,0)</f>
        <v>0</v>
      </c>
      <c r="AV127" s="52">
        <f>IFERROR(IF(AL127&gt;0,_xlfn.XLOOKUP(C127,[11]健康师明细!$C:$C,[11]健康师明细!$N:$N,0),0),0)</f>
        <v>0</v>
      </c>
      <c r="AW127" s="52">
        <f>_xlfn.XLOOKUP(C127,'[9]②7月-汇总'!$D:$D,'[9]②7月-汇总'!$AC:$AC,0)</f>
        <v>0</v>
      </c>
      <c r="AX127" s="52">
        <f>_xlfn.XLOOKUP(C127,'[9]②7月-汇总'!$D:$D,'[9]②7月-汇总'!$AB:$AB,0)</f>
        <v>0</v>
      </c>
      <c r="AY127" s="52">
        <f>_xlfn.XLOOKUP(C127,'[9]②7月-汇总'!$D:$D,'[9]②7月-汇总'!$AD:$AD,0)</f>
        <v>0</v>
      </c>
      <c r="AZ127" s="54">
        <f t="shared" si="23"/>
        <v>0</v>
      </c>
      <c r="BA127" s="52">
        <f>_xlfn.XLOOKUP(C127,[11]健康师明细!$C:$C,[11]健康师明细!$K:$K,0)</f>
        <v>0</v>
      </c>
      <c r="BB127" s="55">
        <f>_xlfn.XLOOKUP(C127,'[9]②7月-汇总'!$D:$D,'[9]②7月-汇总'!$AE:$AE,0)</f>
        <v>0</v>
      </c>
      <c r="BC127" s="55">
        <f>_xlfn.XLOOKUP(C127,'[9]②7月-汇总'!$D:$D,'[9]②7月-汇总'!$AF:$AF,0)</f>
        <v>0</v>
      </c>
      <c r="BD127" s="58">
        <f>_xlfn.XLOOKUP(C127,'[9]②7月-汇总'!$D:$D,'[9]②7月-汇总'!$AG:$AG,0)</f>
        <v>0</v>
      </c>
      <c r="BE127" s="60" t="e">
        <f t="shared" si="27"/>
        <v>#REF!</v>
      </c>
      <c r="BF127" s="52">
        <f>_xlfn.XLOOKUP(C127,'[9]①7月-花名册'!$E:$E,'[9]①7月-花名册'!$U:$U,0)</f>
        <v>0</v>
      </c>
      <c r="BG127" s="61" t="e">
        <f t="shared" si="24"/>
        <v>#REF!</v>
      </c>
      <c r="BH127" s="61" t="e">
        <f t="shared" si="25"/>
        <v>#REF!</v>
      </c>
      <c r="BI127" s="52">
        <f>_xlfn.XLOOKUP(C127,[9]上月未发人员明细!$A:$A,[9]上月未发人员明细!$I:$I,0)</f>
        <v>0</v>
      </c>
      <c r="BJ127" s="52">
        <f>SUMIFS([7]手动调整!$F:$F,[7]手动调整!$B:$B,C127)</f>
        <v>0</v>
      </c>
      <c r="BK127" s="64" t="e">
        <f t="shared" si="26"/>
        <v>#REF!</v>
      </c>
    </row>
    <row r="128" spans="1:63">
      <c r="A128" s="22" t="s">
        <v>217</v>
      </c>
      <c r="B128" s="23" t="s">
        <v>12</v>
      </c>
      <c r="C128" s="23" t="s">
        <v>224</v>
      </c>
      <c r="D128" s="23" t="str">
        <f>_xlfn.XLOOKUP(C128,[1]期初设置!$E:$E,[1]期初设置!$AM:$AM,0)</f>
        <v>骑士郡+雄霸天下队</v>
      </c>
      <c r="E128" s="27">
        <f>IFERROR(_xlfn.XLOOKUP(C128,[1]期初设置!$E:$E,[1]期初设置!$R:$R),"")</f>
        <v>11138</v>
      </c>
      <c r="F128" s="27">
        <f>IFERROR(_xlfn.XLOOKUP(C128,[1]期初设置!$E:$E,[1]期初设置!S:S),"")</f>
        <v>12638</v>
      </c>
      <c r="G128" s="27">
        <f>IFERROR(_xlfn.XLOOKUP(C128,[1]期初设置!$E:$E,[1]期初设置!T:T),"")</f>
        <v>-1500</v>
      </c>
      <c r="H128" s="27">
        <f>IFERROR(_xlfn.XLOOKUP(C128,[1]期初设置!$E:$E,[1]期初设置!U:U),"")</f>
        <v>0</v>
      </c>
      <c r="I128" s="31">
        <f>_xlfn.XLOOKUP(A128,[2]门店排名!$C:$C,[2]门店排名!$E:$E,0)</f>
        <v>158633</v>
      </c>
      <c r="J128" s="31">
        <f>IFERROR(_xlfn.XLOOKUP(D128,'[1]⑥战队统计表-B-a-②呈现-业绩明细表④'!$A:$A,'[1]⑥战队统计表-B-a-②呈现-业绩明细表④'!$C:$C,0),"")</f>
        <v>102220.4</v>
      </c>
      <c r="K128" s="32">
        <f>IFERROR(_xlfn.XLOOKUP(C128,[1]期初设置!$E:$E,[1]期初设置!$AI:$AI,0),"")</f>
        <v>553.9925</v>
      </c>
      <c r="L128" s="33">
        <f>_xlfn.XLOOKUP(C128,[1]期初设置!$E:$E,[1]期初设置!$J:$J,0)</f>
        <v>0</v>
      </c>
      <c r="M128" s="35">
        <f>_xlfn.XLOOKUP(C128,[1]期初设置!$E:$E,[1]期初设置!$I:$I,0)</f>
        <v>0</v>
      </c>
      <c r="N128" s="35">
        <f>_xlfn.XLOOKUP(C128,[1]期初设置!$E:$E,[1]期初设置!$K:$K,0)</f>
        <v>0</v>
      </c>
      <c r="O128" s="33">
        <f>_xlfn.XLOOKUP(C128,[1]期初设置!$E:$E,[1]期初设置!$O:$O,0)</f>
        <v>0</v>
      </c>
      <c r="P128" s="35">
        <f>IF(_xlfn.XLOOKUP(C128,[1]期初设置!$E:$E,[1]期初设置!$N:$N,0)="同老店",0,_xlfn.XLOOKUP(C128,[1]期初设置!$E:$E,[1]期初设置!$N:$N,0))</f>
        <v>0</v>
      </c>
      <c r="Q128" s="38">
        <f>_xlfn.XLOOKUP(C128,'[3]7月'!$C:$C,'[3]7月'!$E:$E,0)</f>
        <v>12395.25</v>
      </c>
      <c r="R128" s="38">
        <f>_xlfn.XLOOKUP(C128,'[3]7月'!$C:$C,'[3]7月'!$D:$D,0)</f>
        <v>109</v>
      </c>
      <c r="S128" s="38">
        <f>_xlfn.XLOOKUP(A128,[2]人头人次表!$A:$A,[2]人头人次表!$C:$C,0)</f>
        <v>177</v>
      </c>
      <c r="T128" s="38">
        <f>_xlfn.XLOOKUP(C128,'[4]②7月-汇总'!$D:$D,'[4]②7月-汇总'!$AP:$AP,0)</f>
        <v>31</v>
      </c>
      <c r="U128" s="38">
        <f>_xlfn.XLOOKUP(C128,'[4]②7月-汇总'!$D:$D,'[4]②7月-汇总'!$U:$U,0)</f>
        <v>0</v>
      </c>
      <c r="V128" s="41">
        <f>_xlfn.XLOOKUP(C128,[5]期初设置!$E:$E,[5]期初设置!$AG:$AG,0)</f>
        <v>0.05</v>
      </c>
      <c r="W128" s="42">
        <f>_xlfn.XLOOKUP(C128,[5]期初设置!$E:$E,[5]期初设置!$AH:$AH,0)</f>
        <v>600.305</v>
      </c>
      <c r="X128" s="42">
        <f>_xlfn.XLOOKUP(C128,[5]期初设置!$E:$E,[5]期初设置!$AI:$AI,0)</f>
        <v>-46.3125</v>
      </c>
      <c r="Y128" s="42" t="str">
        <f>_xlfn.XLOOKUP(C128,[5]期初设置!$E:$E,[5]期初设置!$AM:$AM,0)</f>
        <v/>
      </c>
      <c r="Z128" s="42">
        <f t="shared" si="15"/>
        <v>0</v>
      </c>
      <c r="AA128" s="42">
        <f t="shared" si="16"/>
        <v>553.9925</v>
      </c>
      <c r="AB128" s="42">
        <f>_xlfn.XLOOKUP(C128,'[6]健康师-人工底薪'!$A:$A,'[6]健康师-人工底薪'!$AF:$AF,0)</f>
        <v>2000</v>
      </c>
      <c r="AC128" s="47">
        <f t="shared" si="17"/>
        <v>2000</v>
      </c>
      <c r="AD128" s="38">
        <f>_xlfn.XLOOKUP(C128,'[3]7月'!$C:$C,'[3]7月'!$F:$F,0)</f>
        <v>1209</v>
      </c>
      <c r="AE128" s="38">
        <f>_xlfn.XLOOKUP(C128,'[8]7月'!$C:$C,'[8]7月'!$G:$G,0)</f>
        <v>0</v>
      </c>
      <c r="AF128" s="38">
        <f>_xlfn.XLOOKUP(C128,'[9]②7月-汇总'!$D:$D,'[9]②7月-汇总'!$W:$W,0)</f>
        <v>0</v>
      </c>
      <c r="AG128" s="38">
        <f>_xlfn.XLOOKUP(C128,'[9]②7月-汇总'!$D:$D,'[9]②7月-汇总'!$Z:$Z,0)</f>
        <v>0</v>
      </c>
      <c r="AH128" s="50" t="e">
        <f>AA128+AC128+#REF!+#REF!+#REF!+AF128+AG128+AD128+AE128</f>
        <v>#REF!</v>
      </c>
      <c r="AI128" s="38">
        <f>_xlfn.XLOOKUP(C128,'[9]①7月-花名册'!$E:$E,'[9]①7月-花名册'!$T:$T,0)</f>
        <v>4000</v>
      </c>
      <c r="AJ128" s="38">
        <f t="shared" si="18"/>
        <v>0</v>
      </c>
      <c r="AK128" s="38">
        <f t="shared" si="19"/>
        <v>4000</v>
      </c>
      <c r="AL128" s="38" t="e">
        <f t="shared" si="20"/>
        <v>#REF!</v>
      </c>
      <c r="AM128" s="38" t="e">
        <f t="shared" si="21"/>
        <v>#REF!</v>
      </c>
      <c r="AN128" s="52">
        <f>_xlfn.XLOOKUP(C128,'[9]②7月-汇总'!$D:$D,'[9]②7月-汇总'!AI:AI,0)</f>
        <v>0</v>
      </c>
      <c r="AO128" s="52">
        <f>_xlfn.XLOOKUP(C128,'[9]②7月-汇总'!$D:$D,'[9]②7月-汇总'!AJ:AJ,0)</f>
        <v>0</v>
      </c>
      <c r="AP128" s="52">
        <f>_xlfn.XLOOKUP(C128,'[9]②7月-汇总'!$D:$D,'[9]②7月-汇总'!AL:AL,0)</f>
        <v>0</v>
      </c>
      <c r="AQ128" s="54">
        <f t="shared" si="22"/>
        <v>0</v>
      </c>
      <c r="AR128" s="55">
        <f>_xlfn.XLOOKUP(C128,'[9]②7月-汇总'!$D:$D,'[9]②7月-汇总'!X:X,0)</f>
        <v>0</v>
      </c>
      <c r="AS128" s="55">
        <f>_xlfn.XLOOKUP(C128,'[9]②7月-汇总'!$D:$D,'[9]②7月-汇总'!Y:Y,0)</f>
        <v>0</v>
      </c>
      <c r="AT128" s="55"/>
      <c r="AU128" s="52">
        <f>_xlfn.XLOOKUP(C128,'[10]7月社保'!$B:$B,'[10]7月社保'!$L:$L,0)</f>
        <v>0</v>
      </c>
      <c r="AV128" s="52">
        <f>IFERROR(IF(AL128&gt;0,_xlfn.XLOOKUP(C128,[11]健康师明细!$C:$C,[11]健康师明细!$N:$N,0),0),0)</f>
        <v>0</v>
      </c>
      <c r="AW128" s="52">
        <f>_xlfn.XLOOKUP(C128,'[9]②7月-汇总'!$D:$D,'[9]②7月-汇总'!$AC:$AC,0)</f>
        <v>0</v>
      </c>
      <c r="AX128" s="52">
        <f>_xlfn.XLOOKUP(C128,'[9]②7月-汇总'!$D:$D,'[9]②7月-汇总'!$AB:$AB,0)</f>
        <v>0</v>
      </c>
      <c r="AY128" s="52">
        <f>_xlfn.XLOOKUP(C128,'[9]②7月-汇总'!$D:$D,'[9]②7月-汇总'!$AD:$AD,0)</f>
        <v>0</v>
      </c>
      <c r="AZ128" s="54">
        <f t="shared" si="23"/>
        <v>0</v>
      </c>
      <c r="BA128" s="52">
        <f>_xlfn.XLOOKUP(C128,[11]健康师明细!$C:$C,[11]健康师明细!$K:$K,0)</f>
        <v>0</v>
      </c>
      <c r="BB128" s="55">
        <f>_xlfn.XLOOKUP(C128,'[9]②7月-汇总'!$D:$D,'[9]②7月-汇总'!$AE:$AE,0)</f>
        <v>0</v>
      </c>
      <c r="BC128" s="55">
        <f>_xlfn.XLOOKUP(C128,'[9]②7月-汇总'!$D:$D,'[9]②7月-汇总'!$AF:$AF,0)</f>
        <v>0</v>
      </c>
      <c r="BD128" s="58">
        <f>_xlfn.XLOOKUP(C128,'[9]②7月-汇总'!$D:$D,'[9]②7月-汇总'!$AG:$AG,0)</f>
        <v>0</v>
      </c>
      <c r="BE128" s="60" t="e">
        <f t="shared" si="27"/>
        <v>#REF!</v>
      </c>
      <c r="BF128" s="52">
        <f>_xlfn.XLOOKUP(C128,'[9]①7月-花名册'!$E:$E,'[9]①7月-花名册'!$U:$U,0)</f>
        <v>0</v>
      </c>
      <c r="BG128" s="61" t="e">
        <f t="shared" si="24"/>
        <v>#REF!</v>
      </c>
      <c r="BH128" s="61" t="e">
        <f t="shared" si="25"/>
        <v>#REF!</v>
      </c>
      <c r="BI128" s="52">
        <f>_xlfn.XLOOKUP(C128,[9]上月未发人员明细!$A:$A,[9]上月未发人员明细!$I:$I,0)</f>
        <v>0</v>
      </c>
      <c r="BJ128" s="52">
        <f>SUMIFS([7]手动调整!$F:$F,[7]手动调整!$B:$B,C128)</f>
        <v>0</v>
      </c>
      <c r="BK128" s="64" t="e">
        <f t="shared" si="26"/>
        <v>#REF!</v>
      </c>
    </row>
    <row r="129" spans="1:63">
      <c r="A129" s="22" t="s">
        <v>217</v>
      </c>
      <c r="B129" s="23" t="s">
        <v>12</v>
      </c>
      <c r="C129" s="23" t="s">
        <v>225</v>
      </c>
      <c r="D129" s="23" t="str">
        <f>_xlfn.XLOOKUP(C129,[1]期初设置!$E:$E,[1]期初设置!$AM:$AM,0)</f>
        <v>骑士郡+天宇霸主队</v>
      </c>
      <c r="E129" s="27">
        <f>IFERROR(_xlfn.XLOOKUP(C129,[1]期初设置!$E:$E,[1]期初设置!$R:$R),"")</f>
        <v>5070.2</v>
      </c>
      <c r="F129" s="27">
        <f>IFERROR(_xlfn.XLOOKUP(C129,[1]期初设置!$E:$E,[1]期初设置!S:S),"")</f>
        <v>5070.2</v>
      </c>
      <c r="G129" s="27">
        <f>IFERROR(_xlfn.XLOOKUP(C129,[1]期初设置!$E:$E,[1]期初设置!T:T),"")</f>
        <v>0</v>
      </c>
      <c r="H129" s="27">
        <f>IFERROR(_xlfn.XLOOKUP(C129,[1]期初设置!$E:$E,[1]期初设置!U:U),"")</f>
        <v>0</v>
      </c>
      <c r="I129" s="31">
        <f>_xlfn.XLOOKUP(A129,[2]门店排名!$C:$C,[2]门店排名!$E:$E,0)</f>
        <v>158633</v>
      </c>
      <c r="J129" s="31">
        <f>IFERROR(_xlfn.XLOOKUP(D129,'[1]⑥战队统计表-B-a-②呈现-业绩明细表④'!$A:$A,'[1]⑥战队统计表-B-a-②呈现-业绩明细表④'!$C:$C,0),"")</f>
        <v>56412.6</v>
      </c>
      <c r="K129" s="32">
        <f>IFERROR(_xlfn.XLOOKUP(C129,[1]期初设置!$E:$E,[1]期初设置!$AI:$AI,0),"")</f>
        <v>144.5007</v>
      </c>
      <c r="L129" s="33">
        <f>_xlfn.XLOOKUP(C129,[1]期初设置!$E:$E,[1]期初设置!$J:$J,0)</f>
        <v>0</v>
      </c>
      <c r="M129" s="35">
        <f>_xlfn.XLOOKUP(C129,[1]期初设置!$E:$E,[1]期初设置!$I:$I,0)</f>
        <v>0</v>
      </c>
      <c r="N129" s="35">
        <f>_xlfn.XLOOKUP(C129,[1]期初设置!$E:$E,[1]期初设置!$K:$K,0)</f>
        <v>0</v>
      </c>
      <c r="O129" s="33">
        <f>_xlfn.XLOOKUP(C129,[1]期初设置!$E:$E,[1]期初设置!$O:$O,0)</f>
        <v>0</v>
      </c>
      <c r="P129" s="35">
        <f>IF(_xlfn.XLOOKUP(C129,[1]期初设置!$E:$E,[1]期初设置!$N:$N,0)="同老店",0,_xlfn.XLOOKUP(C129,[1]期初设置!$E:$E,[1]期初设置!$N:$N,0))</f>
        <v>0</v>
      </c>
      <c r="Q129" s="38">
        <f>_xlfn.XLOOKUP(C129,'[3]7月'!$C:$C,'[3]7月'!$E:$E,0)</f>
        <v>7126.18</v>
      </c>
      <c r="R129" s="38">
        <f>_xlfn.XLOOKUP(C129,'[3]7月'!$C:$C,'[3]7月'!$D:$D,0)</f>
        <v>85</v>
      </c>
      <c r="S129" s="38">
        <f>_xlfn.XLOOKUP(A129,[2]人头人次表!$A:$A,[2]人头人次表!$C:$C,0)</f>
        <v>177</v>
      </c>
      <c r="T129" s="38">
        <f>_xlfn.XLOOKUP(C129,'[4]②7月-汇总'!$D:$D,'[4]②7月-汇总'!$AP:$AP,0)</f>
        <v>31</v>
      </c>
      <c r="U129" s="38">
        <f>_xlfn.XLOOKUP(C129,'[4]②7月-汇总'!$D:$D,'[4]②7月-汇总'!$U:$U,0)</f>
        <v>0</v>
      </c>
      <c r="V129" s="41">
        <f>_xlfn.XLOOKUP(C129,[5]期初设置!$E:$E,[5]期初设置!$AG:$AG,0)</f>
        <v>0.03</v>
      </c>
      <c r="W129" s="42">
        <f>_xlfn.XLOOKUP(C129,[5]期初设置!$E:$E,[5]期初设置!$AH:$AH,0)</f>
        <v>144.5007</v>
      </c>
      <c r="X129" s="42">
        <f>_xlfn.XLOOKUP(C129,[5]期初设置!$E:$E,[5]期初设置!$AI:$AI,0)</f>
        <v>0</v>
      </c>
      <c r="Y129" s="42" t="str">
        <f>_xlfn.XLOOKUP(C129,[5]期初设置!$E:$E,[5]期初设置!$AM:$AM,0)</f>
        <v/>
      </c>
      <c r="Z129" s="42">
        <f t="shared" si="15"/>
        <v>0</v>
      </c>
      <c r="AA129" s="42">
        <f t="shared" si="16"/>
        <v>144.5007</v>
      </c>
      <c r="AB129" s="42">
        <f>_xlfn.XLOOKUP(C129,'[6]健康师-人工底薪'!$A:$A,'[6]健康师-人工底薪'!$AF:$AF,0)</f>
        <v>1800</v>
      </c>
      <c r="AC129" s="47">
        <f t="shared" si="17"/>
        <v>1800</v>
      </c>
      <c r="AD129" s="38">
        <f>_xlfn.XLOOKUP(C129,'[3]7月'!$C:$C,'[3]7月'!$F:$F,0)</f>
        <v>1095</v>
      </c>
      <c r="AE129" s="38">
        <f>_xlfn.XLOOKUP(C129,'[8]7月'!$C:$C,'[8]7月'!$G:$G,0)</f>
        <v>0</v>
      </c>
      <c r="AF129" s="38">
        <f>_xlfn.XLOOKUP(C129,'[9]②7月-汇总'!$D:$D,'[9]②7月-汇总'!$W:$W,0)</f>
        <v>0</v>
      </c>
      <c r="AG129" s="38">
        <f>_xlfn.XLOOKUP(C129,'[9]②7月-汇总'!$D:$D,'[9]②7月-汇总'!$Z:$Z,0)</f>
        <v>0</v>
      </c>
      <c r="AH129" s="50" t="e">
        <f>AA129+AC129+#REF!+#REF!+#REF!+AF129+AG129+AD129+AE129</f>
        <v>#REF!</v>
      </c>
      <c r="AI129" s="38">
        <f>_xlfn.XLOOKUP(C129,'[9]①7月-花名册'!$E:$E,'[9]①7月-花名册'!$T:$T,0)</f>
        <v>4000</v>
      </c>
      <c r="AJ129" s="38">
        <f t="shared" si="18"/>
        <v>0</v>
      </c>
      <c r="AK129" s="38">
        <f t="shared" si="19"/>
        <v>4000</v>
      </c>
      <c r="AL129" s="38" t="e">
        <f t="shared" si="20"/>
        <v>#REF!</v>
      </c>
      <c r="AM129" s="38" t="e">
        <f t="shared" si="21"/>
        <v>#REF!</v>
      </c>
      <c r="AN129" s="52">
        <f>_xlfn.XLOOKUP(C129,'[9]②7月-汇总'!$D:$D,'[9]②7月-汇总'!AI:AI,0)</f>
        <v>0</v>
      </c>
      <c r="AO129" s="52">
        <f>_xlfn.XLOOKUP(C129,'[9]②7月-汇总'!$D:$D,'[9]②7月-汇总'!AJ:AJ,0)</f>
        <v>0</v>
      </c>
      <c r="AP129" s="52">
        <f>_xlfn.XLOOKUP(C129,'[9]②7月-汇总'!$D:$D,'[9]②7月-汇总'!AL:AL,0)</f>
        <v>0</v>
      </c>
      <c r="AQ129" s="54">
        <f t="shared" si="22"/>
        <v>0</v>
      </c>
      <c r="AR129" s="55">
        <f>_xlfn.XLOOKUP(C129,'[9]②7月-汇总'!$D:$D,'[9]②7月-汇总'!X:X,0)</f>
        <v>0</v>
      </c>
      <c r="AS129" s="55">
        <f>_xlfn.XLOOKUP(C129,'[9]②7月-汇总'!$D:$D,'[9]②7月-汇总'!Y:Y,0)</f>
        <v>0</v>
      </c>
      <c r="AT129" s="55"/>
      <c r="AU129" s="52">
        <f>_xlfn.XLOOKUP(C129,'[10]7月社保'!$B:$B,'[10]7月社保'!$L:$L,0)</f>
        <v>0</v>
      </c>
      <c r="AV129" s="52">
        <f>IFERROR(IF(AL129&gt;0,_xlfn.XLOOKUP(C129,[11]健康师明细!$C:$C,[11]健康师明细!$N:$N,0),0),0)</f>
        <v>0</v>
      </c>
      <c r="AW129" s="52">
        <f>_xlfn.XLOOKUP(C129,'[9]②7月-汇总'!$D:$D,'[9]②7月-汇总'!$AC:$AC,0)</f>
        <v>0</v>
      </c>
      <c r="AX129" s="52">
        <f>_xlfn.XLOOKUP(C129,'[9]②7月-汇总'!$D:$D,'[9]②7月-汇总'!$AB:$AB,0)</f>
        <v>0</v>
      </c>
      <c r="AY129" s="52">
        <f>_xlfn.XLOOKUP(C129,'[9]②7月-汇总'!$D:$D,'[9]②7月-汇总'!$AD:$AD,0)</f>
        <v>0</v>
      </c>
      <c r="AZ129" s="54">
        <f t="shared" si="23"/>
        <v>0</v>
      </c>
      <c r="BA129" s="52">
        <f>_xlfn.XLOOKUP(C129,[11]健康师明细!$C:$C,[11]健康师明细!$K:$K,0)</f>
        <v>0</v>
      </c>
      <c r="BB129" s="55">
        <f>_xlfn.XLOOKUP(C129,'[9]②7月-汇总'!$D:$D,'[9]②7月-汇总'!$AE:$AE,0)</f>
        <v>0</v>
      </c>
      <c r="BC129" s="55">
        <f>_xlfn.XLOOKUP(C129,'[9]②7月-汇总'!$D:$D,'[9]②7月-汇总'!$AF:$AF,0)</f>
        <v>0</v>
      </c>
      <c r="BD129" s="58">
        <f>_xlfn.XLOOKUP(C129,'[9]②7月-汇总'!$D:$D,'[9]②7月-汇总'!$AG:$AG,0)</f>
        <v>0</v>
      </c>
      <c r="BE129" s="60" t="e">
        <f t="shared" si="27"/>
        <v>#REF!</v>
      </c>
      <c r="BF129" s="52">
        <f>_xlfn.XLOOKUP(C129,'[9]①7月-花名册'!$E:$E,'[9]①7月-花名册'!$U:$U,0)</f>
        <v>0</v>
      </c>
      <c r="BG129" s="61" t="e">
        <f t="shared" si="24"/>
        <v>#REF!</v>
      </c>
      <c r="BH129" s="61" t="e">
        <f t="shared" si="25"/>
        <v>#REF!</v>
      </c>
      <c r="BI129" s="52">
        <f>_xlfn.XLOOKUP(C129,[9]上月未发人员明细!$A:$A,[9]上月未发人员明细!$I:$I,0)</f>
        <v>0</v>
      </c>
      <c r="BJ129" s="52">
        <f>SUMIFS([7]手动调整!$F:$F,[7]手动调整!$B:$B,C129)</f>
        <v>0</v>
      </c>
      <c r="BK129" s="64" t="e">
        <f t="shared" si="26"/>
        <v>#REF!</v>
      </c>
    </row>
    <row r="130" spans="1:63">
      <c r="A130" s="22" t="s">
        <v>226</v>
      </c>
      <c r="B130" s="23" t="s">
        <v>81</v>
      </c>
      <c r="C130" s="23" t="s">
        <v>227</v>
      </c>
      <c r="D130" s="23">
        <f>_xlfn.XLOOKUP(C130,[1]期初设置!$E:$E,[1]期初设置!$AM:$AM,0)</f>
        <v>0</v>
      </c>
      <c r="E130" s="27" t="str">
        <f>IFERROR(_xlfn.XLOOKUP(C130,[1]期初设置!$E:$E,[1]期初设置!$R:$R),"")</f>
        <v/>
      </c>
      <c r="F130" s="27" t="str">
        <f>IFERROR(_xlfn.XLOOKUP(C130,[1]期初设置!$E:$E,[1]期初设置!S:S),"")</f>
        <v/>
      </c>
      <c r="G130" s="27" t="str">
        <f>IFERROR(_xlfn.XLOOKUP(C130,[1]期初设置!$E:$E,[1]期初设置!T:T),"")</f>
        <v/>
      </c>
      <c r="H130" s="27" t="str">
        <f>IFERROR(_xlfn.XLOOKUP(C130,[1]期初设置!$E:$E,[1]期初设置!U:U),"")</f>
        <v/>
      </c>
      <c r="I130" s="31">
        <f>_xlfn.XLOOKUP(A130,[2]门店排名!$C:$C,[2]门店排名!$E:$E,0)</f>
        <v>92371</v>
      </c>
      <c r="J130" s="31" t="str">
        <f>IFERROR(_xlfn.XLOOKUP(D130,'[1]⑥战队统计表-B-a-②呈现-业绩明细表④'!$A:$A,'[1]⑥战队统计表-B-a-②呈现-业绩明细表④'!$C:$C,0),"")</f>
        <v/>
      </c>
      <c r="K130" s="32">
        <f>IFERROR(_xlfn.XLOOKUP(C130,[1]期初设置!$E:$E,[1]期初设置!$AI:$AI,0),"")</f>
        <v>0</v>
      </c>
      <c r="L130" s="33">
        <f>_xlfn.XLOOKUP(C130,[1]期初设置!$E:$E,[1]期初设置!$J:$J,0)</f>
        <v>0</v>
      </c>
      <c r="M130" s="35">
        <f>_xlfn.XLOOKUP(C130,[1]期初设置!$E:$E,[1]期初设置!$I:$I,0)</f>
        <v>0</v>
      </c>
      <c r="N130" s="35">
        <f>_xlfn.XLOOKUP(C130,[1]期初设置!$E:$E,[1]期初设置!$K:$K,0)</f>
        <v>0</v>
      </c>
      <c r="O130" s="33">
        <f>_xlfn.XLOOKUP(C130,[1]期初设置!$E:$E,[1]期初设置!$O:$O,0)</f>
        <v>0</v>
      </c>
      <c r="P130" s="35">
        <f>IF(_xlfn.XLOOKUP(C130,[1]期初设置!$E:$E,[1]期初设置!$N:$N,0)="同老店",0,_xlfn.XLOOKUP(C130,[1]期初设置!$E:$E,[1]期初设置!$N:$N,0))</f>
        <v>0</v>
      </c>
      <c r="Q130" s="38">
        <f>_xlfn.XLOOKUP(C130,'[3]7月'!$C:$C,'[3]7月'!$E:$E,0)</f>
        <v>0</v>
      </c>
      <c r="R130" s="38">
        <f>_xlfn.XLOOKUP(C130,'[3]7月'!$C:$C,'[3]7月'!$D:$D,0)</f>
        <v>0</v>
      </c>
      <c r="S130" s="38">
        <f>_xlfn.XLOOKUP(A130,[2]人头人次表!$A:$A,[2]人头人次表!$C:$C,0)</f>
        <v>169</v>
      </c>
      <c r="T130" s="38">
        <f>_xlfn.XLOOKUP(C130,'[4]②7月-汇总'!$D:$D,'[4]②7月-汇总'!$AP:$AP,0)</f>
        <v>31</v>
      </c>
      <c r="U130" s="38">
        <f>_xlfn.XLOOKUP(C130,'[4]②7月-汇总'!$D:$D,'[4]②7月-汇总'!$U:$U,0)</f>
        <v>0</v>
      </c>
      <c r="V130" s="41">
        <f>_xlfn.XLOOKUP(C130,[5]期初设置!$E:$E,[5]期初设置!$AG:$AG,0)</f>
        <v>0</v>
      </c>
      <c r="W130" s="42">
        <f>_xlfn.XLOOKUP(C130,[5]期初设置!$E:$E,[5]期初设置!$AH:$AH,0)</f>
        <v>0</v>
      </c>
      <c r="X130" s="42">
        <f>_xlfn.XLOOKUP(C130,[5]期初设置!$E:$E,[5]期初设置!$AI:$AI,0)</f>
        <v>0</v>
      </c>
      <c r="Y130" s="42">
        <f>_xlfn.XLOOKUP(C130,[5]期初设置!$E:$E,[5]期初设置!$AM:$AM,0)</f>
        <v>0</v>
      </c>
      <c r="Z130" s="42">
        <f t="shared" si="15"/>
        <v>0</v>
      </c>
      <c r="AA130" s="42">
        <f t="shared" si="16"/>
        <v>0</v>
      </c>
      <c r="AB130" s="42">
        <f>_xlfn.XLOOKUP(C130,'[6]健康师-人工底薪'!$A:$A,'[6]健康师-人工底薪'!$AF:$AF,0)</f>
        <v>0</v>
      </c>
      <c r="AC130" s="47">
        <f t="shared" si="17"/>
        <v>0</v>
      </c>
      <c r="AD130" s="38">
        <f>_xlfn.XLOOKUP(C130,'[3]7月'!$C:$C,'[3]7月'!$F:$F,0)</f>
        <v>0</v>
      </c>
      <c r="AE130" s="38">
        <f>_xlfn.XLOOKUP(C130,'[8]7月'!$C:$C,'[8]7月'!$G:$G,0)</f>
        <v>0</v>
      </c>
      <c r="AF130" s="38">
        <f>_xlfn.XLOOKUP(C130,'[9]②7月-汇总'!$D:$D,'[9]②7月-汇总'!$W:$W,0)</f>
        <v>0</v>
      </c>
      <c r="AG130" s="38">
        <f>_xlfn.XLOOKUP(C130,'[9]②7月-汇总'!$D:$D,'[9]②7月-汇总'!$Z:$Z,0)</f>
        <v>0</v>
      </c>
      <c r="AH130" s="50" t="e">
        <f>AA130+AC130+#REF!+#REF!+#REF!+AF130+AG130+AD130+AE130</f>
        <v>#REF!</v>
      </c>
      <c r="AI130" s="38">
        <f>_xlfn.XLOOKUP(C130,'[9]①7月-花名册'!$E:$E,'[9]①7月-花名册'!$T:$T,0)</f>
        <v>0</v>
      </c>
      <c r="AJ130" s="38">
        <f t="shared" si="18"/>
        <v>0</v>
      </c>
      <c r="AK130" s="38">
        <f t="shared" si="19"/>
        <v>0</v>
      </c>
      <c r="AL130" s="38">
        <f t="shared" si="20"/>
        <v>0</v>
      </c>
      <c r="AM130" s="38" t="e">
        <f t="shared" si="21"/>
        <v>#REF!</v>
      </c>
      <c r="AN130" s="52">
        <f>_xlfn.XLOOKUP(C130,'[9]②7月-汇总'!$D:$D,'[9]②7月-汇总'!AI:AI,0)</f>
        <v>0</v>
      </c>
      <c r="AO130" s="52">
        <f>_xlfn.XLOOKUP(C130,'[9]②7月-汇总'!$D:$D,'[9]②7月-汇总'!AJ:AJ,0)</f>
        <v>0</v>
      </c>
      <c r="AP130" s="52">
        <f>_xlfn.XLOOKUP(C130,'[9]②7月-汇总'!$D:$D,'[9]②7月-汇总'!AL:AL,0)</f>
        <v>0</v>
      </c>
      <c r="AQ130" s="54">
        <f t="shared" si="22"/>
        <v>0</v>
      </c>
      <c r="AR130" s="55">
        <f>_xlfn.XLOOKUP(C130,'[9]②7月-汇总'!$D:$D,'[9]②7月-汇总'!X:X,0)</f>
        <v>20</v>
      </c>
      <c r="AS130" s="55">
        <f>_xlfn.XLOOKUP(C130,'[9]②7月-汇总'!$D:$D,'[9]②7月-汇总'!Y:Y,0)</f>
        <v>0</v>
      </c>
      <c r="AT130" s="55"/>
      <c r="AU130" s="52">
        <f>_xlfn.XLOOKUP(C130,'[10]7月社保'!$B:$B,'[10]7月社保'!$L:$L,0)</f>
        <v>0</v>
      </c>
      <c r="AV130" s="52">
        <f>IFERROR(IF(AL130&gt;0,_xlfn.XLOOKUP(C130,[11]健康师明细!$C:$C,[11]健康师明细!$N:$N,0),0),0)</f>
        <v>0</v>
      </c>
      <c r="AW130" s="52">
        <f>_xlfn.XLOOKUP(C130,'[9]②7月-汇总'!$D:$D,'[9]②7月-汇总'!$AC:$AC,0)</f>
        <v>0</v>
      </c>
      <c r="AX130" s="52">
        <f>_xlfn.XLOOKUP(C130,'[9]②7月-汇总'!$D:$D,'[9]②7月-汇总'!$AB:$AB,0)</f>
        <v>0</v>
      </c>
      <c r="AY130" s="52">
        <f>_xlfn.XLOOKUP(C130,'[9]②7月-汇总'!$D:$D,'[9]②7月-汇总'!$AD:$AD,0)</f>
        <v>0</v>
      </c>
      <c r="AZ130" s="54">
        <f t="shared" si="23"/>
        <v>20</v>
      </c>
      <c r="BA130" s="52">
        <f>_xlfn.XLOOKUP(C130,[11]健康师明细!$C:$C,[11]健康师明细!$K:$K,0)</f>
        <v>0</v>
      </c>
      <c r="BB130" s="55">
        <f>_xlfn.XLOOKUP(C130,'[9]②7月-汇总'!$D:$D,'[9]②7月-汇总'!$AE:$AE,0)</f>
        <v>0</v>
      </c>
      <c r="BC130" s="55">
        <f>_xlfn.XLOOKUP(C130,'[9]②7月-汇总'!$D:$D,'[9]②7月-汇总'!$AF:$AF,0)</f>
        <v>0</v>
      </c>
      <c r="BD130" s="58">
        <f>_xlfn.XLOOKUP(C130,'[9]②7月-汇总'!$D:$D,'[9]②7月-汇总'!$AG:$AG,0)</f>
        <v>0</v>
      </c>
      <c r="BE130" s="60" t="e">
        <f t="shared" si="27"/>
        <v>#REF!</v>
      </c>
      <c r="BF130" s="52">
        <f>_xlfn.XLOOKUP(C130,'[9]①7月-花名册'!$E:$E,'[9]①7月-花名册'!$U:$U,0)</f>
        <v>0</v>
      </c>
      <c r="BG130" s="61" t="e">
        <f t="shared" si="24"/>
        <v>#REF!</v>
      </c>
      <c r="BH130" s="61" t="e">
        <f t="shared" si="25"/>
        <v>#REF!</v>
      </c>
      <c r="BI130" s="52">
        <f>_xlfn.XLOOKUP(C130,[9]上月未发人员明细!$A:$A,[9]上月未发人员明细!$I:$I,0)</f>
        <v>0</v>
      </c>
      <c r="BJ130" s="52">
        <f>SUMIFS([7]手动调整!$F:$F,[7]手动调整!$B:$B,C130)</f>
        <v>0</v>
      </c>
      <c r="BK130" s="64" t="e">
        <f t="shared" si="26"/>
        <v>#REF!</v>
      </c>
    </row>
    <row r="131" spans="1:63">
      <c r="A131" s="22" t="s">
        <v>226</v>
      </c>
      <c r="B131" s="23" t="s">
        <v>12</v>
      </c>
      <c r="C131" s="23" t="s">
        <v>228</v>
      </c>
      <c r="D131" s="23" t="str">
        <f>_xlfn.XLOOKUP(C131,[1]期初设置!$E:$E,[1]期初设置!$AM:$AM,0)</f>
        <v>单人</v>
      </c>
      <c r="E131" s="27">
        <f>IFERROR(_xlfn.XLOOKUP(C131,[1]期初设置!$E:$E,[1]期初设置!$R:$R),"")</f>
        <v>30057</v>
      </c>
      <c r="F131" s="27">
        <f>IFERROR(_xlfn.XLOOKUP(C131,[1]期初设置!$E:$E,[1]期初设置!S:S),"")</f>
        <v>29169</v>
      </c>
      <c r="G131" s="27">
        <f>IFERROR(_xlfn.XLOOKUP(C131,[1]期初设置!$E:$E,[1]期初设置!T:T),"")</f>
        <v>0</v>
      </c>
      <c r="H131" s="27">
        <f>IFERROR(_xlfn.XLOOKUP(C131,[1]期初设置!$E:$E,[1]期初设置!U:U),"")</f>
        <v>888</v>
      </c>
      <c r="I131" s="31">
        <f>_xlfn.XLOOKUP(A131,[2]门店排名!$C:$C,[2]门店排名!$E:$E,0)</f>
        <v>92371</v>
      </c>
      <c r="J131" s="31">
        <f>IFERROR(_xlfn.XLOOKUP(D131,'[1]⑥战队统计表-B-a-②呈现-业绩明细表④'!$A:$A,'[1]⑥战队统计表-B-a-②呈现-业绩明细表④'!$C:$C,0),"")</f>
        <v>0</v>
      </c>
      <c r="K131" s="32">
        <f>IFERROR(_xlfn.XLOOKUP(C131,[1]期初设置!$E:$E,[1]期初设置!$AI:$AI,0),"")</f>
        <v>1108.422</v>
      </c>
      <c r="L131" s="33">
        <f>_xlfn.XLOOKUP(C131,[1]期初设置!$E:$E,[1]期初设置!$J:$J,0)</f>
        <v>0</v>
      </c>
      <c r="M131" s="35">
        <f>_xlfn.XLOOKUP(C131,[1]期初设置!$E:$E,[1]期初设置!$I:$I,0)</f>
        <v>0</v>
      </c>
      <c r="N131" s="35">
        <f>_xlfn.XLOOKUP(C131,[1]期初设置!$E:$E,[1]期初设置!$K:$K,0)</f>
        <v>0</v>
      </c>
      <c r="O131" s="33">
        <f>_xlfn.XLOOKUP(C131,[1]期初设置!$E:$E,[1]期初设置!$O:$O,0)</f>
        <v>0</v>
      </c>
      <c r="P131" s="35">
        <f>IF(_xlfn.XLOOKUP(C131,[1]期初设置!$E:$E,[1]期初设置!$N:$N,0)="同老店",0,_xlfn.XLOOKUP(C131,[1]期初设置!$E:$E,[1]期初设置!$N:$N,0))</f>
        <v>0</v>
      </c>
      <c r="Q131" s="38">
        <f>_xlfn.XLOOKUP(C131,'[3]7月'!$C:$C,'[3]7月'!$E:$E,0)</f>
        <v>11864.38</v>
      </c>
      <c r="R131" s="38">
        <f>_xlfn.XLOOKUP(C131,'[3]7月'!$C:$C,'[3]7月'!$D:$D,0)</f>
        <v>109.5</v>
      </c>
      <c r="S131" s="38">
        <f>_xlfn.XLOOKUP(A131,[2]人头人次表!$A:$A,[2]人头人次表!$C:$C,0)</f>
        <v>169</v>
      </c>
      <c r="T131" s="38">
        <f>_xlfn.XLOOKUP(C131,'[4]②7月-汇总'!$D:$D,'[4]②7月-汇总'!$AP:$AP,0)</f>
        <v>31</v>
      </c>
      <c r="U131" s="38">
        <f>_xlfn.XLOOKUP(C131,'[4]②7月-汇总'!$D:$D,'[4]②7月-汇总'!$U:$U,0)</f>
        <v>0</v>
      </c>
      <c r="V131" s="41">
        <f>_xlfn.XLOOKUP(C131,[5]期初设置!$E:$E,[5]期初设置!$AG:$AG,0)</f>
        <v>0.04</v>
      </c>
      <c r="W131" s="42">
        <f>_xlfn.XLOOKUP(C131,[5]期初设置!$E:$E,[5]期初设置!$AH:$AH,0)</f>
        <v>1108.422</v>
      </c>
      <c r="X131" s="42">
        <f>_xlfn.XLOOKUP(C131,[5]期初设置!$E:$E,[5]期初设置!$AI:$AI,0)</f>
        <v>0</v>
      </c>
      <c r="Y131" s="42" t="str">
        <f>_xlfn.XLOOKUP(C131,[5]期初设置!$E:$E,[5]期初设置!$AM:$AM,0)</f>
        <v/>
      </c>
      <c r="Z131" s="42">
        <f t="shared" si="15"/>
        <v>0</v>
      </c>
      <c r="AA131" s="42">
        <f t="shared" si="16"/>
        <v>1108.422</v>
      </c>
      <c r="AB131" s="42">
        <f>_xlfn.XLOOKUP(C131,'[6]健康师-人工底薪'!$A:$A,'[6]健康师-人工底薪'!$AF:$AF,0)</f>
        <v>2000</v>
      </c>
      <c r="AC131" s="47">
        <f t="shared" si="17"/>
        <v>2000</v>
      </c>
      <c r="AD131" s="38">
        <f>_xlfn.XLOOKUP(C131,'[3]7月'!$C:$C,'[3]7月'!$F:$F,0)</f>
        <v>1467</v>
      </c>
      <c r="AE131" s="38">
        <f>_xlfn.XLOOKUP(C131,'[8]7月'!$C:$C,'[8]7月'!$G:$G,0)</f>
        <v>85</v>
      </c>
      <c r="AF131" s="38">
        <f>_xlfn.XLOOKUP(C131,'[9]②7月-汇总'!$D:$D,'[9]②7月-汇总'!$W:$W,0)</f>
        <v>0</v>
      </c>
      <c r="AG131" s="38">
        <f>_xlfn.XLOOKUP(C131,'[9]②7月-汇总'!$D:$D,'[9]②7月-汇总'!$Z:$Z,0)</f>
        <v>50</v>
      </c>
      <c r="AH131" s="50" t="e">
        <f>AA131+AC131+#REF!+#REF!+#REF!+AF131+AG131+AD131+AE131</f>
        <v>#REF!</v>
      </c>
      <c r="AI131" s="38">
        <f>_xlfn.XLOOKUP(C131,'[9]①7月-花名册'!$E:$E,'[9]①7月-花名册'!$T:$T,0)</f>
        <v>0</v>
      </c>
      <c r="AJ131" s="38">
        <f t="shared" si="18"/>
        <v>0</v>
      </c>
      <c r="AK131" s="38">
        <f t="shared" si="19"/>
        <v>0</v>
      </c>
      <c r="AL131" s="38">
        <f t="shared" si="20"/>
        <v>0</v>
      </c>
      <c r="AM131" s="38" t="e">
        <f t="shared" si="21"/>
        <v>#REF!</v>
      </c>
      <c r="AN131" s="52">
        <f>_xlfn.XLOOKUP(C131,'[9]②7月-汇总'!$D:$D,'[9]②7月-汇总'!AI:AI,0)</f>
        <v>0</v>
      </c>
      <c r="AO131" s="52">
        <f>_xlfn.XLOOKUP(C131,'[9]②7月-汇总'!$D:$D,'[9]②7月-汇总'!AJ:AJ,0)</f>
        <v>0</v>
      </c>
      <c r="AP131" s="52">
        <f>_xlfn.XLOOKUP(C131,'[9]②7月-汇总'!$D:$D,'[9]②7月-汇总'!AL:AL,0)</f>
        <v>0</v>
      </c>
      <c r="AQ131" s="54">
        <f t="shared" si="22"/>
        <v>0</v>
      </c>
      <c r="AR131" s="55">
        <f>_xlfn.XLOOKUP(C131,'[9]②7月-汇总'!$D:$D,'[9]②7月-汇总'!X:X,0)</f>
        <v>0</v>
      </c>
      <c r="AS131" s="55">
        <f>_xlfn.XLOOKUP(C131,'[9]②7月-汇总'!$D:$D,'[9]②7月-汇总'!Y:Y,0)</f>
        <v>0</v>
      </c>
      <c r="AT131" s="55"/>
      <c r="AU131" s="52">
        <f>_xlfn.XLOOKUP(C131,'[10]7月社保'!$B:$B,'[10]7月社保'!$L:$L,0)</f>
        <v>644.168</v>
      </c>
      <c r="AV131" s="52">
        <f>IFERROR(IF(AL131&gt;0,_xlfn.XLOOKUP(C131,[11]健康师明细!$C:$C,[11]健康师明细!$N:$N,0),0),0)</f>
        <v>0</v>
      </c>
      <c r="AW131" s="52">
        <f>_xlfn.XLOOKUP(C131,'[9]②7月-汇总'!$D:$D,'[9]②7月-汇总'!$AC:$AC,0)</f>
        <v>0</v>
      </c>
      <c r="AX131" s="52">
        <f>_xlfn.XLOOKUP(C131,'[9]②7月-汇总'!$D:$D,'[9]②7月-汇总'!$AB:$AB,0)</f>
        <v>0</v>
      </c>
      <c r="AY131" s="52">
        <f>_xlfn.XLOOKUP(C131,'[9]②7月-汇总'!$D:$D,'[9]②7月-汇总'!$AD:$AD,0)</f>
        <v>0</v>
      </c>
      <c r="AZ131" s="54">
        <f t="shared" si="23"/>
        <v>644.168</v>
      </c>
      <c r="BA131" s="52">
        <f>_xlfn.XLOOKUP(C131,[11]健康师明细!$C:$C,[11]健康师明细!$K:$K,0)</f>
        <v>500</v>
      </c>
      <c r="BB131" s="55">
        <f>_xlfn.XLOOKUP(C131,'[9]②7月-汇总'!$D:$D,'[9]②7月-汇总'!$AE:$AE,0)</f>
        <v>0</v>
      </c>
      <c r="BC131" s="55">
        <f>_xlfn.XLOOKUP(C131,'[9]②7月-汇总'!$D:$D,'[9]②7月-汇总'!$AF:$AF,0)</f>
        <v>0</v>
      </c>
      <c r="BD131" s="58">
        <f>_xlfn.XLOOKUP(C131,'[9]②7月-汇总'!$D:$D,'[9]②7月-汇总'!$AG:$AG,0)</f>
        <v>0</v>
      </c>
      <c r="BE131" s="60" t="e">
        <f t="shared" si="27"/>
        <v>#REF!</v>
      </c>
      <c r="BF131" s="52">
        <f>_xlfn.XLOOKUP(C131,'[9]①7月-花名册'!$E:$E,'[9]①7月-花名册'!$U:$U,0)</f>
        <v>0</v>
      </c>
      <c r="BG131" s="61" t="e">
        <f t="shared" si="24"/>
        <v>#REF!</v>
      </c>
      <c r="BH131" s="61" t="e">
        <f t="shared" si="25"/>
        <v>#REF!</v>
      </c>
      <c r="BI131" s="52">
        <f>_xlfn.XLOOKUP(C131,[9]上月未发人员明细!$A:$A,[9]上月未发人员明细!$I:$I,0)</f>
        <v>0</v>
      </c>
      <c r="BJ131" s="52">
        <f>SUMIFS([7]手动调整!$F:$F,[7]手动调整!$B:$B,C131)</f>
        <v>0</v>
      </c>
      <c r="BK131" s="64" t="e">
        <f t="shared" si="26"/>
        <v>#REF!</v>
      </c>
    </row>
    <row r="132" spans="1:63">
      <c r="A132" s="22" t="s">
        <v>226</v>
      </c>
      <c r="B132" s="23" t="s">
        <v>12</v>
      </c>
      <c r="C132" s="23" t="s">
        <v>229</v>
      </c>
      <c r="D132" s="23" t="str">
        <f>_xlfn.XLOOKUP(C132,[1]期初设置!$E:$E,[1]期初设置!$AM:$AM,0)</f>
        <v>明信+精英队</v>
      </c>
      <c r="E132" s="27">
        <f>IFERROR(_xlfn.XLOOKUP(C132,[1]期初设置!$E:$E,[1]期初设置!$R:$R),"")</f>
        <v>44080</v>
      </c>
      <c r="F132" s="27">
        <f>IFERROR(_xlfn.XLOOKUP(C132,[1]期初设置!$E:$E,[1]期初设置!S:S),"")</f>
        <v>42992</v>
      </c>
      <c r="G132" s="27">
        <f>IFERROR(_xlfn.XLOOKUP(C132,[1]期初设置!$E:$E,[1]期初设置!T:T),"")</f>
        <v>200</v>
      </c>
      <c r="H132" s="27">
        <f>IFERROR(_xlfn.XLOOKUP(C132,[1]期初设置!$E:$E,[1]期初设置!U:U),"")</f>
        <v>888</v>
      </c>
      <c r="I132" s="31">
        <f>_xlfn.XLOOKUP(A132,[2]门店排名!$C:$C,[2]门店排名!$E:$E,0)</f>
        <v>92371</v>
      </c>
      <c r="J132" s="31">
        <f>IFERROR(_xlfn.XLOOKUP(D132,'[1]⑥战队统计表-B-a-②呈现-业绩明细表④'!$A:$A,'[1]⑥战队统计表-B-a-②呈现-业绩明细表④'!$C:$C,0),"")</f>
        <v>54294</v>
      </c>
      <c r="K132" s="32">
        <f>IFERROR(_xlfn.XLOOKUP(C132,[1]期初设置!$E:$E,[1]期初设置!$AI:$AI,0),"")</f>
        <v>1638.636</v>
      </c>
      <c r="L132" s="33">
        <f>_xlfn.XLOOKUP(C132,[1]期初设置!$E:$E,[1]期初设置!$J:$J,0)</f>
        <v>0</v>
      </c>
      <c r="M132" s="35">
        <f>_xlfn.XLOOKUP(C132,[1]期初设置!$E:$E,[1]期初设置!$I:$I,0)</f>
        <v>0</v>
      </c>
      <c r="N132" s="35">
        <f>_xlfn.XLOOKUP(C132,[1]期初设置!$E:$E,[1]期初设置!$K:$K,0)</f>
        <v>0</v>
      </c>
      <c r="O132" s="33">
        <f>_xlfn.XLOOKUP(C132,[1]期初设置!$E:$E,[1]期初设置!$O:$O,0)</f>
        <v>0</v>
      </c>
      <c r="P132" s="35">
        <f>IF(_xlfn.XLOOKUP(C132,[1]期初设置!$E:$E,[1]期初设置!$N:$N,0)="同老店",0,_xlfn.XLOOKUP(C132,[1]期初设置!$E:$E,[1]期初设置!$N:$N,0))</f>
        <v>0</v>
      </c>
      <c r="Q132" s="38">
        <f>_xlfn.XLOOKUP(C132,'[3]7月'!$C:$C,'[3]7月'!$E:$E,0)</f>
        <v>25735.17</v>
      </c>
      <c r="R132" s="38">
        <f>_xlfn.XLOOKUP(C132,'[3]7月'!$C:$C,'[3]7月'!$D:$D,0)</f>
        <v>140</v>
      </c>
      <c r="S132" s="38">
        <f>_xlfn.XLOOKUP(A132,[2]人头人次表!$A:$A,[2]人头人次表!$C:$C,0)</f>
        <v>169</v>
      </c>
      <c r="T132" s="38">
        <f>_xlfn.XLOOKUP(C132,'[4]②7月-汇总'!$D:$D,'[4]②7月-汇总'!$AP:$AP,0)</f>
        <v>31</v>
      </c>
      <c r="U132" s="38">
        <f>_xlfn.XLOOKUP(C132,'[4]②7月-汇总'!$D:$D,'[4]②7月-汇总'!$U:$U,0)</f>
        <v>0</v>
      </c>
      <c r="V132" s="41">
        <f>_xlfn.XLOOKUP(C132,[5]期初设置!$E:$E,[5]期初设置!$AG:$AG,0)</f>
        <v>0.04</v>
      </c>
      <c r="W132" s="42">
        <f>_xlfn.XLOOKUP(C132,[5]期初设置!$E:$E,[5]期初设置!$AH:$AH,0)</f>
        <v>1633.696</v>
      </c>
      <c r="X132" s="42">
        <f>_xlfn.XLOOKUP(C132,[5]期初设置!$E:$E,[5]期初设置!$AI:$AI,0)</f>
        <v>4.94</v>
      </c>
      <c r="Y132" s="42">
        <f>_xlfn.XLOOKUP(C132,[5]期初设置!$E:$E,[5]期初设置!$AM:$AM,0)</f>
        <v>0</v>
      </c>
      <c r="Z132" s="42">
        <f t="shared" si="15"/>
        <v>0</v>
      </c>
      <c r="AA132" s="42">
        <f t="shared" si="16"/>
        <v>1638.636</v>
      </c>
      <c r="AB132" s="42">
        <f>_xlfn.XLOOKUP(C132,'[6]健康师-人工底薪'!$A:$A,'[6]健康师-人工底薪'!$AF:$AF,0)</f>
        <v>2200</v>
      </c>
      <c r="AC132" s="47">
        <f t="shared" si="17"/>
        <v>2200</v>
      </c>
      <c r="AD132" s="38">
        <f>_xlfn.XLOOKUP(C132,'[3]7月'!$C:$C,'[3]7月'!$F:$F,0)</f>
        <v>1889</v>
      </c>
      <c r="AE132" s="38">
        <f>_xlfn.XLOOKUP(C132,'[8]7月'!$C:$C,'[8]7月'!$G:$G,0)</f>
        <v>175</v>
      </c>
      <c r="AF132" s="38">
        <f>_xlfn.XLOOKUP(C132,'[9]②7月-汇总'!$D:$D,'[9]②7月-汇总'!$W:$W,0)</f>
        <v>0</v>
      </c>
      <c r="AG132" s="38">
        <f>_xlfn.XLOOKUP(C132,'[9]②7月-汇总'!$D:$D,'[9]②7月-汇总'!$Z:$Z,0)</f>
        <v>0</v>
      </c>
      <c r="AH132" s="50" t="e">
        <f>AA132+AC132+#REF!+#REF!+#REF!+AF132+AG132+AD132+AE132</f>
        <v>#REF!</v>
      </c>
      <c r="AI132" s="38">
        <f>_xlfn.XLOOKUP(C132,'[9]①7月-花名册'!$E:$E,'[9]①7月-花名册'!$T:$T,0)</f>
        <v>0</v>
      </c>
      <c r="AJ132" s="38">
        <f t="shared" si="18"/>
        <v>0</v>
      </c>
      <c r="AK132" s="38">
        <f t="shared" si="19"/>
        <v>0</v>
      </c>
      <c r="AL132" s="38">
        <f t="shared" si="20"/>
        <v>0</v>
      </c>
      <c r="AM132" s="38" t="e">
        <f t="shared" si="21"/>
        <v>#REF!</v>
      </c>
      <c r="AN132" s="52">
        <f>_xlfn.XLOOKUP(C132,'[9]②7月-汇总'!$D:$D,'[9]②7月-汇总'!AI:AI,0)</f>
        <v>0</v>
      </c>
      <c r="AO132" s="52">
        <f>_xlfn.XLOOKUP(C132,'[9]②7月-汇总'!$D:$D,'[9]②7月-汇总'!AJ:AJ,0)</f>
        <v>0</v>
      </c>
      <c r="AP132" s="52">
        <f>_xlfn.XLOOKUP(C132,'[9]②7月-汇总'!$D:$D,'[9]②7月-汇总'!AL:AL,0)</f>
        <v>0</v>
      </c>
      <c r="AQ132" s="54">
        <f t="shared" si="22"/>
        <v>0</v>
      </c>
      <c r="AR132" s="55">
        <f>_xlfn.XLOOKUP(C132,'[9]②7月-汇总'!$D:$D,'[9]②7月-汇总'!X:X,0)</f>
        <v>10</v>
      </c>
      <c r="AS132" s="55">
        <f>_xlfn.XLOOKUP(C132,'[9]②7月-汇总'!$D:$D,'[9]②7月-汇总'!Y:Y,0)</f>
        <v>0</v>
      </c>
      <c r="AT132" s="55"/>
      <c r="AU132" s="52">
        <f>_xlfn.XLOOKUP(C132,'[10]7月社保'!$B:$B,'[10]7月社保'!$L:$L,0)</f>
        <v>644.168</v>
      </c>
      <c r="AV132" s="52">
        <f>IFERROR(IF(AL132&gt;0,_xlfn.XLOOKUP(C132,[11]健康师明细!$C:$C,[11]健康师明细!$N:$N,0),0),0)</f>
        <v>0</v>
      </c>
      <c r="AW132" s="52">
        <f>_xlfn.XLOOKUP(C132,'[9]②7月-汇总'!$D:$D,'[9]②7月-汇总'!$AC:$AC,0)</f>
        <v>0</v>
      </c>
      <c r="AX132" s="52">
        <f>_xlfn.XLOOKUP(C132,'[9]②7月-汇总'!$D:$D,'[9]②7月-汇总'!$AB:$AB,0)</f>
        <v>0</v>
      </c>
      <c r="AY132" s="52">
        <f>_xlfn.XLOOKUP(C132,'[9]②7月-汇总'!$D:$D,'[9]②7月-汇总'!$AD:$AD,0)</f>
        <v>0</v>
      </c>
      <c r="AZ132" s="54">
        <f t="shared" si="23"/>
        <v>654.168</v>
      </c>
      <c r="BA132" s="52">
        <f>_xlfn.XLOOKUP(C132,[11]健康师明细!$C:$C,[11]健康师明细!$K:$K,0)</f>
        <v>0</v>
      </c>
      <c r="BB132" s="55">
        <f>_xlfn.XLOOKUP(C132,'[9]②7月-汇总'!$D:$D,'[9]②7月-汇总'!$AE:$AE,0)</f>
        <v>0</v>
      </c>
      <c r="BC132" s="55">
        <f>_xlfn.XLOOKUP(C132,'[9]②7月-汇总'!$D:$D,'[9]②7月-汇总'!$AF:$AF,0)</f>
        <v>0</v>
      </c>
      <c r="BD132" s="58">
        <f>_xlfn.XLOOKUP(C132,'[9]②7月-汇总'!$D:$D,'[9]②7月-汇总'!$AG:$AG,0)</f>
        <v>0</v>
      </c>
      <c r="BE132" s="60" t="e">
        <f t="shared" si="27"/>
        <v>#REF!</v>
      </c>
      <c r="BF132" s="52">
        <f>_xlfn.XLOOKUP(C132,'[9]①7月-花名册'!$E:$E,'[9]①7月-花名册'!$U:$U,0)</f>
        <v>0</v>
      </c>
      <c r="BG132" s="61" t="e">
        <f t="shared" si="24"/>
        <v>#REF!</v>
      </c>
      <c r="BH132" s="61" t="e">
        <f t="shared" si="25"/>
        <v>#REF!</v>
      </c>
      <c r="BI132" s="52">
        <f>_xlfn.XLOOKUP(C132,[9]上月未发人员明细!$A:$A,[9]上月未发人员明细!$I:$I,0)</f>
        <v>0</v>
      </c>
      <c r="BJ132" s="52">
        <f>SUMIFS([7]手动调整!$F:$F,[7]手动调整!$B:$B,C132)</f>
        <v>0</v>
      </c>
      <c r="BK132" s="64" t="e">
        <f t="shared" si="26"/>
        <v>#REF!</v>
      </c>
    </row>
    <row r="133" spans="1:63">
      <c r="A133" s="22" t="s">
        <v>226</v>
      </c>
      <c r="B133" s="23" t="s">
        <v>79</v>
      </c>
      <c r="C133" s="23" t="s">
        <v>230</v>
      </c>
      <c r="D133" s="23">
        <f>_xlfn.XLOOKUP(C133,[1]期初设置!$E:$E,[1]期初设置!$AM:$AM,0)</f>
        <v>0</v>
      </c>
      <c r="E133" s="27" t="str">
        <f>IFERROR(_xlfn.XLOOKUP(C133,[1]期初设置!$E:$E,[1]期初设置!$R:$R),"")</f>
        <v/>
      </c>
      <c r="F133" s="27" t="str">
        <f>IFERROR(_xlfn.XLOOKUP(C133,[1]期初设置!$E:$E,[1]期初设置!S:S),"")</f>
        <v/>
      </c>
      <c r="G133" s="27" t="str">
        <f>IFERROR(_xlfn.XLOOKUP(C133,[1]期初设置!$E:$E,[1]期初设置!T:T),"")</f>
        <v/>
      </c>
      <c r="H133" s="27" t="str">
        <f>IFERROR(_xlfn.XLOOKUP(C133,[1]期初设置!$E:$E,[1]期初设置!U:U),"")</f>
        <v/>
      </c>
      <c r="I133" s="31">
        <f>_xlfn.XLOOKUP(A133,[2]门店排名!$C:$C,[2]门店排名!$E:$E,0)</f>
        <v>92371</v>
      </c>
      <c r="J133" s="31" t="str">
        <f>IFERROR(_xlfn.XLOOKUP(D133,'[1]⑥战队统计表-B-a-②呈现-业绩明细表④'!$A:$A,'[1]⑥战队统计表-B-a-②呈现-业绩明细表④'!$C:$C,0),"")</f>
        <v/>
      </c>
      <c r="K133" s="32">
        <f>IFERROR(_xlfn.XLOOKUP(C133,[1]期初设置!$E:$E,[1]期初设置!$AI:$AI,0),"")</f>
        <v>0</v>
      </c>
      <c r="L133" s="33">
        <f>_xlfn.XLOOKUP(C133,[1]期初设置!$E:$E,[1]期初设置!$J:$J,0)</f>
        <v>0</v>
      </c>
      <c r="M133" s="35">
        <f>_xlfn.XLOOKUP(C133,[1]期初设置!$E:$E,[1]期初设置!$I:$I,0)</f>
        <v>0</v>
      </c>
      <c r="N133" s="35">
        <f>_xlfn.XLOOKUP(C133,[1]期初设置!$E:$E,[1]期初设置!$K:$K,0)</f>
        <v>0</v>
      </c>
      <c r="O133" s="33">
        <f>_xlfn.XLOOKUP(C133,[1]期初设置!$E:$E,[1]期初设置!$O:$O,0)</f>
        <v>0</v>
      </c>
      <c r="P133" s="35">
        <f>IF(_xlfn.XLOOKUP(C133,[1]期初设置!$E:$E,[1]期初设置!$N:$N,0)="同老店",0,_xlfn.XLOOKUP(C133,[1]期初设置!$E:$E,[1]期初设置!$N:$N,0))</f>
        <v>0</v>
      </c>
      <c r="Q133" s="38">
        <f>_xlfn.XLOOKUP(C133,'[3]7月'!$C:$C,'[3]7月'!$E:$E,0)</f>
        <v>0</v>
      </c>
      <c r="R133" s="38">
        <f>_xlfn.XLOOKUP(C133,'[3]7月'!$C:$C,'[3]7月'!$D:$D,0)</f>
        <v>0</v>
      </c>
      <c r="S133" s="38">
        <f>_xlfn.XLOOKUP(A133,[2]人头人次表!$A:$A,[2]人头人次表!$C:$C,0)</f>
        <v>169</v>
      </c>
      <c r="T133" s="38">
        <f>_xlfn.XLOOKUP(C133,'[4]②7月-汇总'!$D:$D,'[4]②7月-汇总'!$AP:$AP,0)</f>
        <v>30</v>
      </c>
      <c r="U133" s="38">
        <f>_xlfn.XLOOKUP(C133,'[4]②7月-汇总'!$D:$D,'[4]②7月-汇总'!$U:$U,0)</f>
        <v>1</v>
      </c>
      <c r="V133" s="41">
        <f>_xlfn.XLOOKUP(C133,[5]期初设置!$E:$E,[5]期初设置!$AG:$AG,0)</f>
        <v>0</v>
      </c>
      <c r="W133" s="42">
        <f>_xlfn.XLOOKUP(C133,[5]期初设置!$E:$E,[5]期初设置!$AH:$AH,0)</f>
        <v>0</v>
      </c>
      <c r="X133" s="42">
        <f>_xlfn.XLOOKUP(C133,[5]期初设置!$E:$E,[5]期初设置!$AI:$AI,0)</f>
        <v>0</v>
      </c>
      <c r="Y133" s="42">
        <f>_xlfn.XLOOKUP(C133,[5]期初设置!$E:$E,[5]期初设置!$AM:$AM,0)</f>
        <v>0</v>
      </c>
      <c r="Z133" s="42">
        <f t="shared" si="15"/>
        <v>0</v>
      </c>
      <c r="AA133" s="42">
        <f t="shared" si="16"/>
        <v>0</v>
      </c>
      <c r="AB133" s="42">
        <f>_xlfn.XLOOKUP(C133,'[6]健康师-人工底薪'!$A:$A,'[6]健康师-人工底薪'!$AF:$AF,0)</f>
        <v>0</v>
      </c>
      <c r="AC133" s="47">
        <f t="shared" si="17"/>
        <v>0</v>
      </c>
      <c r="AD133" s="38">
        <f>_xlfn.XLOOKUP(C133,'[3]7月'!$C:$C,'[3]7月'!$F:$F,0)</f>
        <v>0</v>
      </c>
      <c r="AE133" s="38">
        <f>_xlfn.XLOOKUP(C133,'[8]7月'!$C:$C,'[8]7月'!$G:$G,0)</f>
        <v>0</v>
      </c>
      <c r="AF133" s="38">
        <f>_xlfn.XLOOKUP(C133,'[9]②7月-汇总'!$D:$D,'[9]②7月-汇总'!$W:$W,0)</f>
        <v>0</v>
      </c>
      <c r="AG133" s="38">
        <f>_xlfn.XLOOKUP(C133,'[9]②7月-汇总'!$D:$D,'[9]②7月-汇总'!$Z:$Z,0)</f>
        <v>0</v>
      </c>
      <c r="AH133" s="50" t="e">
        <f>AA133+AC133+#REF!+#REF!+#REF!+AF133+AG133+AD133+AE133</f>
        <v>#REF!</v>
      </c>
      <c r="AI133" s="38">
        <f>_xlfn.XLOOKUP(C133,'[9]①7月-花名册'!$E:$E,'[9]①7月-花名册'!$T:$T,0)</f>
        <v>0</v>
      </c>
      <c r="AJ133" s="38">
        <f t="shared" si="18"/>
        <v>0</v>
      </c>
      <c r="AK133" s="38">
        <f t="shared" si="19"/>
        <v>0</v>
      </c>
      <c r="AL133" s="38">
        <f t="shared" si="20"/>
        <v>0</v>
      </c>
      <c r="AM133" s="38" t="e">
        <f t="shared" si="21"/>
        <v>#REF!</v>
      </c>
      <c r="AN133" s="52">
        <f>_xlfn.XLOOKUP(C133,'[9]②7月-汇总'!$D:$D,'[9]②7月-汇总'!AI:AI,0)</f>
        <v>0</v>
      </c>
      <c r="AO133" s="52">
        <f>_xlfn.XLOOKUP(C133,'[9]②7月-汇总'!$D:$D,'[9]②7月-汇总'!AJ:AJ,0)</f>
        <v>0</v>
      </c>
      <c r="AP133" s="52">
        <f>_xlfn.XLOOKUP(C133,'[9]②7月-汇总'!$D:$D,'[9]②7月-汇总'!AL:AL,0)</f>
        <v>0</v>
      </c>
      <c r="AQ133" s="54">
        <f t="shared" si="22"/>
        <v>0</v>
      </c>
      <c r="AR133" s="55">
        <f>_xlfn.XLOOKUP(C133,'[9]②7月-汇总'!$D:$D,'[9]②7月-汇总'!X:X,0)</f>
        <v>0</v>
      </c>
      <c r="AS133" s="55">
        <f>_xlfn.XLOOKUP(C133,'[9]②7月-汇总'!$D:$D,'[9]②7月-汇总'!Y:Y,0)</f>
        <v>10</v>
      </c>
      <c r="AT133" s="55"/>
      <c r="AU133" s="52">
        <f>_xlfn.XLOOKUP(C133,'[10]7月社保'!$B:$B,'[10]7月社保'!$L:$L,0)</f>
        <v>644.168</v>
      </c>
      <c r="AV133" s="52">
        <f>IFERROR(IF(AL133&gt;0,_xlfn.XLOOKUP(C133,[11]健康师明细!$C:$C,[11]健康师明细!$N:$N,0),0),0)</f>
        <v>0</v>
      </c>
      <c r="AW133" s="52">
        <f>_xlfn.XLOOKUP(C133,'[9]②7月-汇总'!$D:$D,'[9]②7月-汇总'!$AC:$AC,0)</f>
        <v>0</v>
      </c>
      <c r="AX133" s="52">
        <f>_xlfn.XLOOKUP(C133,'[9]②7月-汇总'!$D:$D,'[9]②7月-汇总'!$AB:$AB,0)</f>
        <v>0</v>
      </c>
      <c r="AY133" s="52">
        <f>_xlfn.XLOOKUP(C133,'[9]②7月-汇总'!$D:$D,'[9]②7月-汇总'!$AD:$AD,0)</f>
        <v>0</v>
      </c>
      <c r="AZ133" s="54">
        <f t="shared" si="23"/>
        <v>654.168</v>
      </c>
      <c r="BA133" s="52">
        <f>_xlfn.XLOOKUP(C133,[11]健康师明细!$C:$C,[11]健康师明细!$K:$K,0)</f>
        <v>0</v>
      </c>
      <c r="BB133" s="55">
        <f>_xlfn.XLOOKUP(C133,'[9]②7月-汇总'!$D:$D,'[9]②7月-汇总'!$AE:$AE,0)</f>
        <v>0</v>
      </c>
      <c r="BC133" s="55">
        <f>_xlfn.XLOOKUP(C133,'[9]②7月-汇总'!$D:$D,'[9]②7月-汇总'!$AF:$AF,0)</f>
        <v>0</v>
      </c>
      <c r="BD133" s="58">
        <f>_xlfn.XLOOKUP(C133,'[9]②7月-汇总'!$D:$D,'[9]②7月-汇总'!$AG:$AG,0)</f>
        <v>0</v>
      </c>
      <c r="BE133" s="60" t="e">
        <f t="shared" si="27"/>
        <v>#REF!</v>
      </c>
      <c r="BF133" s="52">
        <f>_xlfn.XLOOKUP(C133,'[9]①7月-花名册'!$E:$E,'[9]①7月-花名册'!$U:$U,0)</f>
        <v>0</v>
      </c>
      <c r="BG133" s="61" t="e">
        <f t="shared" si="24"/>
        <v>#REF!</v>
      </c>
      <c r="BH133" s="61" t="e">
        <f t="shared" si="25"/>
        <v>#REF!</v>
      </c>
      <c r="BI133" s="52">
        <f>_xlfn.XLOOKUP(C133,[9]上月未发人员明细!$A:$A,[9]上月未发人员明细!$I:$I,0)</f>
        <v>0</v>
      </c>
      <c r="BJ133" s="52">
        <f>SUMIFS([7]手动调整!$F:$F,[7]手动调整!$B:$B,C133)</f>
        <v>0</v>
      </c>
      <c r="BK133" s="64" t="e">
        <f t="shared" si="26"/>
        <v>#REF!</v>
      </c>
    </row>
    <row r="134" spans="1:63">
      <c r="A134" s="22" t="s">
        <v>226</v>
      </c>
      <c r="B134" s="23" t="s">
        <v>12</v>
      </c>
      <c r="C134" s="23" t="s">
        <v>231</v>
      </c>
      <c r="D134" s="23" t="str">
        <f>_xlfn.XLOOKUP(C134,[1]期初设置!$E:$E,[1]期初设置!$AM:$AM,0)</f>
        <v>单人</v>
      </c>
      <c r="E134" s="27">
        <f>IFERROR(_xlfn.XLOOKUP(C134,[1]期初设置!$E:$E,[1]期初设置!$R:$R),"")</f>
        <v>198</v>
      </c>
      <c r="F134" s="27">
        <f>IFERROR(_xlfn.XLOOKUP(C134,[1]期初设置!$E:$E,[1]期初设置!S:S),"")</f>
        <v>198</v>
      </c>
      <c r="G134" s="27">
        <f>IFERROR(_xlfn.XLOOKUP(C134,[1]期初设置!$E:$E,[1]期初设置!T:T),"")</f>
        <v>0</v>
      </c>
      <c r="H134" s="27">
        <f>IFERROR(_xlfn.XLOOKUP(C134,[1]期初设置!$E:$E,[1]期初设置!U:U),"")</f>
        <v>0</v>
      </c>
      <c r="I134" s="31">
        <f>_xlfn.XLOOKUP(A134,[2]门店排名!$C:$C,[2]门店排名!$E:$E,0)</f>
        <v>92371</v>
      </c>
      <c r="J134" s="31">
        <f>IFERROR(_xlfn.XLOOKUP(D134,'[1]⑥战队统计表-B-a-②呈现-业绩明细表④'!$A:$A,'[1]⑥战队统计表-B-a-②呈现-业绩明细表④'!$C:$C,0),"")</f>
        <v>0</v>
      </c>
      <c r="K134" s="32">
        <f>IFERROR(_xlfn.XLOOKUP(C134,[1]期初设置!$E:$E,[1]期初设置!$AI:$AI,0),"")</f>
        <v>0</v>
      </c>
      <c r="L134" s="33">
        <f>_xlfn.XLOOKUP(C134,[1]期初设置!$E:$E,[1]期初设置!$J:$J,0)</f>
        <v>0</v>
      </c>
      <c r="M134" s="35">
        <f>_xlfn.XLOOKUP(C134,[1]期初设置!$E:$E,[1]期初设置!$I:$I,0)</f>
        <v>0</v>
      </c>
      <c r="N134" s="35">
        <f>_xlfn.XLOOKUP(C134,[1]期初设置!$E:$E,[1]期初设置!$K:$K,0)</f>
        <v>0</v>
      </c>
      <c r="O134" s="33">
        <f>_xlfn.XLOOKUP(C134,[1]期初设置!$E:$E,[1]期初设置!$O:$O,0)</f>
        <v>0</v>
      </c>
      <c r="P134" s="35">
        <f>IF(_xlfn.XLOOKUP(C134,[1]期初设置!$E:$E,[1]期初设置!$N:$N,0)="同老店",0,_xlfn.XLOOKUP(C134,[1]期初设置!$E:$E,[1]期初设置!$N:$N,0))</f>
        <v>0</v>
      </c>
      <c r="Q134" s="38">
        <f>_xlfn.XLOOKUP(C134,'[3]7月'!$C:$C,'[3]7月'!$E:$E,0)</f>
        <v>7654.79</v>
      </c>
      <c r="R134" s="38">
        <f>_xlfn.XLOOKUP(C134,'[3]7月'!$C:$C,'[3]7月'!$D:$D,0)</f>
        <v>71</v>
      </c>
      <c r="S134" s="38">
        <f>_xlfn.XLOOKUP(A134,[2]人头人次表!$A:$A,[2]人头人次表!$C:$C,0)</f>
        <v>169</v>
      </c>
      <c r="T134" s="38">
        <f>_xlfn.XLOOKUP(C134,'[4]②7月-汇总'!$D:$D,'[4]②7月-汇总'!$AP:$AP,0)</f>
        <v>19</v>
      </c>
      <c r="U134" s="38">
        <f>_xlfn.XLOOKUP(C134,'[4]②7月-汇总'!$D:$D,'[4]②7月-汇总'!$U:$U,0)</f>
        <v>1</v>
      </c>
      <c r="V134" s="41">
        <f>_xlfn.XLOOKUP(C134,[5]期初设置!$E:$E,[5]期初设置!$AG:$AG,0)</f>
        <v>0</v>
      </c>
      <c r="W134" s="42">
        <f>_xlfn.XLOOKUP(C134,[5]期初设置!$E:$E,[5]期初设置!$AH:$AH,0)</f>
        <v>0</v>
      </c>
      <c r="X134" s="42">
        <f>_xlfn.XLOOKUP(C134,[5]期初设置!$E:$E,[5]期初设置!$AI:$AI,0)</f>
        <v>0</v>
      </c>
      <c r="Y134" s="42" t="str">
        <f>_xlfn.XLOOKUP(C134,[5]期初设置!$E:$E,[5]期初设置!$AM:$AM,0)</f>
        <v/>
      </c>
      <c r="Z134" s="42">
        <f t="shared" si="15"/>
        <v>0</v>
      </c>
      <c r="AA134" s="42">
        <f t="shared" si="16"/>
        <v>0</v>
      </c>
      <c r="AB134" s="42">
        <f>_xlfn.XLOOKUP(C134,'[6]健康师-人工底薪'!$A:$A,'[6]健康师-人工底薪'!$AF:$AF,0)</f>
        <v>1225.8064516129</v>
      </c>
      <c r="AC134" s="47">
        <f t="shared" si="17"/>
        <v>1225.8064516129</v>
      </c>
      <c r="AD134" s="38">
        <f>_xlfn.XLOOKUP(C134,'[3]7月'!$C:$C,'[3]7月'!$F:$F,0)</f>
        <v>892</v>
      </c>
      <c r="AE134" s="38">
        <f>_xlfn.XLOOKUP(C134,'[8]7月'!$C:$C,'[8]7月'!$G:$G,0)</f>
        <v>0</v>
      </c>
      <c r="AF134" s="38">
        <f>_xlfn.XLOOKUP(C134,'[9]②7月-汇总'!$D:$D,'[9]②7月-汇总'!$W:$W,0)</f>
        <v>0</v>
      </c>
      <c r="AG134" s="38">
        <f>_xlfn.XLOOKUP(C134,'[9]②7月-汇总'!$D:$D,'[9]②7月-汇总'!$Z:$Z,0)</f>
        <v>0</v>
      </c>
      <c r="AH134" s="50" t="e">
        <f>AA134+AC134+#REF!+#REF!+#REF!+AF134+AG134+AD134+AE134</f>
        <v>#REF!</v>
      </c>
      <c r="AI134" s="38">
        <f>_xlfn.XLOOKUP(C134,'[9]①7月-花名册'!$E:$E,'[9]①7月-花名册'!$T:$T,0)</f>
        <v>0</v>
      </c>
      <c r="AJ134" s="38">
        <f t="shared" si="18"/>
        <v>0</v>
      </c>
      <c r="AK134" s="38">
        <f t="shared" si="19"/>
        <v>0</v>
      </c>
      <c r="AL134" s="38">
        <f t="shared" si="20"/>
        <v>0</v>
      </c>
      <c r="AM134" s="38" t="e">
        <f t="shared" si="21"/>
        <v>#REF!</v>
      </c>
      <c r="AN134" s="52">
        <f>_xlfn.XLOOKUP(C134,'[9]②7月-汇总'!$D:$D,'[9]②7月-汇总'!AI:AI,0)</f>
        <v>0</v>
      </c>
      <c r="AO134" s="52">
        <f>_xlfn.XLOOKUP(C134,'[9]②7月-汇总'!$D:$D,'[9]②7月-汇总'!AJ:AJ,0)</f>
        <v>0</v>
      </c>
      <c r="AP134" s="52">
        <f>_xlfn.XLOOKUP(C134,'[9]②7月-汇总'!$D:$D,'[9]②7月-汇总'!AL:AL,0)</f>
        <v>0</v>
      </c>
      <c r="AQ134" s="54">
        <f t="shared" si="22"/>
        <v>0</v>
      </c>
      <c r="AR134" s="55">
        <f>_xlfn.XLOOKUP(C134,'[9]②7月-汇总'!$D:$D,'[9]②7月-汇总'!X:X,0)</f>
        <v>0</v>
      </c>
      <c r="AS134" s="55">
        <f>_xlfn.XLOOKUP(C134,'[9]②7月-汇总'!$D:$D,'[9]②7月-汇总'!Y:Y,0)</f>
        <v>0</v>
      </c>
      <c r="AT134" s="55"/>
      <c r="AU134" s="52">
        <f>_xlfn.XLOOKUP(C134,'[10]7月社保'!$B:$B,'[10]7月社保'!$L:$L,0)</f>
        <v>0</v>
      </c>
      <c r="AV134" s="52">
        <f>IFERROR(IF(AL134&gt;0,_xlfn.XLOOKUP(C134,[11]健康师明细!$C:$C,[11]健康师明细!$N:$N,0),0),0)</f>
        <v>0</v>
      </c>
      <c r="AW134" s="52">
        <f>_xlfn.XLOOKUP(C134,'[9]②7月-汇总'!$D:$D,'[9]②7月-汇总'!$AC:$AC,0)</f>
        <v>0</v>
      </c>
      <c r="AX134" s="52">
        <f>_xlfn.XLOOKUP(C134,'[9]②7月-汇总'!$D:$D,'[9]②7月-汇总'!$AB:$AB,0)</f>
        <v>760</v>
      </c>
      <c r="AY134" s="52">
        <f>_xlfn.XLOOKUP(C134,'[9]②7月-汇总'!$D:$D,'[9]②7月-汇总'!$AD:$AD,0)</f>
        <v>0</v>
      </c>
      <c r="AZ134" s="54">
        <f t="shared" si="23"/>
        <v>760</v>
      </c>
      <c r="BA134" s="52">
        <f>_xlfn.XLOOKUP(C134,[11]健康师明细!$C:$C,[11]健康师明细!$K:$K,0)</f>
        <v>0</v>
      </c>
      <c r="BB134" s="55">
        <f>_xlfn.XLOOKUP(C134,'[9]②7月-汇总'!$D:$D,'[9]②7月-汇总'!$AE:$AE,0)</f>
        <v>300</v>
      </c>
      <c r="BC134" s="55">
        <f>_xlfn.XLOOKUP(C134,'[9]②7月-汇总'!$D:$D,'[9]②7月-汇总'!$AF:$AF,0)</f>
        <v>0</v>
      </c>
      <c r="BD134" s="58">
        <f>_xlfn.XLOOKUP(C134,'[9]②7月-汇总'!$D:$D,'[9]②7月-汇总'!$AG:$AG,0)</f>
        <v>0</v>
      </c>
      <c r="BE134" s="60" t="e">
        <f t="shared" si="27"/>
        <v>#REF!</v>
      </c>
      <c r="BF134" s="52">
        <f>_xlfn.XLOOKUP(C134,'[9]①7月-花名册'!$E:$E,'[9]①7月-花名册'!$U:$U,0)</f>
        <v>0</v>
      </c>
      <c r="BG134" s="61" t="e">
        <f t="shared" si="24"/>
        <v>#REF!</v>
      </c>
      <c r="BH134" s="61" t="e">
        <f t="shared" si="25"/>
        <v>#REF!</v>
      </c>
      <c r="BI134" s="52">
        <f>_xlfn.XLOOKUP(C134,[9]上月未发人员明细!$A:$A,[9]上月未发人员明细!$I:$I,0)</f>
        <v>0</v>
      </c>
      <c r="BJ134" s="52">
        <f>SUMIFS([7]手动调整!$F:$F,[7]手动调整!$B:$B,C134)</f>
        <v>0</v>
      </c>
      <c r="BK134" s="64" t="e">
        <f t="shared" si="26"/>
        <v>#REF!</v>
      </c>
    </row>
    <row r="135" spans="1:63">
      <c r="A135" s="22" t="s">
        <v>226</v>
      </c>
      <c r="B135" s="23" t="s">
        <v>12</v>
      </c>
      <c r="C135" s="23" t="s">
        <v>232</v>
      </c>
      <c r="D135" s="23" t="str">
        <f>_xlfn.XLOOKUP(C135,[1]期初设置!$E:$E,[1]期初设置!$AM:$AM,0)</f>
        <v>明信+精英队</v>
      </c>
      <c r="E135" s="27">
        <f>IFERROR(_xlfn.XLOOKUP(C135,[1]期初设置!$E:$E,[1]期初设置!$R:$R),"")</f>
        <v>10214</v>
      </c>
      <c r="F135" s="27">
        <f>IFERROR(_xlfn.XLOOKUP(C135,[1]期初设置!$E:$E,[1]期初设置!S:S),"")</f>
        <v>10214</v>
      </c>
      <c r="G135" s="27">
        <f>IFERROR(_xlfn.XLOOKUP(C135,[1]期初设置!$E:$E,[1]期初设置!T:T),"")</f>
        <v>0</v>
      </c>
      <c r="H135" s="27">
        <f>IFERROR(_xlfn.XLOOKUP(C135,[1]期初设置!$E:$E,[1]期初设置!U:U),"")</f>
        <v>0</v>
      </c>
      <c r="I135" s="31">
        <f>_xlfn.XLOOKUP(A135,[2]门店排名!$C:$C,[2]门店排名!$E:$E,0)</f>
        <v>92371</v>
      </c>
      <c r="J135" s="31">
        <f>IFERROR(_xlfn.XLOOKUP(D135,'[1]⑥战队统计表-B-a-②呈现-业绩明细表④'!$A:$A,'[1]⑥战队统计表-B-a-②呈现-业绩明细表④'!$C:$C,0),"")</f>
        <v>54294</v>
      </c>
      <c r="K135" s="32">
        <f>IFERROR(_xlfn.XLOOKUP(C135,[1]期初设置!$E:$E,[1]期初设置!$AI:$AI,0),"")</f>
        <v>388.132</v>
      </c>
      <c r="L135" s="33">
        <f>_xlfn.XLOOKUP(C135,[1]期初设置!$E:$E,[1]期初设置!$J:$J,0)</f>
        <v>0</v>
      </c>
      <c r="M135" s="35">
        <f>_xlfn.XLOOKUP(C135,[1]期初设置!$E:$E,[1]期初设置!$I:$I,0)</f>
        <v>0</v>
      </c>
      <c r="N135" s="35">
        <f>_xlfn.XLOOKUP(C135,[1]期初设置!$E:$E,[1]期初设置!$K:$K,0)</f>
        <v>0</v>
      </c>
      <c r="O135" s="33">
        <f>_xlfn.XLOOKUP(C135,[1]期初设置!$E:$E,[1]期初设置!$O:$O,0)</f>
        <v>0</v>
      </c>
      <c r="P135" s="35">
        <f>IF(_xlfn.XLOOKUP(C135,[1]期初设置!$E:$E,[1]期初设置!$N:$N,0)="同老店",0,_xlfn.XLOOKUP(C135,[1]期初设置!$E:$E,[1]期初设置!$N:$N,0))</f>
        <v>0</v>
      </c>
      <c r="Q135" s="38">
        <f>_xlfn.XLOOKUP(C135,'[3]7月'!$C:$C,'[3]7月'!$E:$E,0)</f>
        <v>4125.03</v>
      </c>
      <c r="R135" s="38">
        <f>_xlfn.XLOOKUP(C135,'[3]7月'!$C:$C,'[3]7月'!$D:$D,0)</f>
        <v>76</v>
      </c>
      <c r="S135" s="38">
        <f>_xlfn.XLOOKUP(A135,[2]人头人次表!$A:$A,[2]人头人次表!$C:$C,0)</f>
        <v>169</v>
      </c>
      <c r="T135" s="38">
        <f>_xlfn.XLOOKUP(C135,'[4]②7月-汇总'!$D:$D,'[4]②7月-汇总'!$AP:$AP,0)</f>
        <v>30</v>
      </c>
      <c r="U135" s="38">
        <f>_xlfn.XLOOKUP(C135,'[4]②7月-汇总'!$D:$D,'[4]②7月-汇总'!$U:$U,0)</f>
        <v>1</v>
      </c>
      <c r="V135" s="41">
        <f>_xlfn.XLOOKUP(C135,[5]期初设置!$E:$E,[5]期初设置!$AG:$AG,0)</f>
        <v>0.04</v>
      </c>
      <c r="W135" s="42">
        <f>_xlfn.XLOOKUP(C135,[5]期初设置!$E:$E,[5]期初设置!$AH:$AH,0)</f>
        <v>388.132</v>
      </c>
      <c r="X135" s="42">
        <f>_xlfn.XLOOKUP(C135,[5]期初设置!$E:$E,[5]期初设置!$AI:$AI,0)</f>
        <v>0</v>
      </c>
      <c r="Y135" s="42" t="str">
        <f>_xlfn.XLOOKUP(C135,[5]期初设置!$E:$E,[5]期初设置!$AM:$AM,0)</f>
        <v/>
      </c>
      <c r="Z135" s="42">
        <f t="shared" si="15"/>
        <v>0</v>
      </c>
      <c r="AA135" s="42">
        <f t="shared" si="16"/>
        <v>388.132</v>
      </c>
      <c r="AB135" s="42">
        <f>_xlfn.XLOOKUP(C135,'[6]健康师-人工底薪'!$A:$A,'[6]健康师-人工底薪'!$AF:$AF,0)</f>
        <v>1741.93548387097</v>
      </c>
      <c r="AC135" s="47">
        <f t="shared" si="17"/>
        <v>1741.93548387097</v>
      </c>
      <c r="AD135" s="38">
        <f>_xlfn.XLOOKUP(C135,'[3]7月'!$C:$C,'[3]7月'!$F:$F,0)</f>
        <v>1064</v>
      </c>
      <c r="AE135" s="38">
        <f>_xlfn.XLOOKUP(C135,'[8]7月'!$C:$C,'[8]7月'!$G:$G,0)</f>
        <v>0</v>
      </c>
      <c r="AF135" s="38">
        <f>_xlfn.XLOOKUP(C135,'[9]②7月-汇总'!$D:$D,'[9]②7月-汇总'!$W:$W,0)</f>
        <v>0</v>
      </c>
      <c r="AG135" s="38">
        <f>_xlfn.XLOOKUP(C135,'[9]②7月-汇总'!$D:$D,'[9]②7月-汇总'!$Z:$Z,0)</f>
        <v>0</v>
      </c>
      <c r="AH135" s="50" t="e">
        <f>AA135+AC135+#REF!+#REF!+#REF!+AF135+AG135+AD135+AE135</f>
        <v>#REF!</v>
      </c>
      <c r="AI135" s="38">
        <f>_xlfn.XLOOKUP(C135,'[9]①7月-花名册'!$E:$E,'[9]①7月-花名册'!$T:$T,0)</f>
        <v>3500</v>
      </c>
      <c r="AJ135" s="38">
        <f t="shared" si="18"/>
        <v>112.903225806452</v>
      </c>
      <c r="AK135" s="38">
        <f t="shared" si="19"/>
        <v>3387.09677419355</v>
      </c>
      <c r="AL135" s="38" t="e">
        <f t="shared" si="20"/>
        <v>#REF!</v>
      </c>
      <c r="AM135" s="38" t="e">
        <f t="shared" si="21"/>
        <v>#REF!</v>
      </c>
      <c r="AN135" s="52">
        <f>_xlfn.XLOOKUP(C135,'[9]②7月-汇总'!$D:$D,'[9]②7月-汇总'!AI:AI,0)</f>
        <v>0</v>
      </c>
      <c r="AO135" s="52">
        <f>_xlfn.XLOOKUP(C135,'[9]②7月-汇总'!$D:$D,'[9]②7月-汇总'!AJ:AJ,0)</f>
        <v>0</v>
      </c>
      <c r="AP135" s="52">
        <f>_xlfn.XLOOKUP(C135,'[9]②7月-汇总'!$D:$D,'[9]②7月-汇总'!AL:AL,0)</f>
        <v>0</v>
      </c>
      <c r="AQ135" s="54">
        <f t="shared" si="22"/>
        <v>0</v>
      </c>
      <c r="AR135" s="55">
        <f>_xlfn.XLOOKUP(C135,'[9]②7月-汇总'!$D:$D,'[9]②7月-汇总'!X:X,0)</f>
        <v>0</v>
      </c>
      <c r="AS135" s="55">
        <f>_xlfn.XLOOKUP(C135,'[9]②7月-汇总'!$D:$D,'[9]②7月-汇总'!Y:Y,0)</f>
        <v>0</v>
      </c>
      <c r="AT135" s="55"/>
      <c r="AU135" s="52">
        <f>_xlfn.XLOOKUP(C135,'[10]7月社保'!$B:$B,'[10]7月社保'!$L:$L,0)</f>
        <v>0</v>
      </c>
      <c r="AV135" s="52">
        <f>IFERROR(IF(AL135&gt;0,_xlfn.XLOOKUP(C135,[11]健康师明细!$C:$C,[11]健康师明细!$N:$N,0),0),0)</f>
        <v>0</v>
      </c>
      <c r="AW135" s="52">
        <f>_xlfn.XLOOKUP(C135,'[9]②7月-汇总'!$D:$D,'[9]②7月-汇总'!$AC:$AC,0)</f>
        <v>0</v>
      </c>
      <c r="AX135" s="52">
        <f>_xlfn.XLOOKUP(C135,'[9]②7月-汇总'!$D:$D,'[9]②7月-汇总'!$AB:$AB,0)</f>
        <v>0</v>
      </c>
      <c r="AY135" s="52">
        <f>_xlfn.XLOOKUP(C135,'[9]②7月-汇总'!$D:$D,'[9]②7月-汇总'!$AD:$AD,0)</f>
        <v>0</v>
      </c>
      <c r="AZ135" s="54">
        <f t="shared" si="23"/>
        <v>0</v>
      </c>
      <c r="BA135" s="52">
        <f>_xlfn.XLOOKUP(C135,[11]健康师明细!$C:$C,[11]健康师明细!$K:$K,0)</f>
        <v>0</v>
      </c>
      <c r="BB135" s="55">
        <f>_xlfn.XLOOKUP(C135,'[9]②7月-汇总'!$D:$D,'[9]②7月-汇总'!$AE:$AE,0)</f>
        <v>0</v>
      </c>
      <c r="BC135" s="55">
        <f>_xlfn.XLOOKUP(C135,'[9]②7月-汇总'!$D:$D,'[9]②7月-汇总'!$AF:$AF,0)</f>
        <v>0</v>
      </c>
      <c r="BD135" s="58">
        <f>_xlfn.XLOOKUP(C135,'[9]②7月-汇总'!$D:$D,'[9]②7月-汇总'!$AG:$AG,0)</f>
        <v>0</v>
      </c>
      <c r="BE135" s="60" t="e">
        <f t="shared" si="27"/>
        <v>#REF!</v>
      </c>
      <c r="BF135" s="52">
        <f>_xlfn.XLOOKUP(C135,'[9]①7月-花名册'!$E:$E,'[9]①7月-花名册'!$U:$U,0)</f>
        <v>0</v>
      </c>
      <c r="BG135" s="61" t="e">
        <f t="shared" si="24"/>
        <v>#REF!</v>
      </c>
      <c r="BH135" s="61" t="e">
        <f t="shared" si="25"/>
        <v>#REF!</v>
      </c>
      <c r="BI135" s="52">
        <f>_xlfn.XLOOKUP(C135,[9]上月未发人员明细!$A:$A,[9]上月未发人员明细!$I:$I,0)</f>
        <v>0</v>
      </c>
      <c r="BJ135" s="52">
        <f>SUMIFS([7]手动调整!$F:$F,[7]手动调整!$B:$B,C135)</f>
        <v>0</v>
      </c>
      <c r="BK135" s="64" t="e">
        <f t="shared" si="26"/>
        <v>#REF!</v>
      </c>
    </row>
    <row r="136" spans="1:63">
      <c r="A136" s="22" t="s">
        <v>233</v>
      </c>
      <c r="B136" s="23" t="s">
        <v>12</v>
      </c>
      <c r="C136" s="23" t="s">
        <v>234</v>
      </c>
      <c r="D136" s="23" t="str">
        <f>_xlfn.XLOOKUP(C136,[1]期初设置!$E:$E,[1]期初设置!$AM:$AM,0)</f>
        <v>红光+飞鹰队</v>
      </c>
      <c r="E136" s="27">
        <f>IFERROR(_xlfn.XLOOKUP(C136,[1]期初设置!$E:$E,[1]期初设置!$R:$R),"")</f>
        <v>67361.6</v>
      </c>
      <c r="F136" s="27">
        <f>IFERROR(_xlfn.XLOOKUP(C136,[1]期初设置!$E:$E,[1]期初设置!S:S),"")</f>
        <v>40081.6</v>
      </c>
      <c r="G136" s="27">
        <f>IFERROR(_xlfn.XLOOKUP(C136,[1]期初设置!$E:$E,[1]期初设置!T:T),"")</f>
        <v>26040</v>
      </c>
      <c r="H136" s="27">
        <f>IFERROR(_xlfn.XLOOKUP(C136,[1]期初设置!$E:$E,[1]期初设置!U:U),"")</f>
        <v>1240</v>
      </c>
      <c r="I136" s="31">
        <f>_xlfn.XLOOKUP(A136,[2]门店排名!$C:$C,[2]门店排名!$E:$E,0)</f>
        <v>259744.88</v>
      </c>
      <c r="J136" s="31">
        <f>IFERROR(_xlfn.XLOOKUP(D136,'[1]⑥战队统计表-B-a-②呈现-业绩明细表④'!$A:$A,'[1]⑥战队统计表-B-a-②呈现-业绩明细表④'!$C:$C,0),"")</f>
        <v>124788.66</v>
      </c>
      <c r="K136" s="32">
        <f>IFERROR(_xlfn.XLOOKUP(C136,[1]期初设置!$E:$E,[1]期初设置!$AI:$AI,0),"")</f>
        <v>3249.4332</v>
      </c>
      <c r="L136" s="33">
        <f>_xlfn.XLOOKUP(C136,[1]期初设置!$E:$E,[1]期初设置!$J:$J,0)</f>
        <v>0</v>
      </c>
      <c r="M136" s="35">
        <f>_xlfn.XLOOKUP(C136,[1]期初设置!$E:$E,[1]期初设置!$I:$I,0)</f>
        <v>0</v>
      </c>
      <c r="N136" s="35">
        <f>_xlfn.XLOOKUP(C136,[1]期初设置!$E:$E,[1]期初设置!$K:$K,0)</f>
        <v>0</v>
      </c>
      <c r="O136" s="33">
        <f>_xlfn.XLOOKUP(C136,[1]期初设置!$E:$E,[1]期初设置!$O:$O,0)</f>
        <v>0</v>
      </c>
      <c r="P136" s="35">
        <f>IF(_xlfn.XLOOKUP(C136,[1]期初设置!$E:$E,[1]期初设置!$N:$N,0)="同老店",0,_xlfn.XLOOKUP(C136,[1]期初设置!$E:$E,[1]期初设置!$N:$N,0))</f>
        <v>0</v>
      </c>
      <c r="Q136" s="38">
        <f>_xlfn.XLOOKUP(C136,'[3]7月'!$C:$C,'[3]7月'!$E:$E,0)</f>
        <v>14051.89</v>
      </c>
      <c r="R136" s="38">
        <f>_xlfn.XLOOKUP(C136,'[3]7月'!$C:$C,'[3]7月'!$D:$D,0)</f>
        <v>124</v>
      </c>
      <c r="S136" s="38">
        <f>_xlfn.XLOOKUP(A136,[2]人头人次表!$A:$A,[2]人头人次表!$C:$C,0)</f>
        <v>155</v>
      </c>
      <c r="T136" s="38">
        <f>_xlfn.XLOOKUP(C136,'[4]②7月-汇总'!$D:$D,'[4]②7月-汇总'!$AP:$AP,0)</f>
        <v>31</v>
      </c>
      <c r="U136" s="38">
        <f>_xlfn.XLOOKUP(C136,'[4]②7月-汇总'!$D:$D,'[4]②7月-汇总'!$U:$U,0)</f>
        <v>0</v>
      </c>
      <c r="V136" s="41">
        <f>_xlfn.XLOOKUP(C136,[5]期初设置!$E:$E,[5]期初设置!$AG:$AG,0)</f>
        <v>0.06</v>
      </c>
      <c r="W136" s="42">
        <f>_xlfn.XLOOKUP(C136,[5]期初设置!$E:$E,[5]期初设置!$AH:$AH,0)</f>
        <v>2284.6512</v>
      </c>
      <c r="X136" s="42">
        <f>_xlfn.XLOOKUP(C136,[5]期初设置!$E:$E,[5]期初设置!$AI:$AI,0)</f>
        <v>964.782</v>
      </c>
      <c r="Y136" s="42">
        <f>_xlfn.XLOOKUP(C136,[5]期初设置!$E:$E,[5]期初设置!$AM:$AM,0)</f>
        <v>0</v>
      </c>
      <c r="Z136" s="42">
        <f t="shared" ref="Z136:Z199" si="28">IF(B136="门店T区",I136*0.05*0.05,0)</f>
        <v>0</v>
      </c>
      <c r="AA136" s="42">
        <f t="shared" ref="AA136:AA199" si="29">SUM(W136:Z136)</f>
        <v>3249.4332</v>
      </c>
      <c r="AB136" s="42">
        <f>_xlfn.XLOOKUP(C136,'[6]健康师-人工底薪'!$A:$A,'[6]健康师-人工底薪'!$AF:$AF,0)</f>
        <v>2000</v>
      </c>
      <c r="AC136" s="47">
        <f t="shared" ref="AC136:AC199" si="30">SUM(AB136:AB136)</f>
        <v>2000</v>
      </c>
      <c r="AD136" s="38">
        <f>_xlfn.XLOOKUP(C136,'[3]7月'!$C:$C,'[3]7月'!$F:$F,0)</f>
        <v>1917</v>
      </c>
      <c r="AE136" s="38">
        <f>_xlfn.XLOOKUP(C136,'[8]7月'!$C:$C,'[8]7月'!$G:$G,0)</f>
        <v>260</v>
      </c>
      <c r="AF136" s="38">
        <f>_xlfn.XLOOKUP(C136,'[9]②7月-汇总'!$D:$D,'[9]②7月-汇总'!$W:$W,0)</f>
        <v>0</v>
      </c>
      <c r="AG136" s="38">
        <f>_xlfn.XLOOKUP(C136,'[9]②7月-汇总'!$D:$D,'[9]②7月-汇总'!$Z:$Z,0)</f>
        <v>0</v>
      </c>
      <c r="AH136" s="50" t="e">
        <f>AA136+AC136+#REF!+#REF!+#REF!+AF136+AG136+AD136+AE136</f>
        <v>#REF!</v>
      </c>
      <c r="AI136" s="38">
        <f>_xlfn.XLOOKUP(C136,'[9]①7月-花名册'!$E:$E,'[9]①7月-花名册'!$T:$T,0)</f>
        <v>0</v>
      </c>
      <c r="AJ136" s="38">
        <f t="shared" ref="AJ136:AJ199" si="31">AI136/DAY(DATE($A$1,$B$1+1,0))*U136</f>
        <v>0</v>
      </c>
      <c r="AK136" s="38">
        <f t="shared" ref="AK136:AK199" si="32">AI136-AJ136</f>
        <v>0</v>
      </c>
      <c r="AL136" s="38">
        <f t="shared" ref="AL136:AL199" si="33">IF(AI136=0,0,IF(B136&lt;&gt;"健康师",AI136-AH136,IF(AH136&lt;AK136,AK136-AH136,0)))</f>
        <v>0</v>
      </c>
      <c r="AM136" s="38" t="e">
        <f t="shared" ref="AM136:AM199" si="34">AH136+AL136</f>
        <v>#REF!</v>
      </c>
      <c r="AN136" s="52">
        <f>_xlfn.XLOOKUP(C136,'[9]②7月-汇总'!$D:$D,'[9]②7月-汇总'!AI:AI,0)</f>
        <v>0</v>
      </c>
      <c r="AO136" s="52">
        <f>_xlfn.XLOOKUP(C136,'[9]②7月-汇总'!$D:$D,'[9]②7月-汇总'!AJ:AJ,0)</f>
        <v>0</v>
      </c>
      <c r="AP136" s="52">
        <f>_xlfn.XLOOKUP(C136,'[9]②7月-汇总'!$D:$D,'[9]②7月-汇总'!AL:AL,0)</f>
        <v>0</v>
      </c>
      <c r="AQ136" s="54">
        <f t="shared" ref="AQ136:AQ199" si="35">SUM(AN136:AP136)</f>
        <v>0</v>
      </c>
      <c r="AR136" s="55">
        <f>_xlfn.XLOOKUP(C136,'[9]②7月-汇总'!$D:$D,'[9]②7月-汇总'!X:X,0)</f>
        <v>0</v>
      </c>
      <c r="AS136" s="55">
        <f>_xlfn.XLOOKUP(C136,'[9]②7月-汇总'!$D:$D,'[9]②7月-汇总'!Y:Y,0)</f>
        <v>0</v>
      </c>
      <c r="AT136" s="55"/>
      <c r="AU136" s="52">
        <f>_xlfn.XLOOKUP(C136,'[10]7月社保'!$B:$B,'[10]7月社保'!$L:$L,0)</f>
        <v>644.168</v>
      </c>
      <c r="AV136" s="52">
        <f>IFERROR(IF(AL136&gt;0,_xlfn.XLOOKUP(C136,[11]健康师明细!$C:$C,[11]健康师明细!$N:$N,0),0),0)</f>
        <v>0</v>
      </c>
      <c r="AW136" s="52">
        <f>_xlfn.XLOOKUP(C136,'[9]②7月-汇总'!$D:$D,'[9]②7月-汇总'!$AC:$AC,0)</f>
        <v>0</v>
      </c>
      <c r="AX136" s="52">
        <f>_xlfn.XLOOKUP(C136,'[9]②7月-汇总'!$D:$D,'[9]②7月-汇总'!$AB:$AB,0)</f>
        <v>0</v>
      </c>
      <c r="AY136" s="52">
        <f>_xlfn.XLOOKUP(C136,'[9]②7月-汇总'!$D:$D,'[9]②7月-汇总'!$AD:$AD,0)</f>
        <v>0</v>
      </c>
      <c r="AZ136" s="54">
        <f t="shared" ref="AZ136:AZ199" si="36">SUM(AR136:AY136)</f>
        <v>644.168</v>
      </c>
      <c r="BA136" s="52">
        <f>_xlfn.XLOOKUP(C136,[11]健康师明细!$C:$C,[11]健康师明细!$K:$K,0)</f>
        <v>500</v>
      </c>
      <c r="BB136" s="55">
        <f>_xlfn.XLOOKUP(C136,'[9]②7月-汇总'!$D:$D,'[9]②7月-汇总'!$AE:$AE,0)</f>
        <v>0</v>
      </c>
      <c r="BC136" s="55">
        <f>_xlfn.XLOOKUP(C136,'[9]②7月-汇总'!$D:$D,'[9]②7月-汇总'!$AF:$AF,0)</f>
        <v>0</v>
      </c>
      <c r="BD136" s="58">
        <f>_xlfn.XLOOKUP(C136,'[9]②7月-汇总'!$D:$D,'[9]②7月-汇总'!$AG:$AG,0)</f>
        <v>0</v>
      </c>
      <c r="BE136" s="60" t="e">
        <f t="shared" si="27"/>
        <v>#REF!</v>
      </c>
      <c r="BF136" s="52">
        <f>_xlfn.XLOOKUP(C136,'[9]①7月-花名册'!$E:$E,'[9]①7月-花名册'!$U:$U,0)</f>
        <v>0</v>
      </c>
      <c r="BG136" s="61" t="e">
        <f t="shared" ref="BG136:BG199" si="37">IF(BF136="不发",0,BE136)</f>
        <v>#REF!</v>
      </c>
      <c r="BH136" s="61" t="e">
        <f t="shared" ref="BH136:BH199" si="38">BE136-BG136</f>
        <v>#REF!</v>
      </c>
      <c r="BI136" s="52">
        <f>_xlfn.XLOOKUP(C136,[9]上月未发人员明细!$A:$A,[9]上月未发人员明细!$I:$I,0)</f>
        <v>0</v>
      </c>
      <c r="BJ136" s="52">
        <f>SUMIFS([7]手动调整!$F:$F,[7]手动调整!$B:$B,C136)</f>
        <v>0</v>
      </c>
      <c r="BK136" s="64" t="e">
        <f t="shared" ref="BK136:BK199" si="39">BG136+BI136+BJ136</f>
        <v>#REF!</v>
      </c>
    </row>
    <row r="137" spans="1:63">
      <c r="A137" s="22" t="s">
        <v>235</v>
      </c>
      <c r="B137" s="23" t="s">
        <v>12</v>
      </c>
      <c r="C137" s="23" t="s">
        <v>236</v>
      </c>
      <c r="D137" s="23" t="str">
        <f>_xlfn.XLOOKUP(C137,[1]期初设置!$E:$E,[1]期初设置!$AM:$AM,0)</f>
        <v>犀浦+战胜队</v>
      </c>
      <c r="E137" s="27">
        <f>IFERROR(_xlfn.XLOOKUP(C137,[1]期初设置!$E:$E,[1]期初设置!$R:$R),"")</f>
        <v>33786</v>
      </c>
      <c r="F137" s="27">
        <f>IFERROR(_xlfn.XLOOKUP(C137,[1]期初设置!$E:$E,[1]期初设置!S:S),"")</f>
        <v>33198</v>
      </c>
      <c r="G137" s="27">
        <f>IFERROR(_xlfn.XLOOKUP(C137,[1]期初设置!$E:$E,[1]期初设置!T:T),"")</f>
        <v>0</v>
      </c>
      <c r="H137" s="27">
        <f>IFERROR(_xlfn.XLOOKUP(C137,[1]期初设置!$E:$E,[1]期初设置!U:U),"")</f>
        <v>588</v>
      </c>
      <c r="I137" s="31">
        <f>_xlfn.XLOOKUP(A137,[2]门店排名!$C:$C,[2]门店排名!$E:$E,0)</f>
        <v>100934</v>
      </c>
      <c r="J137" s="31">
        <f>IFERROR(_xlfn.XLOOKUP(D137,'[1]⑥战队统计表-B-a-②呈现-业绩明细表④'!$A:$A,'[1]⑥战队统计表-B-a-②呈现-业绩明细表④'!$C:$C,0),"")</f>
        <v>44413</v>
      </c>
      <c r="K137" s="32">
        <f>IFERROR(_xlfn.XLOOKUP(C137,[1]期初设置!$E:$E,[1]期初设置!$AI:$AI,0),"")</f>
        <v>946.143</v>
      </c>
      <c r="L137" s="33">
        <f>_xlfn.XLOOKUP(C137,[1]期初设置!$E:$E,[1]期初设置!$J:$J,0)</f>
        <v>0</v>
      </c>
      <c r="M137" s="35">
        <f>_xlfn.XLOOKUP(C137,[1]期初设置!$E:$E,[1]期初设置!$I:$I,0)</f>
        <v>0</v>
      </c>
      <c r="N137" s="35">
        <f>_xlfn.XLOOKUP(C137,[1]期初设置!$E:$E,[1]期初设置!$K:$K,0)</f>
        <v>0</v>
      </c>
      <c r="O137" s="33">
        <f>_xlfn.XLOOKUP(C137,[1]期初设置!$E:$E,[1]期初设置!$O:$O,0)</f>
        <v>0</v>
      </c>
      <c r="P137" s="35">
        <f>IF(_xlfn.XLOOKUP(C137,[1]期初设置!$E:$E,[1]期初设置!$N:$N,0)="同老店",0,_xlfn.XLOOKUP(C137,[1]期初设置!$E:$E,[1]期初设置!$N:$N,0))</f>
        <v>0</v>
      </c>
      <c r="Q137" s="38">
        <f>_xlfn.XLOOKUP(C137,'[3]7月'!$C:$C,'[3]7月'!$E:$E,0)</f>
        <v>48184.25</v>
      </c>
      <c r="R137" s="38">
        <f>_xlfn.XLOOKUP(C137,'[3]7月'!$C:$C,'[3]7月'!$D:$D,0)</f>
        <v>129</v>
      </c>
      <c r="S137" s="38">
        <f>_xlfn.XLOOKUP(A137,[2]人头人次表!$A:$A,[2]人头人次表!$C:$C,0)</f>
        <v>183</v>
      </c>
      <c r="T137" s="38">
        <f>_xlfn.XLOOKUP(C137,'[4]②7月-汇总'!$D:$D,'[4]②7月-汇总'!$AP:$AP,0)</f>
        <v>31</v>
      </c>
      <c r="U137" s="38">
        <f>_xlfn.XLOOKUP(C137,'[4]②7月-汇总'!$D:$D,'[4]②7月-汇总'!$U:$U,0)</f>
        <v>0</v>
      </c>
      <c r="V137" s="41">
        <f>_xlfn.XLOOKUP(C137,[5]期初设置!$E:$E,[5]期初设置!$AG:$AG,0)</f>
        <v>0.03</v>
      </c>
      <c r="W137" s="42">
        <f>_xlfn.XLOOKUP(C137,[5]期初设置!$E:$E,[5]期初设置!$AH:$AH,0)</f>
        <v>946.143</v>
      </c>
      <c r="X137" s="42">
        <f>_xlfn.XLOOKUP(C137,[5]期初设置!$E:$E,[5]期初设置!$AI:$AI,0)</f>
        <v>0</v>
      </c>
      <c r="Y137" s="42">
        <f>_xlfn.XLOOKUP(C137,[5]期初设置!$E:$E,[5]期初设置!$AM:$AM,0)</f>
        <v>0</v>
      </c>
      <c r="Z137" s="42">
        <f t="shared" si="28"/>
        <v>0</v>
      </c>
      <c r="AA137" s="42">
        <f t="shared" si="29"/>
        <v>946.143</v>
      </c>
      <c r="AB137" s="42">
        <f>_xlfn.XLOOKUP(C137,'[6]健康师-人工底薪'!$A:$A,'[6]健康师-人工底薪'!$AF:$AF,0)</f>
        <v>2200</v>
      </c>
      <c r="AC137" s="47">
        <f t="shared" si="30"/>
        <v>2200</v>
      </c>
      <c r="AD137" s="38">
        <f>_xlfn.XLOOKUP(C137,'[3]7月'!$C:$C,'[3]7月'!$F:$F,0)</f>
        <v>1894</v>
      </c>
      <c r="AE137" s="38">
        <f>_xlfn.XLOOKUP(C137,'[8]7月'!$C:$C,'[8]7月'!$G:$G,0)</f>
        <v>270</v>
      </c>
      <c r="AF137" s="38">
        <f>_xlfn.XLOOKUP(C137,'[9]②7月-汇总'!$D:$D,'[9]②7月-汇总'!$W:$W,0)</f>
        <v>0</v>
      </c>
      <c r="AG137" s="38">
        <f>_xlfn.XLOOKUP(C137,'[9]②7月-汇总'!$D:$D,'[9]②7月-汇总'!$Z:$Z,0)</f>
        <v>0</v>
      </c>
      <c r="AH137" s="50" t="e">
        <f>AA137+AC137+#REF!+#REF!+#REF!+AF137+AG137+AD137+AE137</f>
        <v>#REF!</v>
      </c>
      <c r="AI137" s="38">
        <f>_xlfn.XLOOKUP(C137,'[9]①7月-花名册'!$E:$E,'[9]①7月-花名册'!$T:$T,0)</f>
        <v>0</v>
      </c>
      <c r="AJ137" s="38">
        <f t="shared" si="31"/>
        <v>0</v>
      </c>
      <c r="AK137" s="38">
        <f t="shared" si="32"/>
        <v>0</v>
      </c>
      <c r="AL137" s="38">
        <f t="shared" si="33"/>
        <v>0</v>
      </c>
      <c r="AM137" s="38" t="e">
        <f t="shared" si="34"/>
        <v>#REF!</v>
      </c>
      <c r="AN137" s="52">
        <f>_xlfn.XLOOKUP(C137,'[9]②7月-汇总'!$D:$D,'[9]②7月-汇总'!AI:AI,0)</f>
        <v>0</v>
      </c>
      <c r="AO137" s="52">
        <f>_xlfn.XLOOKUP(C137,'[9]②7月-汇总'!$D:$D,'[9]②7月-汇总'!AJ:AJ,0)</f>
        <v>0</v>
      </c>
      <c r="AP137" s="52">
        <f>_xlfn.XLOOKUP(C137,'[9]②7月-汇总'!$D:$D,'[9]②7月-汇总'!AL:AL,0)</f>
        <v>0</v>
      </c>
      <c r="AQ137" s="54">
        <f t="shared" si="35"/>
        <v>0</v>
      </c>
      <c r="AR137" s="55">
        <f>_xlfn.XLOOKUP(C137,'[9]②7月-汇总'!$D:$D,'[9]②7月-汇总'!X:X,0)</f>
        <v>90</v>
      </c>
      <c r="AS137" s="55">
        <f>_xlfn.XLOOKUP(C137,'[9]②7月-汇总'!$D:$D,'[9]②7月-汇总'!Y:Y,0)</f>
        <v>0</v>
      </c>
      <c r="AT137" s="55"/>
      <c r="AU137" s="52">
        <f>_xlfn.XLOOKUP(C137,'[10]7月社保'!$B:$B,'[10]7月社保'!$L:$L,0)</f>
        <v>644.168</v>
      </c>
      <c r="AV137" s="52">
        <f>IFERROR(IF(AL137&gt;0,_xlfn.XLOOKUP(C137,[11]健康师明细!$C:$C,[11]健康师明细!$N:$N,0),0),0)</f>
        <v>0</v>
      </c>
      <c r="AW137" s="52">
        <f>_xlfn.XLOOKUP(C137,'[9]②7月-汇总'!$D:$D,'[9]②7月-汇总'!$AC:$AC,0)</f>
        <v>0</v>
      </c>
      <c r="AX137" s="52">
        <f>_xlfn.XLOOKUP(C137,'[9]②7月-汇总'!$D:$D,'[9]②7月-汇总'!$AB:$AB,0)</f>
        <v>0</v>
      </c>
      <c r="AY137" s="52">
        <f>_xlfn.XLOOKUP(C137,'[9]②7月-汇总'!$D:$D,'[9]②7月-汇总'!$AD:$AD,0)</f>
        <v>0</v>
      </c>
      <c r="AZ137" s="54">
        <f t="shared" si="36"/>
        <v>734.168</v>
      </c>
      <c r="BA137" s="52">
        <f>_xlfn.XLOOKUP(C137,[11]健康师明细!$C:$C,[11]健康师明细!$K:$K,0)</f>
        <v>0</v>
      </c>
      <c r="BB137" s="55">
        <f>_xlfn.XLOOKUP(C137,'[9]②7月-汇总'!$D:$D,'[9]②7月-汇总'!$AE:$AE,0)</f>
        <v>0</v>
      </c>
      <c r="BC137" s="55">
        <f>_xlfn.XLOOKUP(C137,'[9]②7月-汇总'!$D:$D,'[9]②7月-汇总'!$AF:$AF,0)</f>
        <v>0</v>
      </c>
      <c r="BD137" s="58">
        <f>_xlfn.XLOOKUP(C137,'[9]②7月-汇总'!$D:$D,'[9]②7月-汇总'!$AG:$AG,0)</f>
        <v>0</v>
      </c>
      <c r="BE137" s="60" t="e">
        <f t="shared" ref="BE137:BE200" si="40">AM137+AQ137-AZ137+BA137+BB137+BC137+BD137</f>
        <v>#REF!</v>
      </c>
      <c r="BF137" s="52">
        <f>_xlfn.XLOOKUP(C137,'[9]①7月-花名册'!$E:$E,'[9]①7月-花名册'!$U:$U,0)</f>
        <v>0</v>
      </c>
      <c r="BG137" s="61" t="e">
        <f t="shared" si="37"/>
        <v>#REF!</v>
      </c>
      <c r="BH137" s="61" t="e">
        <f t="shared" si="38"/>
        <v>#REF!</v>
      </c>
      <c r="BI137" s="52">
        <f>_xlfn.XLOOKUP(C137,[9]上月未发人员明细!$A:$A,[9]上月未发人员明细!$I:$I,0)</f>
        <v>0</v>
      </c>
      <c r="BJ137" s="52">
        <f>SUMIFS([7]手动调整!$F:$F,[7]手动调整!$B:$B,C137)</f>
        <v>0</v>
      </c>
      <c r="BK137" s="64" t="e">
        <f t="shared" si="39"/>
        <v>#REF!</v>
      </c>
    </row>
    <row r="138" spans="1:63">
      <c r="A138" s="22" t="s">
        <v>235</v>
      </c>
      <c r="B138" s="23" t="s">
        <v>12</v>
      </c>
      <c r="C138" s="23" t="s">
        <v>237</v>
      </c>
      <c r="D138" s="23" t="str">
        <f>_xlfn.XLOOKUP(C138,[1]期初设置!$E:$E,[1]期初设置!$AM:$AM,0)</f>
        <v>犀浦+旗胜队</v>
      </c>
      <c r="E138" s="27">
        <f>IFERROR(_xlfn.XLOOKUP(C138,[1]期初设置!$E:$E,[1]期初设置!$R:$R),"")</f>
        <v>15267.75</v>
      </c>
      <c r="F138" s="27">
        <f>IFERROR(_xlfn.XLOOKUP(C138,[1]期初设置!$E:$E,[1]期初设置!S:S),"")</f>
        <v>15787.75</v>
      </c>
      <c r="G138" s="27">
        <f>IFERROR(_xlfn.XLOOKUP(C138,[1]期初设置!$E:$E,[1]期初设置!T:T),"")</f>
        <v>-520</v>
      </c>
      <c r="H138" s="27">
        <f>IFERROR(_xlfn.XLOOKUP(C138,[1]期初设置!$E:$E,[1]期初设置!U:U),"")</f>
        <v>0</v>
      </c>
      <c r="I138" s="31">
        <f>_xlfn.XLOOKUP(A138,[2]门店排名!$C:$C,[2]门店排名!$E:$E,0)</f>
        <v>100934</v>
      </c>
      <c r="J138" s="31">
        <f>IFERROR(_xlfn.XLOOKUP(D138,'[1]⑥战队统计表-B-a-②呈现-业绩明细表④'!$A:$A,'[1]⑥战队统计表-B-a-②呈现-业绩明细表④'!$C:$C,0),"")</f>
        <v>61803</v>
      </c>
      <c r="K138" s="32">
        <f>IFERROR(_xlfn.XLOOKUP(C138,[1]期初设置!$E:$E,[1]期初设置!$AI:$AI,0),"")</f>
        <v>587.0905</v>
      </c>
      <c r="L138" s="33">
        <f>_xlfn.XLOOKUP(C138,[1]期初设置!$E:$E,[1]期初设置!$J:$J,0)</f>
        <v>0</v>
      </c>
      <c r="M138" s="35">
        <f>_xlfn.XLOOKUP(C138,[1]期初设置!$E:$E,[1]期初设置!$I:$I,0)</f>
        <v>0</v>
      </c>
      <c r="N138" s="35">
        <f>_xlfn.XLOOKUP(C138,[1]期初设置!$E:$E,[1]期初设置!$K:$K,0)</f>
        <v>0</v>
      </c>
      <c r="O138" s="33">
        <f>_xlfn.XLOOKUP(C138,[1]期初设置!$E:$E,[1]期初设置!$O:$O,0)</f>
        <v>0</v>
      </c>
      <c r="P138" s="35">
        <f>IF(_xlfn.XLOOKUP(C138,[1]期初设置!$E:$E,[1]期初设置!$N:$N,0)="同老店",0,_xlfn.XLOOKUP(C138,[1]期初设置!$E:$E,[1]期初设置!$N:$N,0))</f>
        <v>0</v>
      </c>
      <c r="Q138" s="38">
        <f>_xlfn.XLOOKUP(C138,'[3]7月'!$C:$C,'[3]7月'!$E:$E,0)</f>
        <v>19882.2</v>
      </c>
      <c r="R138" s="38">
        <f>_xlfn.XLOOKUP(C138,'[3]7月'!$C:$C,'[3]7月'!$D:$D,0)</f>
        <v>111</v>
      </c>
      <c r="S138" s="38">
        <f>_xlfn.XLOOKUP(A138,[2]人头人次表!$A:$A,[2]人头人次表!$C:$C,0)</f>
        <v>183</v>
      </c>
      <c r="T138" s="38">
        <f>_xlfn.XLOOKUP(C138,'[4]②7月-汇总'!$D:$D,'[4]②7月-汇总'!$AP:$AP,0)</f>
        <v>31</v>
      </c>
      <c r="U138" s="38">
        <f>_xlfn.XLOOKUP(C138,'[4]②7月-汇总'!$D:$D,'[4]②7月-汇总'!$U:$U,0)</f>
        <v>0</v>
      </c>
      <c r="V138" s="41">
        <f>_xlfn.XLOOKUP(C138,[5]期初设置!$E:$E,[5]期初设置!$AG:$AG,0)</f>
        <v>0.04</v>
      </c>
      <c r="W138" s="42">
        <f>_xlfn.XLOOKUP(C138,[5]期初设置!$E:$E,[5]期初设置!$AH:$AH,0)</f>
        <v>599.9345</v>
      </c>
      <c r="X138" s="42">
        <f>_xlfn.XLOOKUP(C138,[5]期初设置!$E:$E,[5]期初设置!$AI:$AI,0)</f>
        <v>-12.844</v>
      </c>
      <c r="Y138" s="42" t="str">
        <f>_xlfn.XLOOKUP(C138,[5]期初设置!$E:$E,[5]期初设置!$AM:$AM,0)</f>
        <v/>
      </c>
      <c r="Z138" s="42">
        <f t="shared" si="28"/>
        <v>0</v>
      </c>
      <c r="AA138" s="42">
        <f t="shared" si="29"/>
        <v>587.0905</v>
      </c>
      <c r="AB138" s="42">
        <f>_xlfn.XLOOKUP(C138,'[6]健康师-人工底薪'!$A:$A,'[6]健康师-人工底薪'!$AF:$AF,0)</f>
        <v>2000</v>
      </c>
      <c r="AC138" s="47">
        <f t="shared" si="30"/>
        <v>2000</v>
      </c>
      <c r="AD138" s="38">
        <f>_xlfn.XLOOKUP(C138,'[3]7月'!$C:$C,'[3]7月'!$F:$F,0)</f>
        <v>1352</v>
      </c>
      <c r="AE138" s="38">
        <f>_xlfn.XLOOKUP(C138,'[8]7月'!$C:$C,'[8]7月'!$G:$G,0)</f>
        <v>50</v>
      </c>
      <c r="AF138" s="38">
        <f>_xlfn.XLOOKUP(C138,'[9]②7月-汇总'!$D:$D,'[9]②7月-汇总'!$W:$W,0)</f>
        <v>0</v>
      </c>
      <c r="AG138" s="38">
        <f>_xlfn.XLOOKUP(C138,'[9]②7月-汇总'!$D:$D,'[9]②7月-汇总'!$Z:$Z,0)</f>
        <v>0</v>
      </c>
      <c r="AH138" s="50" t="e">
        <f>AA138+AC138+#REF!+#REF!+#REF!+AF138+AG138+AD138+AE138</f>
        <v>#REF!</v>
      </c>
      <c r="AI138" s="38">
        <f>_xlfn.XLOOKUP(C138,'[9]①7月-花名册'!$E:$E,'[9]①7月-花名册'!$T:$T,0)</f>
        <v>0</v>
      </c>
      <c r="AJ138" s="38">
        <f t="shared" si="31"/>
        <v>0</v>
      </c>
      <c r="AK138" s="38">
        <f t="shared" si="32"/>
        <v>0</v>
      </c>
      <c r="AL138" s="38">
        <f t="shared" si="33"/>
        <v>0</v>
      </c>
      <c r="AM138" s="38" t="e">
        <f t="shared" si="34"/>
        <v>#REF!</v>
      </c>
      <c r="AN138" s="52">
        <f>_xlfn.XLOOKUP(C138,'[9]②7月-汇总'!$D:$D,'[9]②7月-汇总'!AI:AI,0)</f>
        <v>0</v>
      </c>
      <c r="AO138" s="52">
        <f>_xlfn.XLOOKUP(C138,'[9]②7月-汇总'!$D:$D,'[9]②7月-汇总'!AJ:AJ,0)</f>
        <v>0</v>
      </c>
      <c r="AP138" s="52">
        <f>_xlfn.XLOOKUP(C138,'[9]②7月-汇总'!$D:$D,'[9]②7月-汇总'!AL:AL,0)</f>
        <v>0</v>
      </c>
      <c r="AQ138" s="54">
        <f t="shared" si="35"/>
        <v>0</v>
      </c>
      <c r="AR138" s="55">
        <f>_xlfn.XLOOKUP(C138,'[9]②7月-汇总'!$D:$D,'[9]②7月-汇总'!X:X,0)</f>
        <v>10</v>
      </c>
      <c r="AS138" s="55">
        <f>_xlfn.XLOOKUP(C138,'[9]②7月-汇总'!$D:$D,'[9]②7月-汇总'!Y:Y,0)</f>
        <v>0</v>
      </c>
      <c r="AT138" s="55"/>
      <c r="AU138" s="52">
        <f>_xlfn.XLOOKUP(C138,'[10]7月社保'!$B:$B,'[10]7月社保'!$L:$L,0)</f>
        <v>0</v>
      </c>
      <c r="AV138" s="52">
        <f>IFERROR(IF(AL138&gt;0,_xlfn.XLOOKUP(C138,[11]健康师明细!$C:$C,[11]健康师明细!$N:$N,0),0),0)</f>
        <v>0</v>
      </c>
      <c r="AW138" s="52">
        <f>_xlfn.XLOOKUP(C138,'[9]②7月-汇总'!$D:$D,'[9]②7月-汇总'!$AC:$AC,0)</f>
        <v>0</v>
      </c>
      <c r="AX138" s="52">
        <f>_xlfn.XLOOKUP(C138,'[9]②7月-汇总'!$D:$D,'[9]②7月-汇总'!$AB:$AB,0)</f>
        <v>0</v>
      </c>
      <c r="AY138" s="52">
        <f>_xlfn.XLOOKUP(C138,'[9]②7月-汇总'!$D:$D,'[9]②7月-汇总'!$AD:$AD,0)</f>
        <v>0</v>
      </c>
      <c r="AZ138" s="54">
        <f t="shared" si="36"/>
        <v>10</v>
      </c>
      <c r="BA138" s="52">
        <f>_xlfn.XLOOKUP(C138,[11]健康师明细!$C:$C,[11]健康师明细!$K:$K,0)</f>
        <v>0</v>
      </c>
      <c r="BB138" s="55">
        <f>_xlfn.XLOOKUP(C138,'[9]②7月-汇总'!$D:$D,'[9]②7月-汇总'!$AE:$AE,0)</f>
        <v>0</v>
      </c>
      <c r="BC138" s="55">
        <f>_xlfn.XLOOKUP(C138,'[9]②7月-汇总'!$D:$D,'[9]②7月-汇总'!$AF:$AF,0)</f>
        <v>0</v>
      </c>
      <c r="BD138" s="58">
        <f>_xlfn.XLOOKUP(C138,'[9]②7月-汇总'!$D:$D,'[9]②7月-汇总'!$AG:$AG,0)</f>
        <v>0</v>
      </c>
      <c r="BE138" s="60" t="e">
        <f t="shared" si="40"/>
        <v>#REF!</v>
      </c>
      <c r="BF138" s="52">
        <f>_xlfn.XLOOKUP(C138,'[9]①7月-花名册'!$E:$E,'[9]①7月-花名册'!$U:$U,0)</f>
        <v>0</v>
      </c>
      <c r="BG138" s="61" t="e">
        <f t="shared" si="37"/>
        <v>#REF!</v>
      </c>
      <c r="BH138" s="61" t="e">
        <f t="shared" si="38"/>
        <v>#REF!</v>
      </c>
      <c r="BI138" s="52">
        <f>_xlfn.XLOOKUP(C138,[9]上月未发人员明细!$A:$A,[9]上月未发人员明细!$I:$I,0)</f>
        <v>0</v>
      </c>
      <c r="BJ138" s="52">
        <f>SUMIFS([7]手动调整!$F:$F,[7]手动调整!$B:$B,C138)</f>
        <v>0</v>
      </c>
      <c r="BK138" s="64" t="e">
        <f t="shared" si="39"/>
        <v>#REF!</v>
      </c>
    </row>
    <row r="139" spans="1:63">
      <c r="A139" s="22" t="s">
        <v>235</v>
      </c>
      <c r="B139" s="23" t="s">
        <v>79</v>
      </c>
      <c r="C139" s="23" t="s">
        <v>238</v>
      </c>
      <c r="D139" s="23">
        <f>_xlfn.XLOOKUP(C139,[1]期初设置!$E:$E,[1]期初设置!$AM:$AM,0)</f>
        <v>0</v>
      </c>
      <c r="E139" s="27" t="str">
        <f>IFERROR(_xlfn.XLOOKUP(C139,[1]期初设置!$E:$E,[1]期初设置!$R:$R),"")</f>
        <v/>
      </c>
      <c r="F139" s="27" t="str">
        <f>IFERROR(_xlfn.XLOOKUP(C139,[1]期初设置!$E:$E,[1]期初设置!S:S),"")</f>
        <v/>
      </c>
      <c r="G139" s="27" t="str">
        <f>IFERROR(_xlfn.XLOOKUP(C139,[1]期初设置!$E:$E,[1]期初设置!T:T),"")</f>
        <v/>
      </c>
      <c r="H139" s="27" t="str">
        <f>IFERROR(_xlfn.XLOOKUP(C139,[1]期初设置!$E:$E,[1]期初设置!U:U),"")</f>
        <v/>
      </c>
      <c r="I139" s="31">
        <f>_xlfn.XLOOKUP(A139,[2]门店排名!$C:$C,[2]门店排名!$E:$E,0)</f>
        <v>100934</v>
      </c>
      <c r="J139" s="31" t="str">
        <f>IFERROR(_xlfn.XLOOKUP(D139,'[1]⑥战队统计表-B-a-②呈现-业绩明细表④'!$A:$A,'[1]⑥战队统计表-B-a-②呈现-业绩明细表④'!$C:$C,0),"")</f>
        <v/>
      </c>
      <c r="K139" s="32">
        <f>IFERROR(_xlfn.XLOOKUP(C139,[1]期初设置!$E:$E,[1]期初设置!$AI:$AI,0),"")</f>
        <v>0</v>
      </c>
      <c r="L139" s="33">
        <f>_xlfn.XLOOKUP(C139,[1]期初设置!$E:$E,[1]期初设置!$J:$J,0)</f>
        <v>0</v>
      </c>
      <c r="M139" s="35">
        <f>_xlfn.XLOOKUP(C139,[1]期初设置!$E:$E,[1]期初设置!$I:$I,0)</f>
        <v>0</v>
      </c>
      <c r="N139" s="35">
        <f>_xlfn.XLOOKUP(C139,[1]期初设置!$E:$E,[1]期初设置!$K:$K,0)</f>
        <v>0</v>
      </c>
      <c r="O139" s="33">
        <f>_xlfn.XLOOKUP(C139,[1]期初设置!$E:$E,[1]期初设置!$O:$O,0)</f>
        <v>0</v>
      </c>
      <c r="P139" s="35">
        <f>IF(_xlfn.XLOOKUP(C139,[1]期初设置!$E:$E,[1]期初设置!$N:$N,0)="同老店",0,_xlfn.XLOOKUP(C139,[1]期初设置!$E:$E,[1]期初设置!$N:$N,0))</f>
        <v>0</v>
      </c>
      <c r="Q139" s="38">
        <f>_xlfn.XLOOKUP(C139,'[3]7月'!$C:$C,'[3]7月'!$E:$E,0)</f>
        <v>0</v>
      </c>
      <c r="R139" s="38">
        <f>_xlfn.XLOOKUP(C139,'[3]7月'!$C:$C,'[3]7月'!$D:$D,0)</f>
        <v>0</v>
      </c>
      <c r="S139" s="38">
        <f>_xlfn.XLOOKUP(A139,[2]人头人次表!$A:$A,[2]人头人次表!$C:$C,0)</f>
        <v>183</v>
      </c>
      <c r="T139" s="38">
        <f>_xlfn.XLOOKUP(C139,'[4]②7月-汇总'!$D:$D,'[4]②7月-汇总'!$AP:$AP,0)</f>
        <v>31</v>
      </c>
      <c r="U139" s="38">
        <f>_xlfn.XLOOKUP(C139,'[4]②7月-汇总'!$D:$D,'[4]②7月-汇总'!$U:$U,0)</f>
        <v>0</v>
      </c>
      <c r="V139" s="41">
        <f>_xlfn.XLOOKUP(C139,[5]期初设置!$E:$E,[5]期初设置!$AG:$AG,0)</f>
        <v>0</v>
      </c>
      <c r="W139" s="42">
        <f>_xlfn.XLOOKUP(C139,[5]期初设置!$E:$E,[5]期初设置!$AH:$AH,0)</f>
        <v>0</v>
      </c>
      <c r="X139" s="42">
        <f>_xlfn.XLOOKUP(C139,[5]期初设置!$E:$E,[5]期初设置!$AI:$AI,0)</f>
        <v>0</v>
      </c>
      <c r="Y139" s="42">
        <f>_xlfn.XLOOKUP(C139,[5]期初设置!$E:$E,[5]期初设置!$AM:$AM,0)</f>
        <v>0</v>
      </c>
      <c r="Z139" s="42">
        <f t="shared" si="28"/>
        <v>0</v>
      </c>
      <c r="AA139" s="42">
        <f t="shared" si="29"/>
        <v>0</v>
      </c>
      <c r="AB139" s="42">
        <f>_xlfn.XLOOKUP(C139,'[6]健康师-人工底薪'!$A:$A,'[6]健康师-人工底薪'!$AF:$AF,0)</f>
        <v>0</v>
      </c>
      <c r="AC139" s="47">
        <f t="shared" si="30"/>
        <v>0</v>
      </c>
      <c r="AD139" s="38">
        <f>_xlfn.XLOOKUP(C139,'[3]7月'!$C:$C,'[3]7月'!$F:$F,0)</f>
        <v>0</v>
      </c>
      <c r="AE139" s="38">
        <f>_xlfn.XLOOKUP(C139,'[8]7月'!$C:$C,'[8]7月'!$G:$G,0)</f>
        <v>0</v>
      </c>
      <c r="AF139" s="38">
        <f>_xlfn.XLOOKUP(C139,'[9]②7月-汇总'!$D:$D,'[9]②7月-汇总'!$W:$W,0)</f>
        <v>0</v>
      </c>
      <c r="AG139" s="38">
        <f>_xlfn.XLOOKUP(C139,'[9]②7月-汇总'!$D:$D,'[9]②7月-汇总'!$Z:$Z,0)</f>
        <v>0</v>
      </c>
      <c r="AH139" s="50" t="e">
        <f>AA139+AC139+#REF!+#REF!+#REF!+AF139+AG139+AD139+AE139</f>
        <v>#REF!</v>
      </c>
      <c r="AI139" s="38">
        <f>_xlfn.XLOOKUP(C139,'[9]①7月-花名册'!$E:$E,'[9]①7月-花名册'!$T:$T,0)</f>
        <v>0</v>
      </c>
      <c r="AJ139" s="38">
        <f t="shared" si="31"/>
        <v>0</v>
      </c>
      <c r="AK139" s="38">
        <f t="shared" si="32"/>
        <v>0</v>
      </c>
      <c r="AL139" s="38">
        <f t="shared" si="33"/>
        <v>0</v>
      </c>
      <c r="AM139" s="38" t="e">
        <f t="shared" si="34"/>
        <v>#REF!</v>
      </c>
      <c r="AN139" s="52">
        <f>_xlfn.XLOOKUP(C139,'[9]②7月-汇总'!$D:$D,'[9]②7月-汇总'!AI:AI,0)</f>
        <v>0</v>
      </c>
      <c r="AO139" s="52">
        <f>_xlfn.XLOOKUP(C139,'[9]②7月-汇总'!$D:$D,'[9]②7月-汇总'!AJ:AJ,0)</f>
        <v>0</v>
      </c>
      <c r="AP139" s="52">
        <f>_xlfn.XLOOKUP(C139,'[9]②7月-汇总'!$D:$D,'[9]②7月-汇总'!AL:AL,0)</f>
        <v>0</v>
      </c>
      <c r="AQ139" s="54">
        <f t="shared" si="35"/>
        <v>0</v>
      </c>
      <c r="AR139" s="55">
        <f>_xlfn.XLOOKUP(C139,'[9]②7月-汇总'!$D:$D,'[9]②7月-汇总'!X:X,0)</f>
        <v>10</v>
      </c>
      <c r="AS139" s="55">
        <f>_xlfn.XLOOKUP(C139,'[9]②7月-汇总'!$D:$D,'[9]②7月-汇总'!Y:Y,0)</f>
        <v>0</v>
      </c>
      <c r="AT139" s="55"/>
      <c r="AU139" s="52">
        <f>_xlfn.XLOOKUP(C139,'[10]7月社保'!$B:$B,'[10]7月社保'!$L:$L,0)</f>
        <v>644.168</v>
      </c>
      <c r="AV139" s="52">
        <f>IFERROR(IF(AL139&gt;0,_xlfn.XLOOKUP(C139,[11]健康师明细!$C:$C,[11]健康师明细!$N:$N,0),0),0)</f>
        <v>0</v>
      </c>
      <c r="AW139" s="52">
        <f>_xlfn.XLOOKUP(C139,'[9]②7月-汇总'!$D:$D,'[9]②7月-汇总'!$AC:$AC,0)</f>
        <v>0</v>
      </c>
      <c r="AX139" s="52">
        <f>_xlfn.XLOOKUP(C139,'[9]②7月-汇总'!$D:$D,'[9]②7月-汇总'!$AB:$AB,0)</f>
        <v>0</v>
      </c>
      <c r="AY139" s="52">
        <f>_xlfn.XLOOKUP(C139,'[9]②7月-汇总'!$D:$D,'[9]②7月-汇总'!$AD:$AD,0)</f>
        <v>0</v>
      </c>
      <c r="AZ139" s="54">
        <f t="shared" si="36"/>
        <v>654.168</v>
      </c>
      <c r="BA139" s="52">
        <f>_xlfn.XLOOKUP(C139,[11]健康师明细!$C:$C,[11]健康师明细!$K:$K,0)</f>
        <v>0</v>
      </c>
      <c r="BB139" s="55">
        <f>_xlfn.XLOOKUP(C139,'[9]②7月-汇总'!$D:$D,'[9]②7月-汇总'!$AE:$AE,0)</f>
        <v>0</v>
      </c>
      <c r="BC139" s="55">
        <f>_xlfn.XLOOKUP(C139,'[9]②7月-汇总'!$D:$D,'[9]②7月-汇总'!$AF:$AF,0)</f>
        <v>0</v>
      </c>
      <c r="BD139" s="58">
        <f>_xlfn.XLOOKUP(C139,'[9]②7月-汇总'!$D:$D,'[9]②7月-汇总'!$AG:$AG,0)</f>
        <v>0</v>
      </c>
      <c r="BE139" s="60" t="e">
        <f t="shared" si="40"/>
        <v>#REF!</v>
      </c>
      <c r="BF139" s="52">
        <f>_xlfn.XLOOKUP(C139,'[9]①7月-花名册'!$E:$E,'[9]①7月-花名册'!$U:$U,0)</f>
        <v>0</v>
      </c>
      <c r="BG139" s="61" t="e">
        <f t="shared" si="37"/>
        <v>#REF!</v>
      </c>
      <c r="BH139" s="61" t="e">
        <f t="shared" si="38"/>
        <v>#REF!</v>
      </c>
      <c r="BI139" s="52">
        <f>_xlfn.XLOOKUP(C139,[9]上月未发人员明细!$A:$A,[9]上月未发人员明细!$I:$I,0)</f>
        <v>0</v>
      </c>
      <c r="BJ139" s="52">
        <f>SUMIFS([7]手动调整!$F:$F,[7]手动调整!$B:$B,C139)</f>
        <v>0</v>
      </c>
      <c r="BK139" s="64" t="e">
        <f t="shared" si="39"/>
        <v>#REF!</v>
      </c>
    </row>
    <row r="140" spans="1:63">
      <c r="A140" s="22" t="s">
        <v>235</v>
      </c>
      <c r="B140" s="23" t="s">
        <v>81</v>
      </c>
      <c r="C140" s="23" t="s">
        <v>239</v>
      </c>
      <c r="D140" s="23">
        <f>_xlfn.XLOOKUP(C140,[1]期初设置!$E:$E,[1]期初设置!$AM:$AM,0)</f>
        <v>0</v>
      </c>
      <c r="E140" s="27" t="str">
        <f>IFERROR(_xlfn.XLOOKUP(C140,[1]期初设置!$E:$E,[1]期初设置!$R:$R),"")</f>
        <v/>
      </c>
      <c r="F140" s="27" t="str">
        <f>IFERROR(_xlfn.XLOOKUP(C140,[1]期初设置!$E:$E,[1]期初设置!S:S),"")</f>
        <v/>
      </c>
      <c r="G140" s="27" t="str">
        <f>IFERROR(_xlfn.XLOOKUP(C140,[1]期初设置!$E:$E,[1]期初设置!T:T),"")</f>
        <v/>
      </c>
      <c r="H140" s="27" t="str">
        <f>IFERROR(_xlfn.XLOOKUP(C140,[1]期初设置!$E:$E,[1]期初设置!U:U),"")</f>
        <v/>
      </c>
      <c r="I140" s="31">
        <f>_xlfn.XLOOKUP(A140,[2]门店排名!$C:$C,[2]门店排名!$E:$E,0)</f>
        <v>100934</v>
      </c>
      <c r="J140" s="31" t="str">
        <f>IFERROR(_xlfn.XLOOKUP(D140,'[1]⑥战队统计表-B-a-②呈现-业绩明细表④'!$A:$A,'[1]⑥战队统计表-B-a-②呈现-业绩明细表④'!$C:$C,0),"")</f>
        <v/>
      </c>
      <c r="K140" s="32">
        <f>IFERROR(_xlfn.XLOOKUP(C140,[1]期初设置!$E:$E,[1]期初设置!$AI:$AI,0),"")</f>
        <v>0</v>
      </c>
      <c r="L140" s="33">
        <f>_xlfn.XLOOKUP(C140,[1]期初设置!$E:$E,[1]期初设置!$J:$J,0)</f>
        <v>0</v>
      </c>
      <c r="M140" s="35">
        <f>_xlfn.XLOOKUP(C140,[1]期初设置!$E:$E,[1]期初设置!$I:$I,0)</f>
        <v>0</v>
      </c>
      <c r="N140" s="35">
        <f>_xlfn.XLOOKUP(C140,[1]期初设置!$E:$E,[1]期初设置!$K:$K,0)</f>
        <v>0</v>
      </c>
      <c r="O140" s="33">
        <f>_xlfn.XLOOKUP(C140,[1]期初设置!$E:$E,[1]期初设置!$O:$O,0)</f>
        <v>0</v>
      </c>
      <c r="P140" s="35">
        <f>IF(_xlfn.XLOOKUP(C140,[1]期初设置!$E:$E,[1]期初设置!$N:$N,0)="同老店",0,_xlfn.XLOOKUP(C140,[1]期初设置!$E:$E,[1]期初设置!$N:$N,0))</f>
        <v>0</v>
      </c>
      <c r="Q140" s="38">
        <f>_xlfn.XLOOKUP(C140,'[3]7月'!$C:$C,'[3]7月'!$E:$E,0)</f>
        <v>0</v>
      </c>
      <c r="R140" s="38">
        <f>_xlfn.XLOOKUP(C140,'[3]7月'!$C:$C,'[3]7月'!$D:$D,0)</f>
        <v>0</v>
      </c>
      <c r="S140" s="38">
        <f>_xlfn.XLOOKUP(A140,[2]人头人次表!$A:$A,[2]人头人次表!$C:$C,0)</f>
        <v>183</v>
      </c>
      <c r="T140" s="38">
        <f>_xlfn.XLOOKUP(C140,'[4]②7月-汇总'!$D:$D,'[4]②7月-汇总'!$AP:$AP,0)</f>
        <v>31</v>
      </c>
      <c r="U140" s="38">
        <f>_xlfn.XLOOKUP(C140,'[4]②7月-汇总'!$D:$D,'[4]②7月-汇总'!$U:$U,0)</f>
        <v>0</v>
      </c>
      <c r="V140" s="41">
        <f>_xlfn.XLOOKUP(C140,[5]期初设置!$E:$E,[5]期初设置!$AG:$AG,0)</f>
        <v>0</v>
      </c>
      <c r="W140" s="42">
        <f>_xlfn.XLOOKUP(C140,[5]期初设置!$E:$E,[5]期初设置!$AH:$AH,0)</f>
        <v>0</v>
      </c>
      <c r="X140" s="42">
        <f>_xlfn.XLOOKUP(C140,[5]期初设置!$E:$E,[5]期初设置!$AI:$AI,0)</f>
        <v>0</v>
      </c>
      <c r="Y140" s="42">
        <f>_xlfn.XLOOKUP(C140,[5]期初设置!$E:$E,[5]期初设置!$AM:$AM,0)</f>
        <v>0</v>
      </c>
      <c r="Z140" s="42">
        <f t="shared" si="28"/>
        <v>0</v>
      </c>
      <c r="AA140" s="42">
        <f t="shared" si="29"/>
        <v>0</v>
      </c>
      <c r="AB140" s="42">
        <f>_xlfn.XLOOKUP(C140,'[6]健康师-人工底薪'!$A:$A,'[6]健康师-人工底薪'!$AF:$AF,0)</f>
        <v>0</v>
      </c>
      <c r="AC140" s="47">
        <f t="shared" si="30"/>
        <v>0</v>
      </c>
      <c r="AD140" s="38">
        <f>_xlfn.XLOOKUP(C140,'[3]7月'!$C:$C,'[3]7月'!$F:$F,0)</f>
        <v>0</v>
      </c>
      <c r="AE140" s="38">
        <f>_xlfn.XLOOKUP(C140,'[8]7月'!$C:$C,'[8]7月'!$G:$G,0)</f>
        <v>0</v>
      </c>
      <c r="AF140" s="38">
        <f>_xlfn.XLOOKUP(C140,'[9]②7月-汇总'!$D:$D,'[9]②7月-汇总'!$W:$W,0)</f>
        <v>0</v>
      </c>
      <c r="AG140" s="38">
        <f>_xlfn.XLOOKUP(C140,'[9]②7月-汇总'!$D:$D,'[9]②7月-汇总'!$Z:$Z,0)</f>
        <v>0</v>
      </c>
      <c r="AH140" s="50" t="e">
        <f>AA140+AC140+#REF!+#REF!+#REF!+AF140+AG140+AD140+AE140</f>
        <v>#REF!</v>
      </c>
      <c r="AI140" s="38">
        <f>_xlfn.XLOOKUP(C140,'[9]①7月-花名册'!$E:$E,'[9]①7月-花名册'!$T:$T,0)</f>
        <v>0</v>
      </c>
      <c r="AJ140" s="38">
        <f t="shared" si="31"/>
        <v>0</v>
      </c>
      <c r="AK140" s="38">
        <f t="shared" si="32"/>
        <v>0</v>
      </c>
      <c r="AL140" s="38">
        <f t="shared" si="33"/>
        <v>0</v>
      </c>
      <c r="AM140" s="38" t="e">
        <f t="shared" si="34"/>
        <v>#REF!</v>
      </c>
      <c r="AN140" s="52">
        <f>_xlfn.XLOOKUP(C140,'[9]②7月-汇总'!$D:$D,'[9]②7月-汇总'!AI:AI,0)</f>
        <v>0</v>
      </c>
      <c r="AO140" s="52">
        <f>_xlfn.XLOOKUP(C140,'[9]②7月-汇总'!$D:$D,'[9]②7月-汇总'!AJ:AJ,0)</f>
        <v>0</v>
      </c>
      <c r="AP140" s="52">
        <f>_xlfn.XLOOKUP(C140,'[9]②7月-汇总'!$D:$D,'[9]②7月-汇总'!AL:AL,0)</f>
        <v>0</v>
      </c>
      <c r="AQ140" s="54">
        <f t="shared" si="35"/>
        <v>0</v>
      </c>
      <c r="AR140" s="55">
        <f>_xlfn.XLOOKUP(C140,'[9]②7月-汇总'!$D:$D,'[9]②7月-汇总'!X:X,0)</f>
        <v>0</v>
      </c>
      <c r="AS140" s="55">
        <f>_xlfn.XLOOKUP(C140,'[9]②7月-汇总'!$D:$D,'[9]②7月-汇总'!Y:Y,0)</f>
        <v>0</v>
      </c>
      <c r="AT140" s="55"/>
      <c r="AU140" s="52">
        <f>_xlfn.XLOOKUP(C140,'[10]7月社保'!$B:$B,'[10]7月社保'!$L:$L,0)</f>
        <v>0</v>
      </c>
      <c r="AV140" s="52">
        <f>IFERROR(IF(AL140&gt;0,_xlfn.XLOOKUP(C140,[11]健康师明细!$C:$C,[11]健康师明细!$N:$N,0),0),0)</f>
        <v>0</v>
      </c>
      <c r="AW140" s="52">
        <f>_xlfn.XLOOKUP(C140,'[9]②7月-汇总'!$D:$D,'[9]②7月-汇总'!$AC:$AC,0)</f>
        <v>0</v>
      </c>
      <c r="AX140" s="52">
        <f>_xlfn.XLOOKUP(C140,'[9]②7月-汇总'!$D:$D,'[9]②7月-汇总'!$AB:$AB,0)</f>
        <v>0</v>
      </c>
      <c r="AY140" s="52">
        <f>_xlfn.XLOOKUP(C140,'[9]②7月-汇总'!$D:$D,'[9]②7月-汇总'!$AD:$AD,0)</f>
        <v>0</v>
      </c>
      <c r="AZ140" s="54">
        <f t="shared" si="36"/>
        <v>0</v>
      </c>
      <c r="BA140" s="52">
        <f>_xlfn.XLOOKUP(C140,[11]健康师明细!$C:$C,[11]健康师明细!$K:$K,0)</f>
        <v>0</v>
      </c>
      <c r="BB140" s="55">
        <f>_xlfn.XLOOKUP(C140,'[9]②7月-汇总'!$D:$D,'[9]②7月-汇总'!$AE:$AE,0)</f>
        <v>0</v>
      </c>
      <c r="BC140" s="55">
        <f>_xlfn.XLOOKUP(C140,'[9]②7月-汇总'!$D:$D,'[9]②7月-汇总'!$AF:$AF,0)</f>
        <v>0</v>
      </c>
      <c r="BD140" s="58">
        <f>_xlfn.XLOOKUP(C140,'[9]②7月-汇总'!$D:$D,'[9]②7月-汇总'!$AG:$AG,0)</f>
        <v>0</v>
      </c>
      <c r="BE140" s="60" t="e">
        <f t="shared" si="40"/>
        <v>#REF!</v>
      </c>
      <c r="BF140" s="52">
        <f>_xlfn.XLOOKUP(C140,'[9]①7月-花名册'!$E:$E,'[9]①7月-花名册'!$U:$U,0)</f>
        <v>0</v>
      </c>
      <c r="BG140" s="61" t="e">
        <f t="shared" si="37"/>
        <v>#REF!</v>
      </c>
      <c r="BH140" s="61" t="e">
        <f t="shared" si="38"/>
        <v>#REF!</v>
      </c>
      <c r="BI140" s="52">
        <f>_xlfn.XLOOKUP(C140,[9]上月未发人员明细!$A:$A,[9]上月未发人员明细!$I:$I,0)</f>
        <v>0</v>
      </c>
      <c r="BJ140" s="52">
        <f>SUMIFS([7]手动调整!$F:$F,[7]手动调整!$B:$B,C140)</f>
        <v>0</v>
      </c>
      <c r="BK140" s="64" t="e">
        <f t="shared" si="39"/>
        <v>#REF!</v>
      </c>
    </row>
    <row r="141" spans="1:63">
      <c r="A141" s="22" t="s">
        <v>235</v>
      </c>
      <c r="B141" s="23" t="s">
        <v>12</v>
      </c>
      <c r="C141" s="23" t="s">
        <v>240</v>
      </c>
      <c r="D141" s="23" t="str">
        <f>_xlfn.XLOOKUP(C141,[1]期初设置!$E:$E,[1]期初设置!$AM:$AM,0)</f>
        <v>犀浦+旗胜队</v>
      </c>
      <c r="E141" s="27">
        <f>IFERROR(_xlfn.XLOOKUP(C141,[1]期初设置!$E:$E,[1]期初设置!$R:$R),"")</f>
        <v>26514.75</v>
      </c>
      <c r="F141" s="27">
        <f>IFERROR(_xlfn.XLOOKUP(C141,[1]期初设置!$E:$E,[1]期初设置!S:S),"")</f>
        <v>26514.75</v>
      </c>
      <c r="G141" s="27">
        <f>IFERROR(_xlfn.XLOOKUP(C141,[1]期初设置!$E:$E,[1]期初设置!T:T),"")</f>
        <v>0</v>
      </c>
      <c r="H141" s="27">
        <f>IFERROR(_xlfn.XLOOKUP(C141,[1]期初设置!$E:$E,[1]期初设置!U:U),"")</f>
        <v>0</v>
      </c>
      <c r="I141" s="31">
        <f>_xlfn.XLOOKUP(A141,[2]门店排名!$C:$C,[2]门店排名!$E:$E,0)</f>
        <v>100934</v>
      </c>
      <c r="J141" s="31">
        <f>IFERROR(_xlfn.XLOOKUP(D141,'[1]⑥战队统计表-B-a-②呈现-业绩明细表④'!$A:$A,'[1]⑥战队统计表-B-a-②呈现-业绩明细表④'!$C:$C,0),"")</f>
        <v>61803</v>
      </c>
      <c r="K141" s="32">
        <f>IFERROR(_xlfn.XLOOKUP(C141,[1]期初设置!$E:$E,[1]期初设置!$AI:$AI,0),"")</f>
        <v>1007.5605</v>
      </c>
      <c r="L141" s="33">
        <f>_xlfn.XLOOKUP(C141,[1]期初设置!$E:$E,[1]期初设置!$J:$J,0)</f>
        <v>0</v>
      </c>
      <c r="M141" s="35">
        <f>_xlfn.XLOOKUP(C141,[1]期初设置!$E:$E,[1]期初设置!$I:$I,0)</f>
        <v>0</v>
      </c>
      <c r="N141" s="35">
        <f>_xlfn.XLOOKUP(C141,[1]期初设置!$E:$E,[1]期初设置!$K:$K,0)</f>
        <v>0</v>
      </c>
      <c r="O141" s="33">
        <f>_xlfn.XLOOKUP(C141,[1]期初设置!$E:$E,[1]期初设置!$O:$O,0)</f>
        <v>0</v>
      </c>
      <c r="P141" s="35">
        <f>IF(_xlfn.XLOOKUP(C141,[1]期初设置!$E:$E,[1]期初设置!$N:$N,0)="同老店",0,_xlfn.XLOOKUP(C141,[1]期初设置!$E:$E,[1]期初设置!$N:$N,0))</f>
        <v>0</v>
      </c>
      <c r="Q141" s="38">
        <f>_xlfn.XLOOKUP(C141,'[3]7月'!$C:$C,'[3]7月'!$E:$E,0)</f>
        <v>16872.44</v>
      </c>
      <c r="R141" s="38">
        <f>_xlfn.XLOOKUP(C141,'[3]7月'!$C:$C,'[3]7月'!$D:$D,0)</f>
        <v>119</v>
      </c>
      <c r="S141" s="38">
        <f>_xlfn.XLOOKUP(A141,[2]人头人次表!$A:$A,[2]人头人次表!$C:$C,0)</f>
        <v>183</v>
      </c>
      <c r="T141" s="38">
        <f>_xlfn.XLOOKUP(C141,'[4]②7月-汇总'!$D:$D,'[4]②7月-汇总'!$AP:$AP,0)</f>
        <v>31</v>
      </c>
      <c r="U141" s="38">
        <f>_xlfn.XLOOKUP(C141,'[4]②7月-汇总'!$D:$D,'[4]②7月-汇总'!$U:$U,0)</f>
        <v>0</v>
      </c>
      <c r="V141" s="41">
        <f>_xlfn.XLOOKUP(C141,[5]期初设置!$E:$E,[5]期初设置!$AG:$AG,0)</f>
        <v>0.04</v>
      </c>
      <c r="W141" s="42">
        <f>_xlfn.XLOOKUP(C141,[5]期初设置!$E:$E,[5]期初设置!$AH:$AH,0)</f>
        <v>1007.5605</v>
      </c>
      <c r="X141" s="42">
        <f>_xlfn.XLOOKUP(C141,[5]期初设置!$E:$E,[5]期初设置!$AI:$AI,0)</f>
        <v>0</v>
      </c>
      <c r="Y141" s="42">
        <f>_xlfn.XLOOKUP(C141,[5]期初设置!$E:$E,[5]期初设置!$AM:$AM,0)</f>
        <v>0</v>
      </c>
      <c r="Z141" s="42">
        <f t="shared" si="28"/>
        <v>0</v>
      </c>
      <c r="AA141" s="42">
        <f t="shared" si="29"/>
        <v>1007.5605</v>
      </c>
      <c r="AB141" s="42">
        <f>_xlfn.XLOOKUP(C141,'[6]健康师-人工底薪'!$A:$A,'[6]健康师-人工底薪'!$AF:$AF,0)</f>
        <v>2000</v>
      </c>
      <c r="AC141" s="47">
        <f t="shared" si="30"/>
        <v>2000</v>
      </c>
      <c r="AD141" s="38">
        <f>_xlfn.XLOOKUP(C141,'[3]7月'!$C:$C,'[3]7月'!$F:$F,0)</f>
        <v>1489</v>
      </c>
      <c r="AE141" s="38">
        <f>_xlfn.XLOOKUP(C141,'[8]7月'!$C:$C,'[8]7月'!$G:$G,0)</f>
        <v>95</v>
      </c>
      <c r="AF141" s="38">
        <f>_xlfn.XLOOKUP(C141,'[9]②7月-汇总'!$D:$D,'[9]②7月-汇总'!$W:$W,0)</f>
        <v>0</v>
      </c>
      <c r="AG141" s="38">
        <f>_xlfn.XLOOKUP(C141,'[9]②7月-汇总'!$D:$D,'[9]②7月-汇总'!$Z:$Z,0)</f>
        <v>0</v>
      </c>
      <c r="AH141" s="50" t="e">
        <f>AA141+AC141+#REF!+#REF!+#REF!+AF141+AG141+AD141+AE141</f>
        <v>#REF!</v>
      </c>
      <c r="AI141" s="38">
        <f>_xlfn.XLOOKUP(C141,'[9]①7月-花名册'!$E:$E,'[9]①7月-花名册'!$T:$T,0)</f>
        <v>0</v>
      </c>
      <c r="AJ141" s="38">
        <f t="shared" si="31"/>
        <v>0</v>
      </c>
      <c r="AK141" s="38">
        <f t="shared" si="32"/>
        <v>0</v>
      </c>
      <c r="AL141" s="38">
        <f t="shared" si="33"/>
        <v>0</v>
      </c>
      <c r="AM141" s="38" t="e">
        <f t="shared" si="34"/>
        <v>#REF!</v>
      </c>
      <c r="AN141" s="52">
        <f>_xlfn.XLOOKUP(C141,'[9]②7月-汇总'!$D:$D,'[9]②7月-汇总'!AI:AI,0)</f>
        <v>0</v>
      </c>
      <c r="AO141" s="52">
        <f>_xlfn.XLOOKUP(C141,'[9]②7月-汇总'!$D:$D,'[9]②7月-汇总'!AJ:AJ,0)</f>
        <v>0</v>
      </c>
      <c r="AP141" s="52">
        <f>_xlfn.XLOOKUP(C141,'[9]②7月-汇总'!$D:$D,'[9]②7月-汇总'!AL:AL,0)</f>
        <v>0</v>
      </c>
      <c r="AQ141" s="54">
        <f t="shared" si="35"/>
        <v>0</v>
      </c>
      <c r="AR141" s="55">
        <f>_xlfn.XLOOKUP(C141,'[9]②7月-汇总'!$D:$D,'[9]②7月-汇总'!X:X,0)</f>
        <v>0</v>
      </c>
      <c r="AS141" s="55">
        <f>_xlfn.XLOOKUP(C141,'[9]②7月-汇总'!$D:$D,'[9]②7月-汇总'!Y:Y,0)</f>
        <v>0</v>
      </c>
      <c r="AT141" s="55"/>
      <c r="AU141" s="52">
        <f>_xlfn.XLOOKUP(C141,'[10]7月社保'!$B:$B,'[10]7月社保'!$L:$L,0)</f>
        <v>0</v>
      </c>
      <c r="AV141" s="52">
        <f>IFERROR(IF(AL141&gt;0,_xlfn.XLOOKUP(C141,[11]健康师明细!$C:$C,[11]健康师明细!$N:$N,0),0),0)</f>
        <v>0</v>
      </c>
      <c r="AW141" s="52">
        <f>_xlfn.XLOOKUP(C141,'[9]②7月-汇总'!$D:$D,'[9]②7月-汇总'!$AC:$AC,0)</f>
        <v>0</v>
      </c>
      <c r="AX141" s="52">
        <f>_xlfn.XLOOKUP(C141,'[9]②7月-汇总'!$D:$D,'[9]②7月-汇总'!$AB:$AB,0)</f>
        <v>0</v>
      </c>
      <c r="AY141" s="52">
        <f>_xlfn.XLOOKUP(C141,'[9]②7月-汇总'!$D:$D,'[9]②7月-汇总'!$AD:$AD,0)</f>
        <v>0</v>
      </c>
      <c r="AZ141" s="54">
        <f t="shared" si="36"/>
        <v>0</v>
      </c>
      <c r="BA141" s="52">
        <f>_xlfn.XLOOKUP(C141,[11]健康师明细!$C:$C,[11]健康师明细!$K:$K,0)</f>
        <v>0</v>
      </c>
      <c r="BB141" s="55">
        <f>_xlfn.XLOOKUP(C141,'[9]②7月-汇总'!$D:$D,'[9]②7月-汇总'!$AE:$AE,0)</f>
        <v>0</v>
      </c>
      <c r="BC141" s="55">
        <f>_xlfn.XLOOKUP(C141,'[9]②7月-汇总'!$D:$D,'[9]②7月-汇总'!$AF:$AF,0)</f>
        <v>0</v>
      </c>
      <c r="BD141" s="58">
        <f>_xlfn.XLOOKUP(C141,'[9]②7月-汇总'!$D:$D,'[9]②7月-汇总'!$AG:$AG,0)</f>
        <v>0</v>
      </c>
      <c r="BE141" s="60" t="e">
        <f t="shared" si="40"/>
        <v>#REF!</v>
      </c>
      <c r="BF141" s="52">
        <f>_xlfn.XLOOKUP(C141,'[9]①7月-花名册'!$E:$E,'[9]①7月-花名册'!$U:$U,0)</f>
        <v>0</v>
      </c>
      <c r="BG141" s="61" t="e">
        <f t="shared" si="37"/>
        <v>#REF!</v>
      </c>
      <c r="BH141" s="61" t="e">
        <f t="shared" si="38"/>
        <v>#REF!</v>
      </c>
      <c r="BI141" s="52">
        <f>_xlfn.XLOOKUP(C141,[9]上月未发人员明细!$A:$A,[9]上月未发人员明细!$I:$I,0)</f>
        <v>0</v>
      </c>
      <c r="BJ141" s="52">
        <f>SUMIFS([7]手动调整!$F:$F,[7]手动调整!$B:$B,C141)</f>
        <v>0</v>
      </c>
      <c r="BK141" s="64" t="e">
        <f t="shared" si="39"/>
        <v>#REF!</v>
      </c>
    </row>
    <row r="142" spans="1:63">
      <c r="A142" s="22" t="s">
        <v>235</v>
      </c>
      <c r="B142" s="23" t="s">
        <v>12</v>
      </c>
      <c r="C142" s="23" t="s">
        <v>241</v>
      </c>
      <c r="D142" s="23" t="str">
        <f>_xlfn.XLOOKUP(C142,[1]期初设置!$E:$E,[1]期初设置!$AM:$AM,0)</f>
        <v>犀浦+战胜队</v>
      </c>
      <c r="E142" s="27">
        <f>IFERROR(_xlfn.XLOOKUP(C142,[1]期初设置!$E:$E,[1]期初设置!$R:$R),"")</f>
        <v>7483</v>
      </c>
      <c r="F142" s="27">
        <f>IFERROR(_xlfn.XLOOKUP(C142,[1]期初设置!$E:$E,[1]期初设置!S:S),"")</f>
        <v>7483</v>
      </c>
      <c r="G142" s="27">
        <f>IFERROR(_xlfn.XLOOKUP(C142,[1]期初设置!$E:$E,[1]期初设置!T:T),"")</f>
        <v>0</v>
      </c>
      <c r="H142" s="27">
        <f>IFERROR(_xlfn.XLOOKUP(C142,[1]期初设置!$E:$E,[1]期初设置!U:U),"")</f>
        <v>0</v>
      </c>
      <c r="I142" s="31">
        <f>_xlfn.XLOOKUP(A142,[2]门店排名!$C:$C,[2]门店排名!$E:$E,0)</f>
        <v>100934</v>
      </c>
      <c r="J142" s="31">
        <f>IFERROR(_xlfn.XLOOKUP(D142,'[1]⑥战队统计表-B-a-②呈现-业绩明细表④'!$A:$A,'[1]⑥战队统计表-B-a-②呈现-业绩明细表④'!$C:$C,0),"")</f>
        <v>44413</v>
      </c>
      <c r="K142" s="32">
        <f>IFERROR(_xlfn.XLOOKUP(C142,[1]期初设置!$E:$E,[1]期初设置!$AI:$AI,0),"")</f>
        <v>213.2655</v>
      </c>
      <c r="L142" s="33">
        <f>_xlfn.XLOOKUP(C142,[1]期初设置!$E:$E,[1]期初设置!$J:$J,0)</f>
        <v>0</v>
      </c>
      <c r="M142" s="35">
        <f>_xlfn.XLOOKUP(C142,[1]期初设置!$E:$E,[1]期初设置!$I:$I,0)</f>
        <v>0</v>
      </c>
      <c r="N142" s="35">
        <f>_xlfn.XLOOKUP(C142,[1]期初设置!$E:$E,[1]期初设置!$K:$K,0)</f>
        <v>0</v>
      </c>
      <c r="O142" s="33">
        <f>_xlfn.XLOOKUP(C142,[1]期初设置!$E:$E,[1]期初设置!$O:$O,0)</f>
        <v>0</v>
      </c>
      <c r="P142" s="35">
        <f>IF(_xlfn.XLOOKUP(C142,[1]期初设置!$E:$E,[1]期初设置!$N:$N,0)="同老店",0,_xlfn.XLOOKUP(C142,[1]期初设置!$E:$E,[1]期初设置!$N:$N,0))</f>
        <v>0</v>
      </c>
      <c r="Q142" s="38">
        <f>_xlfn.XLOOKUP(C142,'[3]7月'!$C:$C,'[3]7月'!$E:$E,0)</f>
        <v>15050.06</v>
      </c>
      <c r="R142" s="38">
        <f>_xlfn.XLOOKUP(C142,'[3]7月'!$C:$C,'[3]7月'!$D:$D,0)</f>
        <v>101</v>
      </c>
      <c r="S142" s="38">
        <f>_xlfn.XLOOKUP(A142,[2]人头人次表!$A:$A,[2]人头人次表!$C:$C,0)</f>
        <v>183</v>
      </c>
      <c r="T142" s="38">
        <f>_xlfn.XLOOKUP(C142,'[4]②7月-汇总'!$D:$D,'[4]②7月-汇总'!$AP:$AP,0)</f>
        <v>31</v>
      </c>
      <c r="U142" s="38">
        <f>_xlfn.XLOOKUP(C142,'[4]②7月-汇总'!$D:$D,'[4]②7月-汇总'!$U:$U,0)</f>
        <v>0</v>
      </c>
      <c r="V142" s="41">
        <f>_xlfn.XLOOKUP(C142,[5]期初设置!$E:$E,[5]期初设置!$AG:$AG,0)</f>
        <v>0.03</v>
      </c>
      <c r="W142" s="42">
        <f>_xlfn.XLOOKUP(C142,[5]期初设置!$E:$E,[5]期初设置!$AH:$AH,0)</f>
        <v>213.2655</v>
      </c>
      <c r="X142" s="42">
        <f>_xlfn.XLOOKUP(C142,[5]期初设置!$E:$E,[5]期初设置!$AI:$AI,0)</f>
        <v>0</v>
      </c>
      <c r="Y142" s="42" t="str">
        <f>_xlfn.XLOOKUP(C142,[5]期初设置!$E:$E,[5]期初设置!$AM:$AM,0)</f>
        <v/>
      </c>
      <c r="Z142" s="42">
        <f t="shared" si="28"/>
        <v>0</v>
      </c>
      <c r="AA142" s="42">
        <f t="shared" si="29"/>
        <v>213.2655</v>
      </c>
      <c r="AB142" s="42">
        <f>_xlfn.XLOOKUP(C142,'[6]健康师-人工底薪'!$A:$A,'[6]健康师-人工底薪'!$AF:$AF,0)</f>
        <v>2000</v>
      </c>
      <c r="AC142" s="47">
        <f t="shared" si="30"/>
        <v>2000</v>
      </c>
      <c r="AD142" s="38">
        <f>_xlfn.XLOOKUP(C142,'[3]7月'!$C:$C,'[3]7月'!$F:$F,0)</f>
        <v>1422</v>
      </c>
      <c r="AE142" s="38">
        <f>_xlfn.XLOOKUP(C142,'[8]7月'!$C:$C,'[8]7月'!$G:$G,0)</f>
        <v>90</v>
      </c>
      <c r="AF142" s="38">
        <f>_xlfn.XLOOKUP(C142,'[9]②7月-汇总'!$D:$D,'[9]②7月-汇总'!$W:$W,0)</f>
        <v>0</v>
      </c>
      <c r="AG142" s="38">
        <f>_xlfn.XLOOKUP(C142,'[9]②7月-汇总'!$D:$D,'[9]②7月-汇总'!$Z:$Z,0)</f>
        <v>0</v>
      </c>
      <c r="AH142" s="50" t="e">
        <f>AA142+AC142+#REF!+#REF!+#REF!+AF142+AG142+AD142+AE142</f>
        <v>#REF!</v>
      </c>
      <c r="AI142" s="38">
        <f>_xlfn.XLOOKUP(C142,'[9]①7月-花名册'!$E:$E,'[9]①7月-花名册'!$T:$T,0)</f>
        <v>0</v>
      </c>
      <c r="AJ142" s="38">
        <f t="shared" si="31"/>
        <v>0</v>
      </c>
      <c r="AK142" s="38">
        <f t="shared" si="32"/>
        <v>0</v>
      </c>
      <c r="AL142" s="38">
        <f t="shared" si="33"/>
        <v>0</v>
      </c>
      <c r="AM142" s="38" t="e">
        <f t="shared" si="34"/>
        <v>#REF!</v>
      </c>
      <c r="AN142" s="52">
        <f>_xlfn.XLOOKUP(C142,'[9]②7月-汇总'!$D:$D,'[9]②7月-汇总'!AI:AI,0)</f>
        <v>0</v>
      </c>
      <c r="AO142" s="52">
        <f>_xlfn.XLOOKUP(C142,'[9]②7月-汇总'!$D:$D,'[9]②7月-汇总'!AJ:AJ,0)</f>
        <v>0</v>
      </c>
      <c r="AP142" s="52">
        <f>_xlfn.XLOOKUP(C142,'[9]②7月-汇总'!$D:$D,'[9]②7月-汇总'!AL:AL,0)</f>
        <v>0</v>
      </c>
      <c r="AQ142" s="54">
        <f t="shared" si="35"/>
        <v>0</v>
      </c>
      <c r="AR142" s="55">
        <f>_xlfn.XLOOKUP(C142,'[9]②7月-汇总'!$D:$D,'[9]②7月-汇总'!X:X,0)</f>
        <v>10</v>
      </c>
      <c r="AS142" s="55">
        <f>_xlfn.XLOOKUP(C142,'[9]②7月-汇总'!$D:$D,'[9]②7月-汇总'!Y:Y,0)</f>
        <v>0</v>
      </c>
      <c r="AT142" s="55"/>
      <c r="AU142" s="52">
        <f>_xlfn.XLOOKUP(C142,'[10]7月社保'!$B:$B,'[10]7月社保'!$L:$L,0)</f>
        <v>0</v>
      </c>
      <c r="AV142" s="52">
        <f>IFERROR(IF(AL142&gt;0,_xlfn.XLOOKUP(C142,[11]健康师明细!$C:$C,[11]健康师明细!$N:$N,0),0),0)</f>
        <v>0</v>
      </c>
      <c r="AW142" s="52">
        <f>_xlfn.XLOOKUP(C142,'[9]②7月-汇总'!$D:$D,'[9]②7月-汇总'!$AC:$AC,0)</f>
        <v>100</v>
      </c>
      <c r="AX142" s="52">
        <f>_xlfn.XLOOKUP(C142,'[9]②7月-汇总'!$D:$D,'[9]②7月-汇总'!$AB:$AB,0)</f>
        <v>0</v>
      </c>
      <c r="AY142" s="52">
        <f>_xlfn.XLOOKUP(C142,'[9]②7月-汇总'!$D:$D,'[9]②7月-汇总'!$AD:$AD,0)</f>
        <v>0</v>
      </c>
      <c r="AZ142" s="54">
        <f t="shared" si="36"/>
        <v>110</v>
      </c>
      <c r="BA142" s="52">
        <f>_xlfn.XLOOKUP(C142,[11]健康师明细!$C:$C,[11]健康师明细!$K:$K,0)</f>
        <v>0</v>
      </c>
      <c r="BB142" s="55">
        <f>_xlfn.XLOOKUP(C142,'[9]②7月-汇总'!$D:$D,'[9]②7月-汇总'!$AE:$AE,0)</f>
        <v>0</v>
      </c>
      <c r="BC142" s="55">
        <f>_xlfn.XLOOKUP(C142,'[9]②7月-汇总'!$D:$D,'[9]②7月-汇总'!$AF:$AF,0)</f>
        <v>0</v>
      </c>
      <c r="BD142" s="58">
        <f>_xlfn.XLOOKUP(C142,'[9]②7月-汇总'!$D:$D,'[9]②7月-汇总'!$AG:$AG,0)</f>
        <v>0</v>
      </c>
      <c r="BE142" s="60" t="e">
        <f t="shared" si="40"/>
        <v>#REF!</v>
      </c>
      <c r="BF142" s="52">
        <f>_xlfn.XLOOKUP(C142,'[9]①7月-花名册'!$E:$E,'[9]①7月-花名册'!$U:$U,0)</f>
        <v>0</v>
      </c>
      <c r="BG142" s="61" t="e">
        <f t="shared" si="37"/>
        <v>#REF!</v>
      </c>
      <c r="BH142" s="61" t="e">
        <f t="shared" si="38"/>
        <v>#REF!</v>
      </c>
      <c r="BI142" s="52">
        <f>_xlfn.XLOOKUP(C142,[9]上月未发人员明细!$A:$A,[9]上月未发人员明细!$I:$I,0)</f>
        <v>0</v>
      </c>
      <c r="BJ142" s="52">
        <f>SUMIFS([7]手动调整!$F:$F,[7]手动调整!$B:$B,C142)</f>
        <v>0</v>
      </c>
      <c r="BK142" s="64" t="e">
        <f t="shared" si="39"/>
        <v>#REF!</v>
      </c>
    </row>
    <row r="143" spans="1:63">
      <c r="A143" s="22" t="s">
        <v>235</v>
      </c>
      <c r="B143" s="23" t="s">
        <v>12</v>
      </c>
      <c r="C143" s="23" t="s">
        <v>242</v>
      </c>
      <c r="D143" s="23" t="str">
        <f>_xlfn.XLOOKUP(C143,[1]期初设置!$E:$E,[1]期初设置!$AM:$AM,0)</f>
        <v>犀浦+战胜队</v>
      </c>
      <c r="E143" s="27">
        <f>IFERROR(_xlfn.XLOOKUP(C143,[1]期初设置!$E:$E,[1]期初设置!$R:$R),"")</f>
        <v>3144</v>
      </c>
      <c r="F143" s="27">
        <f>IFERROR(_xlfn.XLOOKUP(C143,[1]期初设置!$E:$E,[1]期初设置!S:S),"")</f>
        <v>3144</v>
      </c>
      <c r="G143" s="27">
        <f>IFERROR(_xlfn.XLOOKUP(C143,[1]期初设置!$E:$E,[1]期初设置!T:T),"")</f>
        <v>0</v>
      </c>
      <c r="H143" s="27">
        <f>IFERROR(_xlfn.XLOOKUP(C143,[1]期初设置!$E:$E,[1]期初设置!U:U),"")</f>
        <v>0</v>
      </c>
      <c r="I143" s="31">
        <f>_xlfn.XLOOKUP(A143,[2]门店排名!$C:$C,[2]门店排名!$E:$E,0)</f>
        <v>100934</v>
      </c>
      <c r="J143" s="31">
        <f>IFERROR(_xlfn.XLOOKUP(D143,'[1]⑥战队统计表-B-a-②呈现-业绩明细表④'!$A:$A,'[1]⑥战队统计表-B-a-②呈现-业绩明细表④'!$C:$C,0),"")</f>
        <v>44413</v>
      </c>
      <c r="K143" s="32">
        <f>IFERROR(_xlfn.XLOOKUP(C143,[1]期初设置!$E:$E,[1]期初设置!$AI:$AI,0),"")</f>
        <v>89.604</v>
      </c>
      <c r="L143" s="33">
        <f>_xlfn.XLOOKUP(C143,[1]期初设置!$E:$E,[1]期初设置!$J:$J,0)</f>
        <v>0</v>
      </c>
      <c r="M143" s="35">
        <f>_xlfn.XLOOKUP(C143,[1]期初设置!$E:$E,[1]期初设置!$I:$I,0)</f>
        <v>0</v>
      </c>
      <c r="N143" s="35">
        <f>_xlfn.XLOOKUP(C143,[1]期初设置!$E:$E,[1]期初设置!$K:$K,0)</f>
        <v>0</v>
      </c>
      <c r="O143" s="33">
        <f>_xlfn.XLOOKUP(C143,[1]期初设置!$E:$E,[1]期初设置!$O:$O,0)</f>
        <v>0</v>
      </c>
      <c r="P143" s="35">
        <f>IF(_xlfn.XLOOKUP(C143,[1]期初设置!$E:$E,[1]期初设置!$N:$N,0)="同老店",0,_xlfn.XLOOKUP(C143,[1]期初设置!$E:$E,[1]期初设置!$N:$N,0))</f>
        <v>0</v>
      </c>
      <c r="Q143" s="38">
        <f>_xlfn.XLOOKUP(C143,'[3]7月'!$C:$C,'[3]7月'!$E:$E,0)</f>
        <v>7445.38</v>
      </c>
      <c r="R143" s="38">
        <f>_xlfn.XLOOKUP(C143,'[3]7月'!$C:$C,'[3]7月'!$D:$D,0)</f>
        <v>104</v>
      </c>
      <c r="S143" s="38">
        <f>_xlfn.XLOOKUP(A143,[2]人头人次表!$A:$A,[2]人头人次表!$C:$C,0)</f>
        <v>183</v>
      </c>
      <c r="T143" s="38">
        <f>_xlfn.XLOOKUP(C143,'[4]②7月-汇总'!$D:$D,'[4]②7月-汇总'!$AP:$AP,0)</f>
        <v>31</v>
      </c>
      <c r="U143" s="38">
        <f>_xlfn.XLOOKUP(C143,'[4]②7月-汇总'!$D:$D,'[4]②7月-汇总'!$U:$U,0)</f>
        <v>0</v>
      </c>
      <c r="V143" s="41">
        <f>_xlfn.XLOOKUP(C143,[5]期初设置!$E:$E,[5]期初设置!$AG:$AG,0)</f>
        <v>0.03</v>
      </c>
      <c r="W143" s="42">
        <f>_xlfn.XLOOKUP(C143,[5]期初设置!$E:$E,[5]期初设置!$AH:$AH,0)</f>
        <v>89.604</v>
      </c>
      <c r="X143" s="42">
        <f>_xlfn.XLOOKUP(C143,[5]期初设置!$E:$E,[5]期初设置!$AI:$AI,0)</f>
        <v>0</v>
      </c>
      <c r="Y143" s="42" t="str">
        <f>_xlfn.XLOOKUP(C143,[5]期初设置!$E:$E,[5]期初设置!$AM:$AM,0)</f>
        <v/>
      </c>
      <c r="Z143" s="42">
        <f t="shared" si="28"/>
        <v>0</v>
      </c>
      <c r="AA143" s="42">
        <f t="shared" si="29"/>
        <v>89.604</v>
      </c>
      <c r="AB143" s="42">
        <f>_xlfn.XLOOKUP(C143,'[6]健康师-人工底薪'!$A:$A,'[6]健康师-人工底薪'!$AF:$AF,0)</f>
        <v>2000</v>
      </c>
      <c r="AC143" s="47">
        <f t="shared" si="30"/>
        <v>2000</v>
      </c>
      <c r="AD143" s="38">
        <f>_xlfn.XLOOKUP(C143,'[3]7月'!$C:$C,'[3]7月'!$F:$F,0)</f>
        <v>1252</v>
      </c>
      <c r="AE143" s="38">
        <f>_xlfn.XLOOKUP(C143,'[8]7月'!$C:$C,'[8]7月'!$G:$G,0)</f>
        <v>0</v>
      </c>
      <c r="AF143" s="38">
        <f>_xlfn.XLOOKUP(C143,'[9]②7月-汇总'!$D:$D,'[9]②7月-汇总'!$W:$W,0)</f>
        <v>0</v>
      </c>
      <c r="AG143" s="38">
        <f>_xlfn.XLOOKUP(C143,'[9]②7月-汇总'!$D:$D,'[9]②7月-汇总'!$Z:$Z,0)</f>
        <v>50</v>
      </c>
      <c r="AH143" s="50" t="e">
        <f>AA143+AC143+#REF!+#REF!+#REF!+AF143+AG143+AD143+AE143</f>
        <v>#REF!</v>
      </c>
      <c r="AI143" s="38">
        <f>_xlfn.XLOOKUP(C143,'[9]①7月-花名册'!$E:$E,'[9]①7月-花名册'!$T:$T,0)</f>
        <v>4000</v>
      </c>
      <c r="AJ143" s="38">
        <f t="shared" si="31"/>
        <v>0</v>
      </c>
      <c r="AK143" s="38">
        <f t="shared" si="32"/>
        <v>4000</v>
      </c>
      <c r="AL143" s="38" t="e">
        <f t="shared" si="33"/>
        <v>#REF!</v>
      </c>
      <c r="AM143" s="38" t="e">
        <f t="shared" si="34"/>
        <v>#REF!</v>
      </c>
      <c r="AN143" s="52">
        <f>_xlfn.XLOOKUP(C143,'[9]②7月-汇总'!$D:$D,'[9]②7月-汇总'!AI:AI,0)</f>
        <v>0</v>
      </c>
      <c r="AO143" s="52">
        <f>_xlfn.XLOOKUP(C143,'[9]②7月-汇总'!$D:$D,'[9]②7月-汇总'!AJ:AJ,0)</f>
        <v>0</v>
      </c>
      <c r="AP143" s="52">
        <f>_xlfn.XLOOKUP(C143,'[9]②7月-汇总'!$D:$D,'[9]②7月-汇总'!AL:AL,0)</f>
        <v>0</v>
      </c>
      <c r="AQ143" s="54">
        <f t="shared" si="35"/>
        <v>0</v>
      </c>
      <c r="AR143" s="55">
        <f>_xlfn.XLOOKUP(C143,'[9]②7月-汇总'!$D:$D,'[9]②7月-汇总'!X:X,0)</f>
        <v>0</v>
      </c>
      <c r="AS143" s="55">
        <f>_xlfn.XLOOKUP(C143,'[9]②7月-汇总'!$D:$D,'[9]②7月-汇总'!Y:Y,0)</f>
        <v>0</v>
      </c>
      <c r="AT143" s="55"/>
      <c r="AU143" s="52">
        <f>_xlfn.XLOOKUP(C143,'[10]7月社保'!$B:$B,'[10]7月社保'!$L:$L,0)</f>
        <v>0</v>
      </c>
      <c r="AV143" s="52">
        <f>IFERROR(IF(AL143&gt;0,_xlfn.XLOOKUP(C143,[11]健康师明细!$C:$C,[11]健康师明细!$N:$N,0),0),0)</f>
        <v>0</v>
      </c>
      <c r="AW143" s="52">
        <f>_xlfn.XLOOKUP(C143,'[9]②7月-汇总'!$D:$D,'[9]②7月-汇总'!$AC:$AC,0)</f>
        <v>0</v>
      </c>
      <c r="AX143" s="52">
        <f>_xlfn.XLOOKUP(C143,'[9]②7月-汇总'!$D:$D,'[9]②7月-汇总'!$AB:$AB,0)</f>
        <v>0</v>
      </c>
      <c r="AY143" s="52">
        <f>_xlfn.XLOOKUP(C143,'[9]②7月-汇总'!$D:$D,'[9]②7月-汇总'!$AD:$AD,0)</f>
        <v>0</v>
      </c>
      <c r="AZ143" s="54">
        <f t="shared" si="36"/>
        <v>0</v>
      </c>
      <c r="BA143" s="52">
        <f>_xlfn.XLOOKUP(C143,[11]健康师明细!$C:$C,[11]健康师明细!$K:$K,0)</f>
        <v>0</v>
      </c>
      <c r="BB143" s="55">
        <f>_xlfn.XLOOKUP(C143,'[9]②7月-汇总'!$D:$D,'[9]②7月-汇总'!$AE:$AE,0)</f>
        <v>0</v>
      </c>
      <c r="BC143" s="55">
        <f>_xlfn.XLOOKUP(C143,'[9]②7月-汇总'!$D:$D,'[9]②7月-汇总'!$AF:$AF,0)</f>
        <v>0</v>
      </c>
      <c r="BD143" s="58">
        <f>_xlfn.XLOOKUP(C143,'[9]②7月-汇总'!$D:$D,'[9]②7月-汇总'!$AG:$AG,0)</f>
        <v>0</v>
      </c>
      <c r="BE143" s="60" t="e">
        <f t="shared" si="40"/>
        <v>#REF!</v>
      </c>
      <c r="BF143" s="52">
        <f>_xlfn.XLOOKUP(C143,'[9]①7月-花名册'!$E:$E,'[9]①7月-花名册'!$U:$U,0)</f>
        <v>0</v>
      </c>
      <c r="BG143" s="61" t="e">
        <f t="shared" si="37"/>
        <v>#REF!</v>
      </c>
      <c r="BH143" s="61" t="e">
        <f t="shared" si="38"/>
        <v>#REF!</v>
      </c>
      <c r="BI143" s="52">
        <f>_xlfn.XLOOKUP(C143,[9]上月未发人员明细!$A:$A,[9]上月未发人员明细!$I:$I,0)</f>
        <v>0</v>
      </c>
      <c r="BJ143" s="52">
        <f>SUMIFS([7]手动调整!$F:$F,[7]手动调整!$B:$B,C143)</f>
        <v>0</v>
      </c>
      <c r="BK143" s="64" t="e">
        <f t="shared" si="39"/>
        <v>#REF!</v>
      </c>
    </row>
    <row r="144" spans="1:63">
      <c r="A144" s="22" t="s">
        <v>243</v>
      </c>
      <c r="B144" s="23" t="s">
        <v>79</v>
      </c>
      <c r="C144" s="23" t="s">
        <v>244</v>
      </c>
      <c r="D144" s="23">
        <f>_xlfn.XLOOKUP(C144,[1]期初设置!$E:$E,[1]期初设置!$AM:$AM,0)</f>
        <v>0</v>
      </c>
      <c r="E144" s="27" t="str">
        <f>IFERROR(_xlfn.XLOOKUP(C144,[1]期初设置!$E:$E,[1]期初设置!$R:$R),"")</f>
        <v/>
      </c>
      <c r="F144" s="27" t="str">
        <f>IFERROR(_xlfn.XLOOKUP(C144,[1]期初设置!$E:$E,[1]期初设置!S:S),"")</f>
        <v/>
      </c>
      <c r="G144" s="27" t="str">
        <f>IFERROR(_xlfn.XLOOKUP(C144,[1]期初设置!$E:$E,[1]期初设置!T:T),"")</f>
        <v/>
      </c>
      <c r="H144" s="27" t="str">
        <f>IFERROR(_xlfn.XLOOKUP(C144,[1]期初设置!$E:$E,[1]期初设置!U:U),"")</f>
        <v/>
      </c>
      <c r="I144" s="31">
        <f>_xlfn.XLOOKUP(A144,[2]门店排名!$C:$C,[2]门店排名!$E:$E,0)</f>
        <v>151129</v>
      </c>
      <c r="J144" s="31" t="str">
        <f>IFERROR(_xlfn.XLOOKUP(D144,'[1]⑥战队统计表-B-a-②呈现-业绩明细表④'!$A:$A,'[1]⑥战队统计表-B-a-②呈现-业绩明细表④'!$C:$C,0),"")</f>
        <v/>
      </c>
      <c r="K144" s="32">
        <f>IFERROR(_xlfn.XLOOKUP(C144,[1]期初设置!$E:$E,[1]期初设置!$AI:$AI,0),"")</f>
        <v>0</v>
      </c>
      <c r="L144" s="33">
        <f>_xlfn.XLOOKUP(C144,[1]期初设置!$E:$E,[1]期初设置!$J:$J,0)</f>
        <v>0</v>
      </c>
      <c r="M144" s="35">
        <f>_xlfn.XLOOKUP(C144,[1]期初设置!$E:$E,[1]期初设置!$I:$I,0)</f>
        <v>0</v>
      </c>
      <c r="N144" s="35">
        <f>_xlfn.XLOOKUP(C144,[1]期初设置!$E:$E,[1]期初设置!$K:$K,0)</f>
        <v>0</v>
      </c>
      <c r="O144" s="33">
        <f>_xlfn.XLOOKUP(C144,[1]期初设置!$E:$E,[1]期初设置!$O:$O,0)</f>
        <v>0</v>
      </c>
      <c r="P144" s="35">
        <f>IF(_xlfn.XLOOKUP(C144,[1]期初设置!$E:$E,[1]期初设置!$N:$N,0)="同老店",0,_xlfn.XLOOKUP(C144,[1]期初设置!$E:$E,[1]期初设置!$N:$N,0))</f>
        <v>0</v>
      </c>
      <c r="Q144" s="38">
        <f>_xlfn.XLOOKUP(C144,'[3]7月'!$C:$C,'[3]7月'!$E:$E,0)</f>
        <v>0</v>
      </c>
      <c r="R144" s="38">
        <f>_xlfn.XLOOKUP(C144,'[3]7月'!$C:$C,'[3]7月'!$D:$D,0)</f>
        <v>0</v>
      </c>
      <c r="S144" s="38">
        <f>_xlfn.XLOOKUP(A144,[2]人头人次表!$A:$A,[2]人头人次表!$C:$C,0)</f>
        <v>164</v>
      </c>
      <c r="T144" s="38">
        <f>_xlfn.XLOOKUP(C144,'[4]②7月-汇总'!$D:$D,'[4]②7月-汇总'!$AP:$AP,0)</f>
        <v>31</v>
      </c>
      <c r="U144" s="38">
        <f>_xlfn.XLOOKUP(C144,'[4]②7月-汇总'!$D:$D,'[4]②7月-汇总'!$U:$U,0)</f>
        <v>0</v>
      </c>
      <c r="V144" s="41">
        <f>_xlfn.XLOOKUP(C144,[5]期初设置!$E:$E,[5]期初设置!$AG:$AG,0)</f>
        <v>0</v>
      </c>
      <c r="W144" s="42">
        <f>_xlfn.XLOOKUP(C144,[5]期初设置!$E:$E,[5]期初设置!$AH:$AH,0)</f>
        <v>0</v>
      </c>
      <c r="X144" s="42">
        <f>_xlfn.XLOOKUP(C144,[5]期初设置!$E:$E,[5]期初设置!$AI:$AI,0)</f>
        <v>0</v>
      </c>
      <c r="Y144" s="42">
        <f>_xlfn.XLOOKUP(C144,[5]期初设置!$E:$E,[5]期初设置!$AM:$AM,0)</f>
        <v>0</v>
      </c>
      <c r="Z144" s="42">
        <f t="shared" si="28"/>
        <v>0</v>
      </c>
      <c r="AA144" s="42">
        <f t="shared" si="29"/>
        <v>0</v>
      </c>
      <c r="AB144" s="42">
        <f>_xlfn.XLOOKUP(C144,'[6]健康师-人工底薪'!$A:$A,'[6]健康师-人工底薪'!$AF:$AF,0)</f>
        <v>0</v>
      </c>
      <c r="AC144" s="47">
        <f t="shared" si="30"/>
        <v>0</v>
      </c>
      <c r="AD144" s="38">
        <f>_xlfn.XLOOKUP(C144,'[3]7月'!$C:$C,'[3]7月'!$F:$F,0)</f>
        <v>0</v>
      </c>
      <c r="AE144" s="38">
        <f>_xlfn.XLOOKUP(C144,'[8]7月'!$C:$C,'[8]7月'!$G:$G,0)</f>
        <v>0</v>
      </c>
      <c r="AF144" s="38">
        <f>_xlfn.XLOOKUP(C144,'[9]②7月-汇总'!$D:$D,'[9]②7月-汇总'!$W:$W,0)</f>
        <v>0</v>
      </c>
      <c r="AG144" s="38">
        <f>_xlfn.XLOOKUP(C144,'[9]②7月-汇总'!$D:$D,'[9]②7月-汇总'!$Z:$Z,0)</f>
        <v>0</v>
      </c>
      <c r="AH144" s="50" t="e">
        <f>AA144+AC144+#REF!+#REF!+#REF!+AF144+AG144+AD144+AE144</f>
        <v>#REF!</v>
      </c>
      <c r="AI144" s="38">
        <f>_xlfn.XLOOKUP(C144,'[9]①7月-花名册'!$E:$E,'[9]①7月-花名册'!$T:$T,0)</f>
        <v>0</v>
      </c>
      <c r="AJ144" s="38">
        <f t="shared" si="31"/>
        <v>0</v>
      </c>
      <c r="AK144" s="38">
        <f t="shared" si="32"/>
        <v>0</v>
      </c>
      <c r="AL144" s="38">
        <f t="shared" si="33"/>
        <v>0</v>
      </c>
      <c r="AM144" s="38" t="e">
        <f t="shared" si="34"/>
        <v>#REF!</v>
      </c>
      <c r="AN144" s="52">
        <f>_xlfn.XLOOKUP(C144,'[9]②7月-汇总'!$D:$D,'[9]②7月-汇总'!AI:AI,0)</f>
        <v>0</v>
      </c>
      <c r="AO144" s="52">
        <f>_xlfn.XLOOKUP(C144,'[9]②7月-汇总'!$D:$D,'[9]②7月-汇总'!AJ:AJ,0)</f>
        <v>0</v>
      </c>
      <c r="AP144" s="52">
        <f>_xlfn.XLOOKUP(C144,'[9]②7月-汇总'!$D:$D,'[9]②7月-汇总'!AL:AL,0)</f>
        <v>0</v>
      </c>
      <c r="AQ144" s="54">
        <f t="shared" si="35"/>
        <v>0</v>
      </c>
      <c r="AR144" s="55">
        <f>_xlfn.XLOOKUP(C144,'[9]②7月-汇总'!$D:$D,'[9]②7月-汇总'!X:X,0)</f>
        <v>0</v>
      </c>
      <c r="AS144" s="55">
        <f>_xlfn.XLOOKUP(C144,'[9]②7月-汇总'!$D:$D,'[9]②7月-汇总'!Y:Y,0)</f>
        <v>0</v>
      </c>
      <c r="AT144" s="55"/>
      <c r="AU144" s="52">
        <f>_xlfn.XLOOKUP(C144,'[10]7月社保'!$B:$B,'[10]7月社保'!$L:$L,0)</f>
        <v>644.168</v>
      </c>
      <c r="AV144" s="52">
        <f>IFERROR(IF(AL144&gt;0,_xlfn.XLOOKUP(C144,[11]健康师明细!$C:$C,[11]健康师明细!$N:$N,0),0),0)</f>
        <v>0</v>
      </c>
      <c r="AW144" s="52">
        <f>_xlfn.XLOOKUP(C144,'[9]②7月-汇总'!$D:$D,'[9]②7月-汇总'!$AC:$AC,0)</f>
        <v>0</v>
      </c>
      <c r="AX144" s="52">
        <f>_xlfn.XLOOKUP(C144,'[9]②7月-汇总'!$D:$D,'[9]②7月-汇总'!$AB:$AB,0)</f>
        <v>0</v>
      </c>
      <c r="AY144" s="52">
        <f>_xlfn.XLOOKUP(C144,'[9]②7月-汇总'!$D:$D,'[9]②7月-汇总'!$AD:$AD,0)</f>
        <v>0</v>
      </c>
      <c r="AZ144" s="54">
        <f t="shared" si="36"/>
        <v>644.168</v>
      </c>
      <c r="BA144" s="52">
        <f>_xlfn.XLOOKUP(C144,[11]健康师明细!$C:$C,[11]健康师明细!$K:$K,0)</f>
        <v>0</v>
      </c>
      <c r="BB144" s="55">
        <f>_xlfn.XLOOKUP(C144,'[9]②7月-汇总'!$D:$D,'[9]②7月-汇总'!$AE:$AE,0)</f>
        <v>0</v>
      </c>
      <c r="BC144" s="55">
        <f>_xlfn.XLOOKUP(C144,'[9]②7月-汇总'!$D:$D,'[9]②7月-汇总'!$AF:$AF,0)</f>
        <v>0</v>
      </c>
      <c r="BD144" s="58">
        <f>_xlfn.XLOOKUP(C144,'[9]②7月-汇总'!$D:$D,'[9]②7月-汇总'!$AG:$AG,0)</f>
        <v>0</v>
      </c>
      <c r="BE144" s="60" t="e">
        <f t="shared" si="40"/>
        <v>#REF!</v>
      </c>
      <c r="BF144" s="52">
        <f>_xlfn.XLOOKUP(C144,'[9]①7月-花名册'!$E:$E,'[9]①7月-花名册'!$U:$U,0)</f>
        <v>0</v>
      </c>
      <c r="BG144" s="61" t="e">
        <f t="shared" si="37"/>
        <v>#REF!</v>
      </c>
      <c r="BH144" s="61" t="e">
        <f t="shared" si="38"/>
        <v>#REF!</v>
      </c>
      <c r="BI144" s="52">
        <f>_xlfn.XLOOKUP(C144,[9]上月未发人员明细!$A:$A,[9]上月未发人员明细!$I:$I,0)</f>
        <v>0</v>
      </c>
      <c r="BJ144" s="52">
        <f>SUMIFS([7]手动调整!$F:$F,[7]手动调整!$B:$B,C144)</f>
        <v>0</v>
      </c>
      <c r="BK144" s="64" t="e">
        <f t="shared" si="39"/>
        <v>#REF!</v>
      </c>
    </row>
    <row r="145" spans="1:63">
      <c r="A145" s="22" t="s">
        <v>243</v>
      </c>
      <c r="B145" s="23" t="s">
        <v>81</v>
      </c>
      <c r="C145" s="23" t="s">
        <v>245</v>
      </c>
      <c r="D145" s="23">
        <f>_xlfn.XLOOKUP(C145,[1]期初设置!$E:$E,[1]期初设置!$AM:$AM,0)</f>
        <v>0</v>
      </c>
      <c r="E145" s="27" t="str">
        <f>IFERROR(_xlfn.XLOOKUP(C145,[1]期初设置!$E:$E,[1]期初设置!$R:$R),"")</f>
        <v/>
      </c>
      <c r="F145" s="27" t="str">
        <f>IFERROR(_xlfn.XLOOKUP(C145,[1]期初设置!$E:$E,[1]期初设置!S:S),"")</f>
        <v/>
      </c>
      <c r="G145" s="27" t="str">
        <f>IFERROR(_xlfn.XLOOKUP(C145,[1]期初设置!$E:$E,[1]期初设置!T:T),"")</f>
        <v/>
      </c>
      <c r="H145" s="27" t="str">
        <f>IFERROR(_xlfn.XLOOKUP(C145,[1]期初设置!$E:$E,[1]期初设置!U:U),"")</f>
        <v/>
      </c>
      <c r="I145" s="31">
        <f>_xlfn.XLOOKUP(A145,[2]门店排名!$C:$C,[2]门店排名!$E:$E,0)</f>
        <v>151129</v>
      </c>
      <c r="J145" s="31" t="str">
        <f>IFERROR(_xlfn.XLOOKUP(D145,'[1]⑥战队统计表-B-a-②呈现-业绩明细表④'!$A:$A,'[1]⑥战队统计表-B-a-②呈现-业绩明细表④'!$C:$C,0),"")</f>
        <v/>
      </c>
      <c r="K145" s="32">
        <f>IFERROR(_xlfn.XLOOKUP(C145,[1]期初设置!$E:$E,[1]期初设置!$AI:$AI,0),"")</f>
        <v>0</v>
      </c>
      <c r="L145" s="33">
        <f>_xlfn.XLOOKUP(C145,[1]期初设置!$E:$E,[1]期初设置!$J:$J,0)</f>
        <v>0</v>
      </c>
      <c r="M145" s="35">
        <f>_xlfn.XLOOKUP(C145,[1]期初设置!$E:$E,[1]期初设置!$I:$I,0)</f>
        <v>0</v>
      </c>
      <c r="N145" s="35">
        <f>_xlfn.XLOOKUP(C145,[1]期初设置!$E:$E,[1]期初设置!$K:$K,0)</f>
        <v>0</v>
      </c>
      <c r="O145" s="33">
        <f>_xlfn.XLOOKUP(C145,[1]期初设置!$E:$E,[1]期初设置!$O:$O,0)</f>
        <v>0</v>
      </c>
      <c r="P145" s="35">
        <f>IF(_xlfn.XLOOKUP(C145,[1]期初设置!$E:$E,[1]期初设置!$N:$N,0)="同老店",0,_xlfn.XLOOKUP(C145,[1]期初设置!$E:$E,[1]期初设置!$N:$N,0))</f>
        <v>0</v>
      </c>
      <c r="Q145" s="38">
        <f>_xlfn.XLOOKUP(C145,'[3]7月'!$C:$C,'[3]7月'!$E:$E,0)</f>
        <v>0</v>
      </c>
      <c r="R145" s="38">
        <f>_xlfn.XLOOKUP(C145,'[3]7月'!$C:$C,'[3]7月'!$D:$D,0)</f>
        <v>0</v>
      </c>
      <c r="S145" s="38">
        <f>_xlfn.XLOOKUP(A145,[2]人头人次表!$A:$A,[2]人头人次表!$C:$C,0)</f>
        <v>164</v>
      </c>
      <c r="T145" s="38">
        <f>_xlfn.XLOOKUP(C145,'[4]②7月-汇总'!$D:$D,'[4]②7月-汇总'!$AP:$AP,0)</f>
        <v>31</v>
      </c>
      <c r="U145" s="38">
        <f>_xlfn.XLOOKUP(C145,'[4]②7月-汇总'!$D:$D,'[4]②7月-汇总'!$U:$U,0)</f>
        <v>0</v>
      </c>
      <c r="V145" s="41">
        <f>_xlfn.XLOOKUP(C145,[5]期初设置!$E:$E,[5]期初设置!$AG:$AG,0)</f>
        <v>0</v>
      </c>
      <c r="W145" s="42">
        <f>_xlfn.XLOOKUP(C145,[5]期初设置!$E:$E,[5]期初设置!$AH:$AH,0)</f>
        <v>0</v>
      </c>
      <c r="X145" s="42">
        <f>_xlfn.XLOOKUP(C145,[5]期初设置!$E:$E,[5]期初设置!$AI:$AI,0)</f>
        <v>0</v>
      </c>
      <c r="Y145" s="42">
        <f>_xlfn.XLOOKUP(C145,[5]期初设置!$E:$E,[5]期初设置!$AM:$AM,0)</f>
        <v>0</v>
      </c>
      <c r="Z145" s="42">
        <f t="shared" si="28"/>
        <v>0</v>
      </c>
      <c r="AA145" s="42">
        <f t="shared" si="29"/>
        <v>0</v>
      </c>
      <c r="AB145" s="42">
        <f>_xlfn.XLOOKUP(C145,'[6]健康师-人工底薪'!$A:$A,'[6]健康师-人工底薪'!$AF:$AF,0)</f>
        <v>0</v>
      </c>
      <c r="AC145" s="47">
        <f t="shared" si="30"/>
        <v>0</v>
      </c>
      <c r="AD145" s="38">
        <f>_xlfn.XLOOKUP(C145,'[3]7月'!$C:$C,'[3]7月'!$F:$F,0)</f>
        <v>0</v>
      </c>
      <c r="AE145" s="38">
        <f>_xlfn.XLOOKUP(C145,'[8]7月'!$C:$C,'[8]7月'!$G:$G,0)</f>
        <v>0</v>
      </c>
      <c r="AF145" s="38">
        <f>_xlfn.XLOOKUP(C145,'[9]②7月-汇总'!$D:$D,'[9]②7月-汇总'!$W:$W,0)</f>
        <v>0</v>
      </c>
      <c r="AG145" s="38">
        <f>_xlfn.XLOOKUP(C145,'[9]②7月-汇总'!$D:$D,'[9]②7月-汇总'!$Z:$Z,0)</f>
        <v>0</v>
      </c>
      <c r="AH145" s="50" t="e">
        <f>AA145+AC145+#REF!+#REF!+#REF!+AF145+AG145+AD145+AE145</f>
        <v>#REF!</v>
      </c>
      <c r="AI145" s="38">
        <f>_xlfn.XLOOKUP(C145,'[9]①7月-花名册'!$E:$E,'[9]①7月-花名册'!$T:$T,0)</f>
        <v>0</v>
      </c>
      <c r="AJ145" s="38">
        <f t="shared" si="31"/>
        <v>0</v>
      </c>
      <c r="AK145" s="38">
        <f t="shared" si="32"/>
        <v>0</v>
      </c>
      <c r="AL145" s="38">
        <f t="shared" si="33"/>
        <v>0</v>
      </c>
      <c r="AM145" s="38" t="e">
        <f t="shared" si="34"/>
        <v>#REF!</v>
      </c>
      <c r="AN145" s="52">
        <f>_xlfn.XLOOKUP(C145,'[9]②7月-汇总'!$D:$D,'[9]②7月-汇总'!AI:AI,0)</f>
        <v>0</v>
      </c>
      <c r="AO145" s="52">
        <f>_xlfn.XLOOKUP(C145,'[9]②7月-汇总'!$D:$D,'[9]②7月-汇总'!AJ:AJ,0)</f>
        <v>0</v>
      </c>
      <c r="AP145" s="52">
        <f>_xlfn.XLOOKUP(C145,'[9]②7月-汇总'!$D:$D,'[9]②7月-汇总'!AL:AL,0)</f>
        <v>0</v>
      </c>
      <c r="AQ145" s="54">
        <f t="shared" si="35"/>
        <v>0</v>
      </c>
      <c r="AR145" s="55">
        <f>_xlfn.XLOOKUP(C145,'[9]②7月-汇总'!$D:$D,'[9]②7月-汇总'!X:X,0)</f>
        <v>0</v>
      </c>
      <c r="AS145" s="55">
        <f>_xlfn.XLOOKUP(C145,'[9]②7月-汇总'!$D:$D,'[9]②7月-汇总'!Y:Y,0)</f>
        <v>0</v>
      </c>
      <c r="AT145" s="55"/>
      <c r="AU145" s="52">
        <f>_xlfn.XLOOKUP(C145,'[10]7月社保'!$B:$B,'[10]7月社保'!$L:$L,0)</f>
        <v>644.168</v>
      </c>
      <c r="AV145" s="52">
        <f>IFERROR(IF(AL145&gt;0,_xlfn.XLOOKUP(C145,[11]健康师明细!$C:$C,[11]健康师明细!$N:$N,0),0),0)</f>
        <v>0</v>
      </c>
      <c r="AW145" s="52">
        <f>_xlfn.XLOOKUP(C145,'[9]②7月-汇总'!$D:$D,'[9]②7月-汇总'!$AC:$AC,0)</f>
        <v>0</v>
      </c>
      <c r="AX145" s="52">
        <f>_xlfn.XLOOKUP(C145,'[9]②7月-汇总'!$D:$D,'[9]②7月-汇总'!$AB:$AB,0)</f>
        <v>0</v>
      </c>
      <c r="AY145" s="52">
        <f>_xlfn.XLOOKUP(C145,'[9]②7月-汇总'!$D:$D,'[9]②7月-汇总'!$AD:$AD,0)</f>
        <v>0</v>
      </c>
      <c r="AZ145" s="54">
        <f t="shared" si="36"/>
        <v>644.168</v>
      </c>
      <c r="BA145" s="52">
        <f>_xlfn.XLOOKUP(C145,[11]健康师明细!$C:$C,[11]健康师明细!$K:$K,0)</f>
        <v>0</v>
      </c>
      <c r="BB145" s="55">
        <f>_xlfn.XLOOKUP(C145,'[9]②7月-汇总'!$D:$D,'[9]②7月-汇总'!$AE:$AE,0)</f>
        <v>0</v>
      </c>
      <c r="BC145" s="55">
        <f>_xlfn.XLOOKUP(C145,'[9]②7月-汇总'!$D:$D,'[9]②7月-汇总'!$AF:$AF,0)</f>
        <v>0</v>
      </c>
      <c r="BD145" s="58">
        <f>_xlfn.XLOOKUP(C145,'[9]②7月-汇总'!$D:$D,'[9]②7月-汇总'!$AG:$AG,0)</f>
        <v>0</v>
      </c>
      <c r="BE145" s="60" t="e">
        <f t="shared" si="40"/>
        <v>#REF!</v>
      </c>
      <c r="BF145" s="52">
        <f>_xlfn.XLOOKUP(C145,'[9]①7月-花名册'!$E:$E,'[9]①7月-花名册'!$U:$U,0)</f>
        <v>0</v>
      </c>
      <c r="BG145" s="61" t="e">
        <f t="shared" si="37"/>
        <v>#REF!</v>
      </c>
      <c r="BH145" s="61" t="e">
        <f t="shared" si="38"/>
        <v>#REF!</v>
      </c>
      <c r="BI145" s="52">
        <f>_xlfn.XLOOKUP(C145,[9]上月未发人员明细!$A:$A,[9]上月未发人员明细!$I:$I,0)</f>
        <v>0</v>
      </c>
      <c r="BJ145" s="52">
        <f>SUMIFS([7]手动调整!$F:$F,[7]手动调整!$B:$B,C145)</f>
        <v>0</v>
      </c>
      <c r="BK145" s="64" t="e">
        <f t="shared" si="39"/>
        <v>#REF!</v>
      </c>
    </row>
    <row r="146" spans="1:63">
      <c r="A146" s="22" t="s">
        <v>243</v>
      </c>
      <c r="B146" s="23" t="s">
        <v>12</v>
      </c>
      <c r="C146" s="23" t="s">
        <v>246</v>
      </c>
      <c r="D146" s="23" t="str">
        <f>_xlfn.XLOOKUP(C146,[1]期初设置!$E:$E,[1]期初设置!$AM:$AM,0)</f>
        <v>千禧+深藏不露队</v>
      </c>
      <c r="E146" s="27">
        <f>IFERROR(_xlfn.XLOOKUP(C146,[1]期初设置!$E:$E,[1]期初设置!$R:$R),"")</f>
        <v>47556.4</v>
      </c>
      <c r="F146" s="27">
        <f>IFERROR(_xlfn.XLOOKUP(C146,[1]期初设置!$E:$E,[1]期初设置!S:S),"")</f>
        <v>47556.4</v>
      </c>
      <c r="G146" s="27">
        <f>IFERROR(_xlfn.XLOOKUP(C146,[1]期初设置!$E:$E,[1]期初设置!T:T),"")</f>
        <v>0</v>
      </c>
      <c r="H146" s="27">
        <f>IFERROR(_xlfn.XLOOKUP(C146,[1]期初设置!$E:$E,[1]期初设置!U:U),"")</f>
        <v>0</v>
      </c>
      <c r="I146" s="31">
        <f>_xlfn.XLOOKUP(A146,[2]门店排名!$C:$C,[2]门店排名!$E:$E,0)</f>
        <v>151129</v>
      </c>
      <c r="J146" s="31">
        <f>IFERROR(_xlfn.XLOOKUP(D146,'[1]⑥战队统计表-B-a-②呈现-业绩明细表④'!$A:$A,'[1]⑥战队统计表-B-a-②呈现-业绩明细表④'!$C:$C,0),"")</f>
        <v>61862.8</v>
      </c>
      <c r="K146" s="32">
        <f>IFERROR(_xlfn.XLOOKUP(C146,[1]期初设置!$E:$E,[1]期初设置!$AI:$AI,0),"")</f>
        <v>2258.929</v>
      </c>
      <c r="L146" s="33">
        <f>_xlfn.XLOOKUP(C146,[1]期初设置!$E:$E,[1]期初设置!$J:$J,0)</f>
        <v>0</v>
      </c>
      <c r="M146" s="35">
        <f>_xlfn.XLOOKUP(C146,[1]期初设置!$E:$E,[1]期初设置!$I:$I,0)</f>
        <v>0</v>
      </c>
      <c r="N146" s="35">
        <f>_xlfn.XLOOKUP(C146,[1]期初设置!$E:$E,[1]期初设置!$K:$K,0)</f>
        <v>0</v>
      </c>
      <c r="O146" s="33">
        <f>_xlfn.XLOOKUP(C146,[1]期初设置!$E:$E,[1]期初设置!$O:$O,0)</f>
        <v>0</v>
      </c>
      <c r="P146" s="35">
        <f>IF(_xlfn.XLOOKUP(C146,[1]期初设置!$E:$E,[1]期初设置!$N:$N,0)="同老店",0,_xlfn.XLOOKUP(C146,[1]期初设置!$E:$E,[1]期初设置!$N:$N,0))</f>
        <v>0</v>
      </c>
      <c r="Q146" s="38">
        <f>_xlfn.XLOOKUP(C146,'[3]7月'!$C:$C,'[3]7月'!$E:$E,0)</f>
        <v>23569.28</v>
      </c>
      <c r="R146" s="38">
        <f>_xlfn.XLOOKUP(C146,'[3]7月'!$C:$C,'[3]7月'!$D:$D,0)</f>
        <v>103</v>
      </c>
      <c r="S146" s="38">
        <f>_xlfn.XLOOKUP(A146,[2]人头人次表!$A:$A,[2]人头人次表!$C:$C,0)</f>
        <v>164</v>
      </c>
      <c r="T146" s="38">
        <f>_xlfn.XLOOKUP(C146,'[4]②7月-汇总'!$D:$D,'[4]②7月-汇总'!$AP:$AP,0)</f>
        <v>31</v>
      </c>
      <c r="U146" s="38">
        <f>_xlfn.XLOOKUP(C146,'[4]②7月-汇总'!$D:$D,'[4]②7月-汇总'!$U:$U,0)</f>
        <v>0</v>
      </c>
      <c r="V146" s="41">
        <f>_xlfn.XLOOKUP(C146,[5]期初设置!$E:$E,[5]期初设置!$AG:$AG,0)</f>
        <v>0.05</v>
      </c>
      <c r="W146" s="42">
        <f>_xlfn.XLOOKUP(C146,[5]期初设置!$E:$E,[5]期初设置!$AH:$AH,0)</f>
        <v>2258.929</v>
      </c>
      <c r="X146" s="42">
        <f>_xlfn.XLOOKUP(C146,[5]期初设置!$E:$E,[5]期初设置!$AI:$AI,0)</f>
        <v>0</v>
      </c>
      <c r="Y146" s="42">
        <f>_xlfn.XLOOKUP(C146,[5]期初设置!$E:$E,[5]期初设置!$AM:$AM,0)</f>
        <v>0</v>
      </c>
      <c r="Z146" s="42">
        <f t="shared" si="28"/>
        <v>0</v>
      </c>
      <c r="AA146" s="42">
        <f t="shared" si="29"/>
        <v>2258.929</v>
      </c>
      <c r="AB146" s="42">
        <f>_xlfn.XLOOKUP(C146,'[6]健康师-人工底薪'!$A:$A,'[6]健康师-人工底薪'!$AF:$AF,0)</f>
        <v>2000</v>
      </c>
      <c r="AC146" s="47">
        <f t="shared" si="30"/>
        <v>2000</v>
      </c>
      <c r="AD146" s="38">
        <f>_xlfn.XLOOKUP(C146,'[3]7月'!$C:$C,'[3]7月'!$F:$F,0)</f>
        <v>1480</v>
      </c>
      <c r="AE146" s="38">
        <f>_xlfn.XLOOKUP(C146,'[8]7月'!$C:$C,'[8]7月'!$G:$G,0)</f>
        <v>175</v>
      </c>
      <c r="AF146" s="38">
        <f>_xlfn.XLOOKUP(C146,'[9]②7月-汇总'!$D:$D,'[9]②7月-汇总'!$W:$W,0)</f>
        <v>0</v>
      </c>
      <c r="AG146" s="38">
        <f>_xlfn.XLOOKUP(C146,'[9]②7月-汇总'!$D:$D,'[9]②7月-汇总'!$Z:$Z,0)</f>
        <v>0</v>
      </c>
      <c r="AH146" s="50" t="e">
        <f>AA146+AC146+#REF!+#REF!+#REF!+AF146+AG146+AD146+AE146</f>
        <v>#REF!</v>
      </c>
      <c r="AI146" s="38">
        <f>_xlfn.XLOOKUP(C146,'[9]①7月-花名册'!$E:$E,'[9]①7月-花名册'!$T:$T,0)</f>
        <v>0</v>
      </c>
      <c r="AJ146" s="38">
        <f t="shared" si="31"/>
        <v>0</v>
      </c>
      <c r="AK146" s="38">
        <f t="shared" si="32"/>
        <v>0</v>
      </c>
      <c r="AL146" s="38">
        <f t="shared" si="33"/>
        <v>0</v>
      </c>
      <c r="AM146" s="38" t="e">
        <f t="shared" si="34"/>
        <v>#REF!</v>
      </c>
      <c r="AN146" s="52">
        <f>_xlfn.XLOOKUP(C146,'[9]②7月-汇总'!$D:$D,'[9]②7月-汇总'!AI:AI,0)</f>
        <v>0</v>
      </c>
      <c r="AO146" s="52">
        <f>_xlfn.XLOOKUP(C146,'[9]②7月-汇总'!$D:$D,'[9]②7月-汇总'!AJ:AJ,0)</f>
        <v>0</v>
      </c>
      <c r="AP146" s="52">
        <f>_xlfn.XLOOKUP(C146,'[9]②7月-汇总'!$D:$D,'[9]②7月-汇总'!AL:AL,0)</f>
        <v>0</v>
      </c>
      <c r="AQ146" s="54">
        <f t="shared" si="35"/>
        <v>0</v>
      </c>
      <c r="AR146" s="55">
        <f>_xlfn.XLOOKUP(C146,'[9]②7月-汇总'!$D:$D,'[9]②7月-汇总'!X:X,0)</f>
        <v>10</v>
      </c>
      <c r="AS146" s="55">
        <f>_xlfn.XLOOKUP(C146,'[9]②7月-汇总'!$D:$D,'[9]②7月-汇总'!Y:Y,0)</f>
        <v>0</v>
      </c>
      <c r="AT146" s="55"/>
      <c r="AU146" s="52">
        <f>_xlfn.XLOOKUP(C146,'[10]7月社保'!$B:$B,'[10]7月社保'!$L:$L,0)</f>
        <v>644.168</v>
      </c>
      <c r="AV146" s="52">
        <f>IFERROR(IF(AL146&gt;0,_xlfn.XLOOKUP(C146,[11]健康师明细!$C:$C,[11]健康师明细!$N:$N,0),0),0)</f>
        <v>0</v>
      </c>
      <c r="AW146" s="52">
        <f>_xlfn.XLOOKUP(C146,'[9]②7月-汇总'!$D:$D,'[9]②7月-汇总'!$AC:$AC,0)</f>
        <v>0</v>
      </c>
      <c r="AX146" s="52">
        <f>_xlfn.XLOOKUP(C146,'[9]②7月-汇总'!$D:$D,'[9]②7月-汇总'!$AB:$AB,0)</f>
        <v>0</v>
      </c>
      <c r="AY146" s="52">
        <f>_xlfn.XLOOKUP(C146,'[9]②7月-汇总'!$D:$D,'[9]②7月-汇总'!$AD:$AD,0)</f>
        <v>0</v>
      </c>
      <c r="AZ146" s="54">
        <f t="shared" si="36"/>
        <v>654.168</v>
      </c>
      <c r="BA146" s="52">
        <f>_xlfn.XLOOKUP(C146,[11]健康师明细!$C:$C,[11]健康师明细!$K:$K,0)</f>
        <v>0</v>
      </c>
      <c r="BB146" s="55">
        <f>_xlfn.XLOOKUP(C146,'[9]②7月-汇总'!$D:$D,'[9]②7月-汇总'!$AE:$AE,0)</f>
        <v>0</v>
      </c>
      <c r="BC146" s="55">
        <f>_xlfn.XLOOKUP(C146,'[9]②7月-汇总'!$D:$D,'[9]②7月-汇总'!$AF:$AF,0)</f>
        <v>0</v>
      </c>
      <c r="BD146" s="58">
        <f>_xlfn.XLOOKUP(C146,'[9]②7月-汇总'!$D:$D,'[9]②7月-汇总'!$AG:$AG,0)</f>
        <v>0</v>
      </c>
      <c r="BE146" s="60" t="e">
        <f t="shared" si="40"/>
        <v>#REF!</v>
      </c>
      <c r="BF146" s="52">
        <f>_xlfn.XLOOKUP(C146,'[9]①7月-花名册'!$E:$E,'[9]①7月-花名册'!$U:$U,0)</f>
        <v>0</v>
      </c>
      <c r="BG146" s="61" t="e">
        <f t="shared" si="37"/>
        <v>#REF!</v>
      </c>
      <c r="BH146" s="61" t="e">
        <f t="shared" si="38"/>
        <v>#REF!</v>
      </c>
      <c r="BI146" s="52">
        <f>_xlfn.XLOOKUP(C146,[9]上月未发人员明细!$A:$A,[9]上月未发人员明细!$I:$I,0)</f>
        <v>0</v>
      </c>
      <c r="BJ146" s="52">
        <f>SUMIFS([7]手动调整!$F:$F,[7]手动调整!$B:$B,C146)</f>
        <v>0</v>
      </c>
      <c r="BK146" s="64" t="e">
        <f t="shared" si="39"/>
        <v>#REF!</v>
      </c>
    </row>
    <row r="147" spans="1:63">
      <c r="A147" s="22" t="s">
        <v>243</v>
      </c>
      <c r="B147" s="23" t="s">
        <v>12</v>
      </c>
      <c r="C147" s="23" t="s">
        <v>247</v>
      </c>
      <c r="D147" s="23" t="str">
        <f>_xlfn.XLOOKUP(C147,[1]期初设置!$E:$E,[1]期初设置!$AM:$AM,0)</f>
        <v>千禧+无敌队</v>
      </c>
      <c r="E147" s="27">
        <f>IFERROR(_xlfn.XLOOKUP(C147,[1]期初设置!$E:$E,[1]期初设置!$R:$R),"")</f>
        <v>61643</v>
      </c>
      <c r="F147" s="27">
        <f>IFERROR(_xlfn.XLOOKUP(C147,[1]期初设置!$E:$E,[1]期初设置!S:S),"")</f>
        <v>68765</v>
      </c>
      <c r="G147" s="27">
        <f>IFERROR(_xlfn.XLOOKUP(C147,[1]期初设置!$E:$E,[1]期初设置!T:T),"")</f>
        <v>-8010</v>
      </c>
      <c r="H147" s="27">
        <f>IFERROR(_xlfn.XLOOKUP(C147,[1]期初设置!$E:$E,[1]期初设置!U:U),"")</f>
        <v>888</v>
      </c>
      <c r="I147" s="31">
        <f>_xlfn.XLOOKUP(A147,[2]门店排名!$C:$C,[2]门店排名!$E:$E,0)</f>
        <v>151129</v>
      </c>
      <c r="J147" s="31">
        <f>IFERROR(_xlfn.XLOOKUP(D147,'[1]⑥战队统计表-B-a-②呈现-业绩明细表④'!$A:$A,'[1]⑥战队统计表-B-a-②呈现-业绩明细表④'!$C:$C,0),"")</f>
        <v>72216.2</v>
      </c>
      <c r="K147" s="32">
        <f>IFERROR(_xlfn.XLOOKUP(C147,[1]期初设置!$E:$E,[1]期初设置!$AI:$AI,0),"")</f>
        <v>2415.223</v>
      </c>
      <c r="L147" s="33">
        <f>_xlfn.XLOOKUP(C147,[1]期初设置!$E:$E,[1]期初设置!$J:$J,0)</f>
        <v>0</v>
      </c>
      <c r="M147" s="35">
        <f>_xlfn.XLOOKUP(C147,[1]期初设置!$E:$E,[1]期初设置!$I:$I,0)</f>
        <v>0</v>
      </c>
      <c r="N147" s="35">
        <f>_xlfn.XLOOKUP(C147,[1]期初设置!$E:$E,[1]期初设置!$K:$K,0)</f>
        <v>0</v>
      </c>
      <c r="O147" s="33">
        <f>_xlfn.XLOOKUP(C147,[1]期初设置!$E:$E,[1]期初设置!$O:$O,0)</f>
        <v>0</v>
      </c>
      <c r="P147" s="35">
        <f>IF(_xlfn.XLOOKUP(C147,[1]期初设置!$E:$E,[1]期初设置!$N:$N,0)="同老店",0,_xlfn.XLOOKUP(C147,[1]期初设置!$E:$E,[1]期初设置!$N:$N,0))</f>
        <v>0</v>
      </c>
      <c r="Q147" s="38">
        <f>_xlfn.XLOOKUP(C147,'[3]7月'!$C:$C,'[3]7月'!$E:$E,0)</f>
        <v>67533.37</v>
      </c>
      <c r="R147" s="38">
        <f>_xlfn.XLOOKUP(C147,'[3]7月'!$C:$C,'[3]7月'!$D:$D,0)</f>
        <v>106</v>
      </c>
      <c r="S147" s="38">
        <f>_xlfn.XLOOKUP(A147,[2]人头人次表!$A:$A,[2]人头人次表!$C:$C,0)</f>
        <v>164</v>
      </c>
      <c r="T147" s="38">
        <f>_xlfn.XLOOKUP(C147,'[4]②7月-汇总'!$D:$D,'[4]②7月-汇总'!$AP:$AP,0)</f>
        <v>31</v>
      </c>
      <c r="U147" s="38">
        <f>_xlfn.XLOOKUP(C147,'[4]②7月-汇总'!$D:$D,'[4]②7月-汇总'!$U:$U,0)</f>
        <v>0</v>
      </c>
      <c r="V147" s="41">
        <f>_xlfn.XLOOKUP(C147,[5]期初设置!$E:$E,[5]期初设置!$AG:$AG,0)</f>
        <v>0.04</v>
      </c>
      <c r="W147" s="42">
        <f>_xlfn.XLOOKUP(C147,[5]期初设置!$E:$E,[5]期初设置!$AH:$AH,0)</f>
        <v>2613.07</v>
      </c>
      <c r="X147" s="42">
        <f>_xlfn.XLOOKUP(C147,[5]期初设置!$E:$E,[5]期初设置!$AI:$AI,0)</f>
        <v>-197.847</v>
      </c>
      <c r="Y147" s="42">
        <f>_xlfn.XLOOKUP(C147,[5]期初设置!$E:$E,[5]期初设置!$AM:$AM,0)</f>
        <v>0</v>
      </c>
      <c r="Z147" s="42">
        <f t="shared" si="28"/>
        <v>0</v>
      </c>
      <c r="AA147" s="42">
        <f t="shared" si="29"/>
        <v>2415.223</v>
      </c>
      <c r="AB147" s="42">
        <f>_xlfn.XLOOKUP(C147,'[6]健康师-人工底薪'!$A:$A,'[6]健康师-人工底薪'!$AF:$AF,0)</f>
        <v>2000</v>
      </c>
      <c r="AC147" s="47">
        <f t="shared" si="30"/>
        <v>2000</v>
      </c>
      <c r="AD147" s="38">
        <f>_xlfn.XLOOKUP(C147,'[3]7月'!$C:$C,'[3]7月'!$F:$F,0)</f>
        <v>1237</v>
      </c>
      <c r="AE147" s="38">
        <f>_xlfn.XLOOKUP(C147,'[8]7月'!$C:$C,'[8]7月'!$G:$G,0)</f>
        <v>135</v>
      </c>
      <c r="AF147" s="38">
        <f>_xlfn.XLOOKUP(C147,'[9]②7月-汇总'!$D:$D,'[9]②7月-汇总'!$W:$W,0)</f>
        <v>0</v>
      </c>
      <c r="AG147" s="38">
        <f>_xlfn.XLOOKUP(C147,'[9]②7月-汇总'!$D:$D,'[9]②7月-汇总'!$Z:$Z,0)</f>
        <v>0</v>
      </c>
      <c r="AH147" s="50" t="e">
        <f>AA147+AC147+#REF!+#REF!+#REF!+AF147+AG147+AD147+AE147</f>
        <v>#REF!</v>
      </c>
      <c r="AI147" s="38">
        <f>_xlfn.XLOOKUP(C147,'[9]①7月-花名册'!$E:$E,'[9]①7月-花名册'!$T:$T,0)</f>
        <v>0</v>
      </c>
      <c r="AJ147" s="38">
        <f t="shared" si="31"/>
        <v>0</v>
      </c>
      <c r="AK147" s="38">
        <f t="shared" si="32"/>
        <v>0</v>
      </c>
      <c r="AL147" s="38">
        <f t="shared" si="33"/>
        <v>0</v>
      </c>
      <c r="AM147" s="38" t="e">
        <f t="shared" si="34"/>
        <v>#REF!</v>
      </c>
      <c r="AN147" s="52">
        <f>_xlfn.XLOOKUP(C147,'[9]②7月-汇总'!$D:$D,'[9]②7月-汇总'!AI:AI,0)</f>
        <v>0</v>
      </c>
      <c r="AO147" s="52">
        <f>_xlfn.XLOOKUP(C147,'[9]②7月-汇总'!$D:$D,'[9]②7月-汇总'!AJ:AJ,0)</f>
        <v>0</v>
      </c>
      <c r="AP147" s="52">
        <f>_xlfn.XLOOKUP(C147,'[9]②7月-汇总'!$D:$D,'[9]②7月-汇总'!AL:AL,0)</f>
        <v>0</v>
      </c>
      <c r="AQ147" s="54">
        <f t="shared" si="35"/>
        <v>0</v>
      </c>
      <c r="AR147" s="55">
        <f>_xlfn.XLOOKUP(C147,'[9]②7月-汇总'!$D:$D,'[9]②7月-汇总'!X:X,0)</f>
        <v>0</v>
      </c>
      <c r="AS147" s="55">
        <f>_xlfn.XLOOKUP(C147,'[9]②7月-汇总'!$D:$D,'[9]②7月-汇总'!Y:Y,0)</f>
        <v>0</v>
      </c>
      <c r="AT147" s="55"/>
      <c r="AU147" s="52">
        <f>_xlfn.XLOOKUP(C147,'[10]7月社保'!$B:$B,'[10]7月社保'!$L:$L,0)</f>
        <v>644.168</v>
      </c>
      <c r="AV147" s="52">
        <f>IFERROR(IF(AL147&gt;0,_xlfn.XLOOKUP(C147,[11]健康师明细!$C:$C,[11]健康师明细!$N:$N,0),0),0)</f>
        <v>0</v>
      </c>
      <c r="AW147" s="52">
        <f>_xlfn.XLOOKUP(C147,'[9]②7月-汇总'!$D:$D,'[9]②7月-汇总'!$AC:$AC,0)</f>
        <v>0</v>
      </c>
      <c r="AX147" s="52">
        <f>_xlfn.XLOOKUP(C147,'[9]②7月-汇总'!$D:$D,'[9]②7月-汇总'!$AB:$AB,0)</f>
        <v>0</v>
      </c>
      <c r="AY147" s="52">
        <f>_xlfn.XLOOKUP(C147,'[9]②7月-汇总'!$D:$D,'[9]②7月-汇总'!$AD:$AD,0)</f>
        <v>0</v>
      </c>
      <c r="AZ147" s="54">
        <f t="shared" si="36"/>
        <v>644.168</v>
      </c>
      <c r="BA147" s="52">
        <f>_xlfn.XLOOKUP(C147,[11]健康师明细!$C:$C,[11]健康师明细!$K:$K,0)</f>
        <v>0</v>
      </c>
      <c r="BB147" s="55">
        <f>_xlfn.XLOOKUP(C147,'[9]②7月-汇总'!$D:$D,'[9]②7月-汇总'!$AE:$AE,0)</f>
        <v>0</v>
      </c>
      <c r="BC147" s="55">
        <f>_xlfn.XLOOKUP(C147,'[9]②7月-汇总'!$D:$D,'[9]②7月-汇总'!$AF:$AF,0)</f>
        <v>0</v>
      </c>
      <c r="BD147" s="58">
        <f>_xlfn.XLOOKUP(C147,'[9]②7月-汇总'!$D:$D,'[9]②7月-汇总'!$AG:$AG,0)</f>
        <v>0</v>
      </c>
      <c r="BE147" s="60" t="e">
        <f t="shared" si="40"/>
        <v>#REF!</v>
      </c>
      <c r="BF147" s="52">
        <f>_xlfn.XLOOKUP(C147,'[9]①7月-花名册'!$E:$E,'[9]①7月-花名册'!$U:$U,0)</f>
        <v>0</v>
      </c>
      <c r="BG147" s="61" t="e">
        <f t="shared" si="37"/>
        <v>#REF!</v>
      </c>
      <c r="BH147" s="61" t="e">
        <f t="shared" si="38"/>
        <v>#REF!</v>
      </c>
      <c r="BI147" s="52">
        <f>_xlfn.XLOOKUP(C147,[9]上月未发人员明细!$A:$A,[9]上月未发人员明细!$I:$I,0)</f>
        <v>0</v>
      </c>
      <c r="BJ147" s="52">
        <f>SUMIFS([7]手动调整!$F:$F,[7]手动调整!$B:$B,C147)</f>
        <v>0</v>
      </c>
      <c r="BK147" s="64" t="e">
        <f t="shared" si="39"/>
        <v>#REF!</v>
      </c>
    </row>
    <row r="148" spans="1:63">
      <c r="A148" s="22" t="s">
        <v>243</v>
      </c>
      <c r="B148" s="23" t="s">
        <v>12</v>
      </c>
      <c r="C148" s="23" t="s">
        <v>248</v>
      </c>
      <c r="D148" s="23" t="str">
        <f>_xlfn.XLOOKUP(C148,[1]期初设置!$E:$E,[1]期初设置!$AM:$AM,0)</f>
        <v>千禧+深藏不露队</v>
      </c>
      <c r="E148" s="27">
        <f>IFERROR(_xlfn.XLOOKUP(C148,[1]期初设置!$E:$E,[1]期初设置!$R:$R),"")</f>
        <v>14306.4</v>
      </c>
      <c r="F148" s="27">
        <f>IFERROR(_xlfn.XLOOKUP(C148,[1]期初设置!$E:$E,[1]期初设置!S:S),"")</f>
        <v>20045.4</v>
      </c>
      <c r="G148" s="27">
        <f>IFERROR(_xlfn.XLOOKUP(C148,[1]期初设置!$E:$E,[1]期初设置!T:T),"")</f>
        <v>-5739</v>
      </c>
      <c r="H148" s="27">
        <f>IFERROR(_xlfn.XLOOKUP(C148,[1]期初设置!$E:$E,[1]期初设置!U:U),"")</f>
        <v>0</v>
      </c>
      <c r="I148" s="31">
        <f>_xlfn.XLOOKUP(A148,[2]门店排名!$C:$C,[2]门店排名!$E:$E,0)</f>
        <v>151129</v>
      </c>
      <c r="J148" s="31">
        <f>IFERROR(_xlfn.XLOOKUP(D148,'[1]⑥战队统计表-B-a-②呈现-业绩明细表④'!$A:$A,'[1]⑥战队统计表-B-a-②呈现-业绩明细表④'!$C:$C,0),"")</f>
        <v>61862.8</v>
      </c>
      <c r="K148" s="32">
        <f>IFERROR(_xlfn.XLOOKUP(C148,[1]期初设置!$E:$E,[1]期初设置!$AI:$AI,0),"")</f>
        <v>774.964875</v>
      </c>
      <c r="L148" s="33">
        <f>_xlfn.XLOOKUP(C148,[1]期初设置!$E:$E,[1]期初设置!$J:$J,0)</f>
        <v>0</v>
      </c>
      <c r="M148" s="35">
        <f>_xlfn.XLOOKUP(C148,[1]期初设置!$E:$E,[1]期初设置!$I:$I,0)</f>
        <v>0</v>
      </c>
      <c r="N148" s="35">
        <f>_xlfn.XLOOKUP(C148,[1]期初设置!$E:$E,[1]期初设置!$K:$K,0)</f>
        <v>0</v>
      </c>
      <c r="O148" s="33">
        <f>_xlfn.XLOOKUP(C148,[1]期初设置!$E:$E,[1]期初设置!$O:$O,0)</f>
        <v>0</v>
      </c>
      <c r="P148" s="35">
        <f>IF(_xlfn.XLOOKUP(C148,[1]期初设置!$E:$E,[1]期初设置!$N:$N,0)="同老店",0,_xlfn.XLOOKUP(C148,[1]期初设置!$E:$E,[1]期初设置!$N:$N,0))</f>
        <v>0</v>
      </c>
      <c r="Q148" s="38">
        <f>_xlfn.XLOOKUP(C148,'[3]7月'!$C:$C,'[3]7月'!$E:$E,0)</f>
        <v>8434.52</v>
      </c>
      <c r="R148" s="38">
        <f>_xlfn.XLOOKUP(C148,'[3]7月'!$C:$C,'[3]7月'!$D:$D,0)</f>
        <v>111</v>
      </c>
      <c r="S148" s="38">
        <f>_xlfn.XLOOKUP(A148,[2]人头人次表!$A:$A,[2]人头人次表!$C:$C,0)</f>
        <v>164</v>
      </c>
      <c r="T148" s="38">
        <f>_xlfn.XLOOKUP(C148,'[4]②7月-汇总'!$D:$D,'[4]②7月-汇总'!$AP:$AP,0)</f>
        <v>31</v>
      </c>
      <c r="U148" s="38">
        <f>_xlfn.XLOOKUP(C148,'[4]②7月-汇总'!$D:$D,'[4]②7月-汇总'!$U:$U,0)</f>
        <v>0</v>
      </c>
      <c r="V148" s="41">
        <f>_xlfn.XLOOKUP(C148,[5]期初设置!$E:$E,[5]期初设置!$AG:$AG,0)</f>
        <v>0.05</v>
      </c>
      <c r="W148" s="42">
        <f>_xlfn.XLOOKUP(C148,[5]期初设置!$E:$E,[5]期初设置!$AH:$AH,0)</f>
        <v>952.1565</v>
      </c>
      <c r="X148" s="42">
        <f>_xlfn.XLOOKUP(C148,[5]期初设置!$E:$E,[5]期初设置!$AI:$AI,0)</f>
        <v>-177.191625</v>
      </c>
      <c r="Y148" s="42" t="str">
        <f>_xlfn.XLOOKUP(C148,[5]期初设置!$E:$E,[5]期初设置!$AM:$AM,0)</f>
        <v/>
      </c>
      <c r="Z148" s="42">
        <f t="shared" si="28"/>
        <v>0</v>
      </c>
      <c r="AA148" s="42">
        <f t="shared" si="29"/>
        <v>774.964875</v>
      </c>
      <c r="AB148" s="42">
        <f>_xlfn.XLOOKUP(C148,'[6]健康师-人工底薪'!$A:$A,'[6]健康师-人工底薪'!$AF:$AF,0)</f>
        <v>2000</v>
      </c>
      <c r="AC148" s="47">
        <f t="shared" si="30"/>
        <v>2000</v>
      </c>
      <c r="AD148" s="38">
        <f>_xlfn.XLOOKUP(C148,'[3]7月'!$C:$C,'[3]7月'!$F:$F,0)</f>
        <v>1161</v>
      </c>
      <c r="AE148" s="38">
        <f>_xlfn.XLOOKUP(C148,'[8]7月'!$C:$C,'[8]7月'!$G:$G,0)</f>
        <v>0</v>
      </c>
      <c r="AF148" s="38">
        <f>_xlfn.XLOOKUP(C148,'[9]②7月-汇总'!$D:$D,'[9]②7月-汇总'!$W:$W,0)</f>
        <v>0</v>
      </c>
      <c r="AG148" s="38">
        <f>_xlfn.XLOOKUP(C148,'[9]②7月-汇总'!$D:$D,'[9]②7月-汇总'!$Z:$Z,0)</f>
        <v>50</v>
      </c>
      <c r="AH148" s="50" t="e">
        <f>AA148+AC148+#REF!+#REF!+#REF!+AF148+AG148+AD148+AE148</f>
        <v>#REF!</v>
      </c>
      <c r="AI148" s="38">
        <f>_xlfn.XLOOKUP(C148,'[9]①7月-花名册'!$E:$E,'[9]①7月-花名册'!$T:$T,0)</f>
        <v>0</v>
      </c>
      <c r="AJ148" s="38">
        <f t="shared" si="31"/>
        <v>0</v>
      </c>
      <c r="AK148" s="38">
        <f t="shared" si="32"/>
        <v>0</v>
      </c>
      <c r="AL148" s="38">
        <f t="shared" si="33"/>
        <v>0</v>
      </c>
      <c r="AM148" s="38" t="e">
        <f t="shared" si="34"/>
        <v>#REF!</v>
      </c>
      <c r="AN148" s="52">
        <f>_xlfn.XLOOKUP(C148,'[9]②7月-汇总'!$D:$D,'[9]②7月-汇总'!AI:AI,0)</f>
        <v>0</v>
      </c>
      <c r="AO148" s="52">
        <f>_xlfn.XLOOKUP(C148,'[9]②7月-汇总'!$D:$D,'[9]②7月-汇总'!AJ:AJ,0)</f>
        <v>0</v>
      </c>
      <c r="AP148" s="52">
        <f>_xlfn.XLOOKUP(C148,'[9]②7月-汇总'!$D:$D,'[9]②7月-汇总'!AL:AL,0)</f>
        <v>0</v>
      </c>
      <c r="AQ148" s="54">
        <f t="shared" si="35"/>
        <v>0</v>
      </c>
      <c r="AR148" s="55">
        <f>_xlfn.XLOOKUP(C148,'[9]②7月-汇总'!$D:$D,'[9]②7月-汇总'!X:X,0)</f>
        <v>0</v>
      </c>
      <c r="AS148" s="55">
        <f>_xlfn.XLOOKUP(C148,'[9]②7月-汇总'!$D:$D,'[9]②7月-汇总'!Y:Y,0)</f>
        <v>0</v>
      </c>
      <c r="AT148" s="55"/>
      <c r="AU148" s="52">
        <f>_xlfn.XLOOKUP(C148,'[10]7月社保'!$B:$B,'[10]7月社保'!$L:$L,0)</f>
        <v>0</v>
      </c>
      <c r="AV148" s="52">
        <f>IFERROR(IF(AL148&gt;0,_xlfn.XLOOKUP(C148,[11]健康师明细!$C:$C,[11]健康师明细!$N:$N,0),0),0)</f>
        <v>0</v>
      </c>
      <c r="AW148" s="52">
        <f>_xlfn.XLOOKUP(C148,'[9]②7月-汇总'!$D:$D,'[9]②7月-汇总'!$AC:$AC,0)</f>
        <v>0</v>
      </c>
      <c r="AX148" s="52">
        <f>_xlfn.XLOOKUP(C148,'[9]②7月-汇总'!$D:$D,'[9]②7月-汇总'!$AB:$AB,0)</f>
        <v>0</v>
      </c>
      <c r="AY148" s="52">
        <f>_xlfn.XLOOKUP(C148,'[9]②7月-汇总'!$D:$D,'[9]②7月-汇总'!$AD:$AD,0)</f>
        <v>0</v>
      </c>
      <c r="AZ148" s="54">
        <f t="shared" si="36"/>
        <v>0</v>
      </c>
      <c r="BA148" s="52">
        <f>_xlfn.XLOOKUP(C148,[11]健康师明细!$C:$C,[11]健康师明细!$K:$K,0)</f>
        <v>0</v>
      </c>
      <c r="BB148" s="55">
        <f>_xlfn.XLOOKUP(C148,'[9]②7月-汇总'!$D:$D,'[9]②7月-汇总'!$AE:$AE,0)</f>
        <v>0</v>
      </c>
      <c r="BC148" s="55">
        <f>_xlfn.XLOOKUP(C148,'[9]②7月-汇总'!$D:$D,'[9]②7月-汇总'!$AF:$AF,0)</f>
        <v>0</v>
      </c>
      <c r="BD148" s="58">
        <f>_xlfn.XLOOKUP(C148,'[9]②7月-汇总'!$D:$D,'[9]②7月-汇总'!$AG:$AG,0)</f>
        <v>0</v>
      </c>
      <c r="BE148" s="60" t="e">
        <f t="shared" si="40"/>
        <v>#REF!</v>
      </c>
      <c r="BF148" s="52">
        <f>_xlfn.XLOOKUP(C148,'[9]①7月-花名册'!$E:$E,'[9]①7月-花名册'!$U:$U,0)</f>
        <v>0</v>
      </c>
      <c r="BG148" s="61" t="e">
        <f t="shared" si="37"/>
        <v>#REF!</v>
      </c>
      <c r="BH148" s="61" t="e">
        <f t="shared" si="38"/>
        <v>#REF!</v>
      </c>
      <c r="BI148" s="52">
        <f>_xlfn.XLOOKUP(C148,[9]上月未发人员明细!$A:$A,[9]上月未发人员明细!$I:$I,0)</f>
        <v>0</v>
      </c>
      <c r="BJ148" s="52">
        <f>SUMIFS([7]手动调整!$F:$F,[7]手动调整!$B:$B,C148)</f>
        <v>0</v>
      </c>
      <c r="BK148" s="64" t="e">
        <f t="shared" si="39"/>
        <v>#REF!</v>
      </c>
    </row>
    <row r="149" spans="1:63">
      <c r="A149" s="22" t="s">
        <v>243</v>
      </c>
      <c r="B149" s="23" t="s">
        <v>12</v>
      </c>
      <c r="C149" s="23" t="s">
        <v>249</v>
      </c>
      <c r="D149" s="23" t="str">
        <f>_xlfn.XLOOKUP(C149,[1]期初设置!$E:$E,[1]期初设置!$AM:$AM,0)</f>
        <v>千禧+无敌队</v>
      </c>
      <c r="E149" s="27">
        <f>IFERROR(_xlfn.XLOOKUP(C149,[1]期初设置!$E:$E,[1]期初设置!$R:$R),"")</f>
        <v>6959.2</v>
      </c>
      <c r="F149" s="27">
        <f>IFERROR(_xlfn.XLOOKUP(C149,[1]期初设置!$E:$E,[1]期初设置!S:S),"")</f>
        <v>6959.2</v>
      </c>
      <c r="G149" s="27">
        <f>IFERROR(_xlfn.XLOOKUP(C149,[1]期初设置!$E:$E,[1]期初设置!T:T),"")</f>
        <v>0</v>
      </c>
      <c r="H149" s="27">
        <f>IFERROR(_xlfn.XLOOKUP(C149,[1]期初设置!$E:$E,[1]期初设置!U:U),"")</f>
        <v>0</v>
      </c>
      <c r="I149" s="31">
        <f>_xlfn.XLOOKUP(A149,[2]门店排名!$C:$C,[2]门店排名!$E:$E,0)</f>
        <v>151129</v>
      </c>
      <c r="J149" s="31">
        <f>IFERROR(_xlfn.XLOOKUP(D149,'[1]⑥战队统计表-B-a-②呈现-业绩明细表④'!$A:$A,'[1]⑥战队统计表-B-a-②呈现-业绩明细表④'!$C:$C,0),"")</f>
        <v>72216.2</v>
      </c>
      <c r="K149" s="32">
        <f>IFERROR(_xlfn.XLOOKUP(C149,[1]期初设置!$E:$E,[1]期初设置!$AI:$AI,0),"")</f>
        <v>264.4496</v>
      </c>
      <c r="L149" s="33">
        <f>_xlfn.XLOOKUP(C149,[1]期初设置!$E:$E,[1]期初设置!$J:$J,0)</f>
        <v>0</v>
      </c>
      <c r="M149" s="35">
        <f>_xlfn.XLOOKUP(C149,[1]期初设置!$E:$E,[1]期初设置!$I:$I,0)</f>
        <v>0</v>
      </c>
      <c r="N149" s="35">
        <f>_xlfn.XLOOKUP(C149,[1]期初设置!$E:$E,[1]期初设置!$K:$K,0)</f>
        <v>0</v>
      </c>
      <c r="O149" s="33">
        <f>_xlfn.XLOOKUP(C149,[1]期初设置!$E:$E,[1]期初设置!$O:$O,0)</f>
        <v>0</v>
      </c>
      <c r="P149" s="35">
        <f>IF(_xlfn.XLOOKUP(C149,[1]期初设置!$E:$E,[1]期初设置!$N:$N,0)="同老店",0,_xlfn.XLOOKUP(C149,[1]期初设置!$E:$E,[1]期初设置!$N:$N,0))</f>
        <v>0</v>
      </c>
      <c r="Q149" s="38">
        <f>_xlfn.XLOOKUP(C149,'[3]7月'!$C:$C,'[3]7月'!$E:$E,0)</f>
        <v>5771.98</v>
      </c>
      <c r="R149" s="38">
        <f>_xlfn.XLOOKUP(C149,'[3]7月'!$C:$C,'[3]7月'!$D:$D,0)</f>
        <v>79</v>
      </c>
      <c r="S149" s="38">
        <f>_xlfn.XLOOKUP(A149,[2]人头人次表!$A:$A,[2]人头人次表!$C:$C,0)</f>
        <v>164</v>
      </c>
      <c r="T149" s="38">
        <f>_xlfn.XLOOKUP(C149,'[4]②7月-汇总'!$D:$D,'[4]②7月-汇总'!$AP:$AP,0)</f>
        <v>31</v>
      </c>
      <c r="U149" s="38">
        <f>_xlfn.XLOOKUP(C149,'[4]②7月-汇总'!$D:$D,'[4]②7月-汇总'!$U:$U,0)</f>
        <v>0</v>
      </c>
      <c r="V149" s="41">
        <f>_xlfn.XLOOKUP(C149,[5]期初设置!$E:$E,[5]期初设置!$AG:$AG,0)</f>
        <v>0.04</v>
      </c>
      <c r="W149" s="42">
        <f>_xlfn.XLOOKUP(C149,[5]期初设置!$E:$E,[5]期初设置!$AH:$AH,0)</f>
        <v>264.4496</v>
      </c>
      <c r="X149" s="42">
        <f>_xlfn.XLOOKUP(C149,[5]期初设置!$E:$E,[5]期初设置!$AI:$AI,0)</f>
        <v>0</v>
      </c>
      <c r="Y149" s="42" t="str">
        <f>_xlfn.XLOOKUP(C149,[5]期初设置!$E:$E,[5]期初设置!$AM:$AM,0)</f>
        <v/>
      </c>
      <c r="Z149" s="42">
        <f t="shared" si="28"/>
        <v>0</v>
      </c>
      <c r="AA149" s="42">
        <f t="shared" si="29"/>
        <v>264.4496</v>
      </c>
      <c r="AB149" s="42">
        <f>_xlfn.XLOOKUP(C149,'[6]健康师-人工底薪'!$A:$A,'[6]健康师-人工底薪'!$AF:$AF,0)</f>
        <v>1800</v>
      </c>
      <c r="AC149" s="47">
        <f t="shared" si="30"/>
        <v>1800</v>
      </c>
      <c r="AD149" s="38">
        <f>_xlfn.XLOOKUP(C149,'[3]7月'!$C:$C,'[3]7月'!$F:$F,0)</f>
        <v>1129</v>
      </c>
      <c r="AE149" s="38">
        <f>_xlfn.XLOOKUP(C149,'[8]7月'!$C:$C,'[8]7月'!$G:$G,0)</f>
        <v>0</v>
      </c>
      <c r="AF149" s="38">
        <f>_xlfn.XLOOKUP(C149,'[9]②7月-汇总'!$D:$D,'[9]②7月-汇总'!$W:$W,0)</f>
        <v>0</v>
      </c>
      <c r="AG149" s="38">
        <f>_xlfn.XLOOKUP(C149,'[9]②7月-汇总'!$D:$D,'[9]②7月-汇总'!$Z:$Z,0)</f>
        <v>0</v>
      </c>
      <c r="AH149" s="50" t="e">
        <f>AA149+AC149+#REF!+#REF!+#REF!+AF149+AG149+AD149+AE149</f>
        <v>#REF!</v>
      </c>
      <c r="AI149" s="38">
        <f>_xlfn.XLOOKUP(C149,'[9]①7月-花名册'!$E:$E,'[9]①7月-花名册'!$T:$T,0)</f>
        <v>4000</v>
      </c>
      <c r="AJ149" s="38">
        <f t="shared" si="31"/>
        <v>0</v>
      </c>
      <c r="AK149" s="38">
        <f t="shared" si="32"/>
        <v>4000</v>
      </c>
      <c r="AL149" s="38" t="e">
        <f t="shared" si="33"/>
        <v>#REF!</v>
      </c>
      <c r="AM149" s="38" t="e">
        <f t="shared" si="34"/>
        <v>#REF!</v>
      </c>
      <c r="AN149" s="52">
        <f>_xlfn.XLOOKUP(C149,'[9]②7月-汇总'!$D:$D,'[9]②7月-汇总'!AI:AI,0)</f>
        <v>0</v>
      </c>
      <c r="AO149" s="52">
        <f>_xlfn.XLOOKUP(C149,'[9]②7月-汇总'!$D:$D,'[9]②7月-汇总'!AJ:AJ,0)</f>
        <v>0</v>
      </c>
      <c r="AP149" s="52">
        <f>_xlfn.XLOOKUP(C149,'[9]②7月-汇总'!$D:$D,'[9]②7月-汇总'!AL:AL,0)</f>
        <v>0</v>
      </c>
      <c r="AQ149" s="54">
        <f t="shared" si="35"/>
        <v>0</v>
      </c>
      <c r="AR149" s="55">
        <f>_xlfn.XLOOKUP(C149,'[9]②7月-汇总'!$D:$D,'[9]②7月-汇总'!X:X,0)</f>
        <v>0</v>
      </c>
      <c r="AS149" s="55">
        <f>_xlfn.XLOOKUP(C149,'[9]②7月-汇总'!$D:$D,'[9]②7月-汇总'!Y:Y,0)</f>
        <v>0</v>
      </c>
      <c r="AT149" s="55"/>
      <c r="AU149" s="52">
        <f>_xlfn.XLOOKUP(C149,'[10]7月社保'!$B:$B,'[10]7月社保'!$L:$L,0)</f>
        <v>0</v>
      </c>
      <c r="AV149" s="52">
        <f>IFERROR(IF(AL149&gt;0,_xlfn.XLOOKUP(C149,[11]健康师明细!$C:$C,[11]健康师明细!$N:$N,0),0),0)</f>
        <v>0</v>
      </c>
      <c r="AW149" s="52">
        <f>_xlfn.XLOOKUP(C149,'[9]②7月-汇总'!$D:$D,'[9]②7月-汇总'!$AC:$AC,0)</f>
        <v>0</v>
      </c>
      <c r="AX149" s="52">
        <f>_xlfn.XLOOKUP(C149,'[9]②7月-汇总'!$D:$D,'[9]②7月-汇总'!$AB:$AB,0)</f>
        <v>0</v>
      </c>
      <c r="AY149" s="52">
        <f>_xlfn.XLOOKUP(C149,'[9]②7月-汇总'!$D:$D,'[9]②7月-汇总'!$AD:$AD,0)</f>
        <v>0</v>
      </c>
      <c r="AZ149" s="54">
        <f t="shared" si="36"/>
        <v>0</v>
      </c>
      <c r="BA149" s="52">
        <f>_xlfn.XLOOKUP(C149,[11]健康师明细!$C:$C,[11]健康师明细!$K:$K,0)</f>
        <v>0</v>
      </c>
      <c r="BB149" s="55">
        <f>_xlfn.XLOOKUP(C149,'[9]②7月-汇总'!$D:$D,'[9]②7月-汇总'!$AE:$AE,0)</f>
        <v>0</v>
      </c>
      <c r="BC149" s="55">
        <f>_xlfn.XLOOKUP(C149,'[9]②7月-汇总'!$D:$D,'[9]②7月-汇总'!$AF:$AF,0)</f>
        <v>0</v>
      </c>
      <c r="BD149" s="58">
        <f>_xlfn.XLOOKUP(C149,'[9]②7月-汇总'!$D:$D,'[9]②7月-汇总'!$AG:$AG,0)</f>
        <v>0</v>
      </c>
      <c r="BE149" s="60" t="e">
        <f t="shared" si="40"/>
        <v>#REF!</v>
      </c>
      <c r="BF149" s="52">
        <f>_xlfn.XLOOKUP(C149,'[9]①7月-花名册'!$E:$E,'[9]①7月-花名册'!$U:$U,0)</f>
        <v>0</v>
      </c>
      <c r="BG149" s="61" t="e">
        <f t="shared" si="37"/>
        <v>#REF!</v>
      </c>
      <c r="BH149" s="61" t="e">
        <f t="shared" si="38"/>
        <v>#REF!</v>
      </c>
      <c r="BI149" s="52">
        <f>_xlfn.XLOOKUP(C149,[9]上月未发人员明细!$A:$A,[9]上月未发人员明细!$I:$I,0)</f>
        <v>0</v>
      </c>
      <c r="BJ149" s="52">
        <f>SUMIFS([7]手动调整!$F:$F,[7]手动调整!$B:$B,C149)</f>
        <v>0</v>
      </c>
      <c r="BK149" s="64" t="e">
        <f t="shared" si="39"/>
        <v>#REF!</v>
      </c>
    </row>
    <row r="150" spans="1:63">
      <c r="A150" s="22" t="s">
        <v>243</v>
      </c>
      <c r="B150" s="23" t="s">
        <v>12</v>
      </c>
      <c r="C150" s="23" t="s">
        <v>250</v>
      </c>
      <c r="D150" s="23" t="str">
        <f>_xlfn.XLOOKUP(C150,[1]期初设置!$E:$E,[1]期初设置!$AM:$AM,0)</f>
        <v>千禧+无敌队</v>
      </c>
      <c r="E150" s="27">
        <f>IFERROR(_xlfn.XLOOKUP(C150,[1]期初设置!$E:$E,[1]期初设置!$R:$R),"")</f>
        <v>3614</v>
      </c>
      <c r="F150" s="27">
        <f>IFERROR(_xlfn.XLOOKUP(C150,[1]期初设置!$E:$E,[1]期初设置!S:S),"")</f>
        <v>3614</v>
      </c>
      <c r="G150" s="27">
        <f>IFERROR(_xlfn.XLOOKUP(C150,[1]期初设置!$E:$E,[1]期初设置!T:T),"")</f>
        <v>0</v>
      </c>
      <c r="H150" s="27">
        <f>IFERROR(_xlfn.XLOOKUP(C150,[1]期初设置!$E:$E,[1]期初设置!U:U),"")</f>
        <v>0</v>
      </c>
      <c r="I150" s="31">
        <f>_xlfn.XLOOKUP(A150,[2]门店排名!$C:$C,[2]门店排名!$E:$E,0)</f>
        <v>151129</v>
      </c>
      <c r="J150" s="31">
        <f>IFERROR(_xlfn.XLOOKUP(D150,'[1]⑥战队统计表-B-a-②呈现-业绩明细表④'!$A:$A,'[1]⑥战队统计表-B-a-②呈现-业绩明细表④'!$C:$C,0),"")</f>
        <v>72216.2</v>
      </c>
      <c r="K150" s="32">
        <f>IFERROR(_xlfn.XLOOKUP(C150,[1]期初设置!$E:$E,[1]期初设置!$AI:$AI,0),"")</f>
        <v>137.332</v>
      </c>
      <c r="L150" s="33">
        <f>_xlfn.XLOOKUP(C150,[1]期初设置!$E:$E,[1]期初设置!$J:$J,0)</f>
        <v>0</v>
      </c>
      <c r="M150" s="35">
        <f>_xlfn.XLOOKUP(C150,[1]期初设置!$E:$E,[1]期初设置!$I:$I,0)</f>
        <v>0</v>
      </c>
      <c r="N150" s="35">
        <f>_xlfn.XLOOKUP(C150,[1]期初设置!$E:$E,[1]期初设置!$K:$K,0)</f>
        <v>0</v>
      </c>
      <c r="O150" s="33">
        <f>_xlfn.XLOOKUP(C150,[1]期初设置!$E:$E,[1]期初设置!$O:$O,0)</f>
        <v>0</v>
      </c>
      <c r="P150" s="35">
        <f>IF(_xlfn.XLOOKUP(C150,[1]期初设置!$E:$E,[1]期初设置!$N:$N,0)="同老店",0,_xlfn.XLOOKUP(C150,[1]期初设置!$E:$E,[1]期初设置!$N:$N,0))</f>
        <v>0</v>
      </c>
      <c r="Q150" s="38">
        <f>_xlfn.XLOOKUP(C150,'[3]7月'!$C:$C,'[3]7月'!$E:$E,0)</f>
        <v>4789.33</v>
      </c>
      <c r="R150" s="38">
        <f>_xlfn.XLOOKUP(C150,'[3]7月'!$C:$C,'[3]7月'!$D:$D,0)</f>
        <v>71</v>
      </c>
      <c r="S150" s="38">
        <f>_xlfn.XLOOKUP(A150,[2]人头人次表!$A:$A,[2]人头人次表!$C:$C,0)</f>
        <v>164</v>
      </c>
      <c r="T150" s="38">
        <f>_xlfn.XLOOKUP(C150,'[4]②7月-汇总'!$D:$D,'[4]②7月-汇总'!$AP:$AP,0)</f>
        <v>31</v>
      </c>
      <c r="U150" s="38">
        <f>_xlfn.XLOOKUP(C150,'[4]②7月-汇总'!$D:$D,'[4]②7月-汇总'!$U:$U,0)</f>
        <v>0</v>
      </c>
      <c r="V150" s="41">
        <f>_xlfn.XLOOKUP(C150,[5]期初设置!$E:$E,[5]期初设置!$AG:$AG,0)</f>
        <v>0.04</v>
      </c>
      <c r="W150" s="42">
        <f>_xlfn.XLOOKUP(C150,[5]期初设置!$E:$E,[5]期初设置!$AH:$AH,0)</f>
        <v>137.332</v>
      </c>
      <c r="X150" s="42">
        <f>_xlfn.XLOOKUP(C150,[5]期初设置!$E:$E,[5]期初设置!$AI:$AI,0)</f>
        <v>0</v>
      </c>
      <c r="Y150" s="42" t="str">
        <f>_xlfn.XLOOKUP(C150,[5]期初设置!$E:$E,[5]期初设置!$AM:$AM,0)</f>
        <v/>
      </c>
      <c r="Z150" s="42">
        <f t="shared" si="28"/>
        <v>0</v>
      </c>
      <c r="AA150" s="42">
        <f t="shared" si="29"/>
        <v>137.332</v>
      </c>
      <c r="AB150" s="42">
        <f>_xlfn.XLOOKUP(C150,'[6]健康师-人工底薪'!$A:$A,'[6]健康师-人工底薪'!$AF:$AF,0)</f>
        <v>1800</v>
      </c>
      <c r="AC150" s="47">
        <f t="shared" si="30"/>
        <v>1800</v>
      </c>
      <c r="AD150" s="38">
        <f>_xlfn.XLOOKUP(C150,'[3]7月'!$C:$C,'[3]7月'!$F:$F,0)</f>
        <v>952</v>
      </c>
      <c r="AE150" s="38">
        <f>_xlfn.XLOOKUP(C150,'[8]7月'!$C:$C,'[8]7月'!$G:$G,0)</f>
        <v>0</v>
      </c>
      <c r="AF150" s="38">
        <f>_xlfn.XLOOKUP(C150,'[9]②7月-汇总'!$D:$D,'[9]②7月-汇总'!$W:$W,0)</f>
        <v>0</v>
      </c>
      <c r="AG150" s="38">
        <f>_xlfn.XLOOKUP(C150,'[9]②7月-汇总'!$D:$D,'[9]②7月-汇总'!$Z:$Z,0)</f>
        <v>0</v>
      </c>
      <c r="AH150" s="50" t="e">
        <f>AA150+AC150+#REF!+#REF!+#REF!+AF150+AG150+AD150+AE150</f>
        <v>#REF!</v>
      </c>
      <c r="AI150" s="38">
        <f>_xlfn.XLOOKUP(C150,'[9]①7月-花名册'!$E:$E,'[9]①7月-花名册'!$T:$T,0)</f>
        <v>3500</v>
      </c>
      <c r="AJ150" s="38">
        <f t="shared" si="31"/>
        <v>0</v>
      </c>
      <c r="AK150" s="38">
        <f t="shared" si="32"/>
        <v>3500</v>
      </c>
      <c r="AL150" s="38" t="e">
        <f t="shared" si="33"/>
        <v>#REF!</v>
      </c>
      <c r="AM150" s="38" t="e">
        <f t="shared" si="34"/>
        <v>#REF!</v>
      </c>
      <c r="AN150" s="52">
        <f>_xlfn.XLOOKUP(C150,'[9]②7月-汇总'!$D:$D,'[9]②7月-汇总'!AI:AI,0)</f>
        <v>0</v>
      </c>
      <c r="AO150" s="52">
        <f>_xlfn.XLOOKUP(C150,'[9]②7月-汇总'!$D:$D,'[9]②7月-汇总'!AJ:AJ,0)</f>
        <v>0</v>
      </c>
      <c r="AP150" s="52">
        <f>_xlfn.XLOOKUP(C150,'[9]②7月-汇总'!$D:$D,'[9]②7月-汇总'!AL:AL,0)</f>
        <v>0</v>
      </c>
      <c r="AQ150" s="54">
        <f t="shared" si="35"/>
        <v>0</v>
      </c>
      <c r="AR150" s="55">
        <f>_xlfn.XLOOKUP(C150,'[9]②7月-汇总'!$D:$D,'[9]②7月-汇总'!X:X,0)</f>
        <v>10</v>
      </c>
      <c r="AS150" s="55">
        <f>_xlfn.XLOOKUP(C150,'[9]②7月-汇总'!$D:$D,'[9]②7月-汇总'!Y:Y,0)</f>
        <v>10</v>
      </c>
      <c r="AT150" s="55"/>
      <c r="AU150" s="52">
        <f>_xlfn.XLOOKUP(C150,'[10]7月社保'!$B:$B,'[10]7月社保'!$L:$L,0)</f>
        <v>0</v>
      </c>
      <c r="AV150" s="52">
        <f>IFERROR(IF(AL150&gt;0,_xlfn.XLOOKUP(C150,[11]健康师明细!$C:$C,[11]健康师明细!$N:$N,0),0),0)</f>
        <v>0</v>
      </c>
      <c r="AW150" s="52">
        <f>_xlfn.XLOOKUP(C150,'[9]②7月-汇总'!$D:$D,'[9]②7月-汇总'!$AC:$AC,0)</f>
        <v>100</v>
      </c>
      <c r="AX150" s="52">
        <f>_xlfn.XLOOKUP(C150,'[9]②7月-汇总'!$D:$D,'[9]②7月-汇总'!$AB:$AB,0)</f>
        <v>0</v>
      </c>
      <c r="AY150" s="52">
        <f>_xlfn.XLOOKUP(C150,'[9]②7月-汇总'!$D:$D,'[9]②7月-汇总'!$AD:$AD,0)</f>
        <v>0</v>
      </c>
      <c r="AZ150" s="54">
        <f t="shared" si="36"/>
        <v>120</v>
      </c>
      <c r="BA150" s="52">
        <f>_xlfn.XLOOKUP(C150,[11]健康师明细!$C:$C,[11]健康师明细!$K:$K,0)</f>
        <v>0</v>
      </c>
      <c r="BB150" s="55">
        <f>_xlfn.XLOOKUP(C150,'[9]②7月-汇总'!$D:$D,'[9]②7月-汇总'!$AE:$AE,0)</f>
        <v>0</v>
      </c>
      <c r="BC150" s="55">
        <f>_xlfn.XLOOKUP(C150,'[9]②7月-汇总'!$D:$D,'[9]②7月-汇总'!$AF:$AF,0)</f>
        <v>0</v>
      </c>
      <c r="BD150" s="58">
        <f>_xlfn.XLOOKUP(C150,'[9]②7月-汇总'!$D:$D,'[9]②7月-汇总'!$AG:$AG,0)</f>
        <v>0</v>
      </c>
      <c r="BE150" s="60" t="e">
        <f t="shared" si="40"/>
        <v>#REF!</v>
      </c>
      <c r="BF150" s="52">
        <f>_xlfn.XLOOKUP(C150,'[9]①7月-花名册'!$E:$E,'[9]①7月-花名册'!$U:$U,0)</f>
        <v>0</v>
      </c>
      <c r="BG150" s="61" t="e">
        <f t="shared" si="37"/>
        <v>#REF!</v>
      </c>
      <c r="BH150" s="61" t="e">
        <f t="shared" si="38"/>
        <v>#REF!</v>
      </c>
      <c r="BI150" s="52">
        <f>_xlfn.XLOOKUP(C150,[9]上月未发人员明细!$A:$A,[9]上月未发人员明细!$I:$I,0)</f>
        <v>0</v>
      </c>
      <c r="BJ150" s="52">
        <f>SUMIFS([7]手动调整!$F:$F,[7]手动调整!$B:$B,C150)</f>
        <v>0</v>
      </c>
      <c r="BK150" s="64" t="e">
        <f t="shared" si="39"/>
        <v>#REF!</v>
      </c>
    </row>
    <row r="151" spans="1:63">
      <c r="A151" s="22" t="s">
        <v>144</v>
      </c>
      <c r="B151" s="23" t="s">
        <v>102</v>
      </c>
      <c r="C151" s="23" t="s">
        <v>251</v>
      </c>
      <c r="D151" s="23">
        <f>_xlfn.XLOOKUP(C151,[1]期初设置!$E:$E,[1]期初设置!$AM:$AM,0)</f>
        <v>0</v>
      </c>
      <c r="E151" s="27" t="str">
        <f>IFERROR(_xlfn.XLOOKUP(C151,[1]期初设置!$E:$E,[1]期初设置!$R:$R),"")</f>
        <v/>
      </c>
      <c r="F151" s="27" t="str">
        <f>IFERROR(_xlfn.XLOOKUP(C151,[1]期初设置!$E:$E,[1]期初设置!S:S),"")</f>
        <v/>
      </c>
      <c r="G151" s="27" t="str">
        <f>IFERROR(_xlfn.XLOOKUP(C151,[1]期初设置!$E:$E,[1]期初设置!T:T),"")</f>
        <v/>
      </c>
      <c r="H151" s="27" t="str">
        <f>IFERROR(_xlfn.XLOOKUP(C151,[1]期初设置!$E:$E,[1]期初设置!U:U),"")</f>
        <v/>
      </c>
      <c r="I151" s="31">
        <f>_xlfn.XLOOKUP(A151,[2]门店排名!$C:$C,[2]门店排名!$E:$E,0)</f>
        <v>135590</v>
      </c>
      <c r="J151" s="31" t="str">
        <f>IFERROR(_xlfn.XLOOKUP(D151,'[1]⑥战队统计表-B-a-②呈现-业绩明细表④'!$A:$A,'[1]⑥战队统计表-B-a-②呈现-业绩明细表④'!$C:$C,0),"")</f>
        <v/>
      </c>
      <c r="K151" s="32">
        <f>IFERROR(_xlfn.XLOOKUP(C151,[1]期初设置!$E:$E,[1]期初设置!$AI:$AI,0),"")</f>
        <v>0</v>
      </c>
      <c r="L151" s="33">
        <f>_xlfn.XLOOKUP(C151,[1]期初设置!$E:$E,[1]期初设置!$J:$J,0)</f>
        <v>0</v>
      </c>
      <c r="M151" s="35">
        <f>_xlfn.XLOOKUP(C151,[1]期初设置!$E:$E,[1]期初设置!$I:$I,0)</f>
        <v>0</v>
      </c>
      <c r="N151" s="35">
        <f>_xlfn.XLOOKUP(C151,[1]期初设置!$E:$E,[1]期初设置!$K:$K,0)</f>
        <v>0</v>
      </c>
      <c r="O151" s="33">
        <f>_xlfn.XLOOKUP(C151,[1]期初设置!$E:$E,[1]期初设置!$O:$O,0)</f>
        <v>0</v>
      </c>
      <c r="P151" s="35">
        <f>IF(_xlfn.XLOOKUP(C151,[1]期初设置!$E:$E,[1]期初设置!$N:$N,0)="同老店",0,_xlfn.XLOOKUP(C151,[1]期初设置!$E:$E,[1]期初设置!$N:$N,0))</f>
        <v>0</v>
      </c>
      <c r="Q151" s="38">
        <f>_xlfn.XLOOKUP(C151,'[3]7月'!$C:$C,'[3]7月'!$E:$E,0)</f>
        <v>0</v>
      </c>
      <c r="R151" s="38">
        <f>_xlfn.XLOOKUP(C151,'[3]7月'!$C:$C,'[3]7月'!$D:$D,0)</f>
        <v>0</v>
      </c>
      <c r="S151" s="38">
        <f>_xlfn.XLOOKUP(A151,[2]人头人次表!$A:$A,[2]人头人次表!$C:$C,0)</f>
        <v>150</v>
      </c>
      <c r="T151" s="38">
        <f>_xlfn.XLOOKUP(C151,'[4]②7月-汇总'!$D:$D,'[4]②7月-汇总'!$AP:$AP,0)</f>
        <v>31</v>
      </c>
      <c r="U151" s="38">
        <f>_xlfn.XLOOKUP(C151,'[4]②7月-汇总'!$D:$D,'[4]②7月-汇总'!$U:$U,0)</f>
        <v>0</v>
      </c>
      <c r="V151" s="41">
        <f>_xlfn.XLOOKUP(C151,[5]期初设置!$E:$E,[5]期初设置!$AG:$AG,0)</f>
        <v>0</v>
      </c>
      <c r="W151" s="42">
        <f>_xlfn.XLOOKUP(C151,[5]期初设置!$E:$E,[5]期初设置!$AH:$AH,0)</f>
        <v>0</v>
      </c>
      <c r="X151" s="42">
        <f>_xlfn.XLOOKUP(C151,[5]期初设置!$E:$E,[5]期初设置!$AI:$AI,0)</f>
        <v>0</v>
      </c>
      <c r="Y151" s="42">
        <f>_xlfn.XLOOKUP(C151,[5]期初设置!$E:$E,[5]期初设置!$AM:$AM,0)</f>
        <v>0</v>
      </c>
      <c r="Z151" s="42">
        <f t="shared" si="28"/>
        <v>0</v>
      </c>
      <c r="AA151" s="42">
        <f t="shared" si="29"/>
        <v>0</v>
      </c>
      <c r="AB151" s="42">
        <f>_xlfn.XLOOKUP(C151,'[6]健康师-人工底薪'!$A:$A,'[6]健康师-人工底薪'!$AF:$AF,0)</f>
        <v>0</v>
      </c>
      <c r="AC151" s="47">
        <f t="shared" si="30"/>
        <v>0</v>
      </c>
      <c r="AD151" s="38">
        <f>_xlfn.XLOOKUP(C151,'[3]7月'!$C:$C,'[3]7月'!$F:$F,0)</f>
        <v>0</v>
      </c>
      <c r="AE151" s="38">
        <f>_xlfn.XLOOKUP(C151,'[8]7月'!$C:$C,'[8]7月'!$G:$G,0)</f>
        <v>0</v>
      </c>
      <c r="AF151" s="38">
        <f>_xlfn.XLOOKUP(C151,'[9]②7月-汇总'!$D:$D,'[9]②7月-汇总'!$W:$W,0)</f>
        <v>0</v>
      </c>
      <c r="AG151" s="38">
        <f>_xlfn.XLOOKUP(C151,'[9]②7月-汇总'!$D:$D,'[9]②7月-汇总'!$Z:$Z,0)</f>
        <v>0</v>
      </c>
      <c r="AH151" s="50" t="e">
        <f>AA151+AC151+#REF!+#REF!+#REF!+AF151+AG151+AD151+AE151</f>
        <v>#REF!</v>
      </c>
      <c r="AI151" s="38">
        <f>_xlfn.XLOOKUP(C151,'[9]①7月-花名册'!$E:$E,'[9]①7月-花名册'!$T:$T,0)</f>
        <v>0</v>
      </c>
      <c r="AJ151" s="38">
        <f t="shared" si="31"/>
        <v>0</v>
      </c>
      <c r="AK151" s="38">
        <f t="shared" si="32"/>
        <v>0</v>
      </c>
      <c r="AL151" s="38">
        <f t="shared" si="33"/>
        <v>0</v>
      </c>
      <c r="AM151" s="38" t="e">
        <f t="shared" si="34"/>
        <v>#REF!</v>
      </c>
      <c r="AN151" s="52">
        <f>_xlfn.XLOOKUP(C151,'[9]②7月-汇总'!$D:$D,'[9]②7月-汇总'!AI:AI,0)</f>
        <v>0</v>
      </c>
      <c r="AO151" s="52">
        <f>_xlfn.XLOOKUP(C151,'[9]②7月-汇总'!$D:$D,'[9]②7月-汇总'!AJ:AJ,0)</f>
        <v>0</v>
      </c>
      <c r="AP151" s="52">
        <f>_xlfn.XLOOKUP(C151,'[9]②7月-汇总'!$D:$D,'[9]②7月-汇总'!AL:AL,0)</f>
        <v>0</v>
      </c>
      <c r="AQ151" s="54">
        <f t="shared" si="35"/>
        <v>0</v>
      </c>
      <c r="AR151" s="55">
        <f>_xlfn.XLOOKUP(C151,'[9]②7月-汇总'!$D:$D,'[9]②7月-汇总'!X:X,0)</f>
        <v>10</v>
      </c>
      <c r="AS151" s="55">
        <f>_xlfn.XLOOKUP(C151,'[9]②7月-汇总'!$D:$D,'[9]②7月-汇总'!Y:Y,0)</f>
        <v>0</v>
      </c>
      <c r="AT151" s="55"/>
      <c r="AU151" s="52">
        <f>_xlfn.XLOOKUP(C151,'[10]7月社保'!$B:$B,'[10]7月社保'!$L:$L,0)</f>
        <v>644.168</v>
      </c>
      <c r="AV151" s="52">
        <f>IFERROR(IF(AL151&gt;0,_xlfn.XLOOKUP(C151,[11]健康师明细!$C:$C,[11]健康师明细!$N:$N,0),0),0)</f>
        <v>0</v>
      </c>
      <c r="AW151" s="52">
        <f>_xlfn.XLOOKUP(C151,'[9]②7月-汇总'!$D:$D,'[9]②7月-汇总'!$AC:$AC,0)</f>
        <v>0</v>
      </c>
      <c r="AX151" s="52">
        <f>_xlfn.XLOOKUP(C151,'[9]②7月-汇总'!$D:$D,'[9]②7月-汇总'!$AB:$AB,0)</f>
        <v>0</v>
      </c>
      <c r="AY151" s="52">
        <f>_xlfn.XLOOKUP(C151,'[9]②7月-汇总'!$D:$D,'[9]②7月-汇总'!$AD:$AD,0)</f>
        <v>0</v>
      </c>
      <c r="AZ151" s="54">
        <f t="shared" si="36"/>
        <v>654.168</v>
      </c>
      <c r="BA151" s="52">
        <f>_xlfn.XLOOKUP(C151,[11]健康师明细!$C:$C,[11]健康师明细!$K:$K,0)</f>
        <v>0</v>
      </c>
      <c r="BB151" s="55">
        <f>_xlfn.XLOOKUP(C151,'[9]②7月-汇总'!$D:$D,'[9]②7月-汇总'!$AE:$AE,0)</f>
        <v>0</v>
      </c>
      <c r="BC151" s="55">
        <f>_xlfn.XLOOKUP(C151,'[9]②7月-汇总'!$D:$D,'[9]②7月-汇总'!$AF:$AF,0)</f>
        <v>0</v>
      </c>
      <c r="BD151" s="58">
        <f>_xlfn.XLOOKUP(C151,'[9]②7月-汇总'!$D:$D,'[9]②7月-汇总'!$AG:$AG,0)</f>
        <v>0</v>
      </c>
      <c r="BE151" s="60" t="e">
        <f t="shared" si="40"/>
        <v>#REF!</v>
      </c>
      <c r="BF151" s="52">
        <f>_xlfn.XLOOKUP(C151,'[9]①7月-花名册'!$E:$E,'[9]①7月-花名册'!$U:$U,0)</f>
        <v>0</v>
      </c>
      <c r="BG151" s="61" t="e">
        <f t="shared" si="37"/>
        <v>#REF!</v>
      </c>
      <c r="BH151" s="61" t="e">
        <f t="shared" si="38"/>
        <v>#REF!</v>
      </c>
      <c r="BI151" s="52">
        <f>_xlfn.XLOOKUP(C151,[9]上月未发人员明细!$A:$A,[9]上月未发人员明细!$I:$I,0)</f>
        <v>0</v>
      </c>
      <c r="BJ151" s="52">
        <f>SUMIFS([7]手动调整!$F:$F,[7]手动调整!$B:$B,C151)</f>
        <v>0</v>
      </c>
      <c r="BK151" s="64" t="e">
        <f t="shared" si="39"/>
        <v>#REF!</v>
      </c>
    </row>
    <row r="152" spans="1:63">
      <c r="A152" s="22" t="s">
        <v>252</v>
      </c>
      <c r="B152" s="23" t="s">
        <v>81</v>
      </c>
      <c r="C152" s="23" t="s">
        <v>253</v>
      </c>
      <c r="D152" s="23">
        <f>_xlfn.XLOOKUP(C152,[1]期初设置!$E:$E,[1]期初设置!$AM:$AM,0)</f>
        <v>0</v>
      </c>
      <c r="E152" s="27" t="str">
        <f>IFERROR(_xlfn.XLOOKUP(C152,[1]期初设置!$E:$E,[1]期初设置!$R:$R),"")</f>
        <v/>
      </c>
      <c r="F152" s="27" t="str">
        <f>IFERROR(_xlfn.XLOOKUP(C152,[1]期初设置!$E:$E,[1]期初设置!S:S),"")</f>
        <v/>
      </c>
      <c r="G152" s="27" t="str">
        <f>IFERROR(_xlfn.XLOOKUP(C152,[1]期初设置!$E:$E,[1]期初设置!T:T),"")</f>
        <v/>
      </c>
      <c r="H152" s="27" t="str">
        <f>IFERROR(_xlfn.XLOOKUP(C152,[1]期初设置!$E:$E,[1]期初设置!U:U),"")</f>
        <v/>
      </c>
      <c r="I152" s="31">
        <f>_xlfn.XLOOKUP(A152,[2]门店排名!$C:$C,[2]门店排名!$E:$E,0)</f>
        <v>143757</v>
      </c>
      <c r="J152" s="31" t="str">
        <f>IFERROR(_xlfn.XLOOKUP(D152,'[1]⑥战队统计表-B-a-②呈现-业绩明细表④'!$A:$A,'[1]⑥战队统计表-B-a-②呈现-业绩明细表④'!$C:$C,0),"")</f>
        <v/>
      </c>
      <c r="K152" s="32">
        <f>IFERROR(_xlfn.XLOOKUP(C152,[1]期初设置!$E:$E,[1]期初设置!$AI:$AI,0),"")</f>
        <v>0</v>
      </c>
      <c r="L152" s="33">
        <f>_xlfn.XLOOKUP(C152,[1]期初设置!$E:$E,[1]期初设置!$J:$J,0)</f>
        <v>0</v>
      </c>
      <c r="M152" s="35">
        <f>_xlfn.XLOOKUP(C152,[1]期初设置!$E:$E,[1]期初设置!$I:$I,0)</f>
        <v>0</v>
      </c>
      <c r="N152" s="35">
        <f>_xlfn.XLOOKUP(C152,[1]期初设置!$E:$E,[1]期初设置!$K:$K,0)</f>
        <v>0</v>
      </c>
      <c r="O152" s="33">
        <f>_xlfn.XLOOKUP(C152,[1]期初设置!$E:$E,[1]期初设置!$O:$O,0)</f>
        <v>0</v>
      </c>
      <c r="P152" s="35">
        <f>IF(_xlfn.XLOOKUP(C152,[1]期初设置!$E:$E,[1]期初设置!$N:$N,0)="同老店",0,_xlfn.XLOOKUP(C152,[1]期初设置!$E:$E,[1]期初设置!$N:$N,0))</f>
        <v>0</v>
      </c>
      <c r="Q152" s="38">
        <f>_xlfn.XLOOKUP(C152,'[3]7月'!$C:$C,'[3]7月'!$E:$E,0)</f>
        <v>0</v>
      </c>
      <c r="R152" s="38">
        <f>_xlfn.XLOOKUP(C152,'[3]7月'!$C:$C,'[3]7月'!$D:$D,0)</f>
        <v>0</v>
      </c>
      <c r="S152" s="38">
        <f>_xlfn.XLOOKUP(A152,[2]人头人次表!$A:$A,[2]人头人次表!$C:$C,0)</f>
        <v>156</v>
      </c>
      <c r="T152" s="38">
        <f>_xlfn.XLOOKUP(C152,'[4]②7月-汇总'!$D:$D,'[4]②7月-汇总'!$AP:$AP,0)</f>
        <v>24</v>
      </c>
      <c r="U152" s="38">
        <f>_xlfn.XLOOKUP(C152,'[4]②7月-汇总'!$D:$D,'[4]②7月-汇总'!$U:$U,0)</f>
        <v>7</v>
      </c>
      <c r="V152" s="41">
        <f>_xlfn.XLOOKUP(C152,[5]期初设置!$E:$E,[5]期初设置!$AG:$AG,0)</f>
        <v>0</v>
      </c>
      <c r="W152" s="42">
        <f>_xlfn.XLOOKUP(C152,[5]期初设置!$E:$E,[5]期初设置!$AH:$AH,0)</f>
        <v>0</v>
      </c>
      <c r="X152" s="42">
        <f>_xlfn.XLOOKUP(C152,[5]期初设置!$E:$E,[5]期初设置!$AI:$AI,0)</f>
        <v>0</v>
      </c>
      <c r="Y152" s="42">
        <f>_xlfn.XLOOKUP(C152,[5]期初设置!$E:$E,[5]期初设置!$AM:$AM,0)</f>
        <v>0</v>
      </c>
      <c r="Z152" s="42">
        <f t="shared" si="28"/>
        <v>0</v>
      </c>
      <c r="AA152" s="42">
        <f t="shared" si="29"/>
        <v>0</v>
      </c>
      <c r="AB152" s="42">
        <f>_xlfn.XLOOKUP(C152,'[6]健康师-人工底薪'!$A:$A,'[6]健康师-人工底薪'!$AF:$AF,0)</f>
        <v>0</v>
      </c>
      <c r="AC152" s="47">
        <f t="shared" si="30"/>
        <v>0</v>
      </c>
      <c r="AD152" s="38">
        <f>_xlfn.XLOOKUP(C152,'[3]7月'!$C:$C,'[3]7月'!$F:$F,0)</f>
        <v>0</v>
      </c>
      <c r="AE152" s="38">
        <f>_xlfn.XLOOKUP(C152,'[8]7月'!$C:$C,'[8]7月'!$G:$G,0)</f>
        <v>0</v>
      </c>
      <c r="AF152" s="38">
        <f>_xlfn.XLOOKUP(C152,'[9]②7月-汇总'!$D:$D,'[9]②7月-汇总'!$W:$W,0)</f>
        <v>0</v>
      </c>
      <c r="AG152" s="38">
        <f>_xlfn.XLOOKUP(C152,'[9]②7月-汇总'!$D:$D,'[9]②7月-汇总'!$Z:$Z,0)</f>
        <v>0</v>
      </c>
      <c r="AH152" s="50" t="e">
        <f>AA152+AC152+#REF!+#REF!+#REF!+AF152+AG152+AD152+AE152</f>
        <v>#REF!</v>
      </c>
      <c r="AI152" s="38">
        <f>_xlfn.XLOOKUP(C152,'[9]①7月-花名册'!$E:$E,'[9]①7月-花名册'!$T:$T,0)</f>
        <v>0</v>
      </c>
      <c r="AJ152" s="38">
        <f t="shared" si="31"/>
        <v>0</v>
      </c>
      <c r="AK152" s="38">
        <f t="shared" si="32"/>
        <v>0</v>
      </c>
      <c r="AL152" s="38">
        <f t="shared" si="33"/>
        <v>0</v>
      </c>
      <c r="AM152" s="38" t="e">
        <f t="shared" si="34"/>
        <v>#REF!</v>
      </c>
      <c r="AN152" s="52">
        <f>_xlfn.XLOOKUP(C152,'[9]②7月-汇总'!$D:$D,'[9]②7月-汇总'!AI:AI,0)</f>
        <v>0</v>
      </c>
      <c r="AO152" s="52">
        <f>_xlfn.XLOOKUP(C152,'[9]②7月-汇总'!$D:$D,'[9]②7月-汇总'!AJ:AJ,0)</f>
        <v>0</v>
      </c>
      <c r="AP152" s="52">
        <f>_xlfn.XLOOKUP(C152,'[9]②7月-汇总'!$D:$D,'[9]②7月-汇总'!AL:AL,0)</f>
        <v>0</v>
      </c>
      <c r="AQ152" s="54">
        <f t="shared" si="35"/>
        <v>0</v>
      </c>
      <c r="AR152" s="55">
        <f>_xlfn.XLOOKUP(C152,'[9]②7月-汇总'!$D:$D,'[9]②7月-汇总'!X:X,0)</f>
        <v>0</v>
      </c>
      <c r="AS152" s="55">
        <f>_xlfn.XLOOKUP(C152,'[9]②7月-汇总'!$D:$D,'[9]②7月-汇总'!Y:Y,0)</f>
        <v>0</v>
      </c>
      <c r="AT152" s="55"/>
      <c r="AU152" s="52">
        <f>_xlfn.XLOOKUP(C152,'[10]7月社保'!$B:$B,'[10]7月社保'!$L:$L,0)</f>
        <v>644.168</v>
      </c>
      <c r="AV152" s="52">
        <f>IFERROR(IF(AL152&gt;0,_xlfn.XLOOKUP(C152,[11]健康师明细!$C:$C,[11]健康师明细!$N:$N,0),0),0)</f>
        <v>0</v>
      </c>
      <c r="AW152" s="52">
        <f>_xlfn.XLOOKUP(C152,'[9]②7月-汇总'!$D:$D,'[9]②7月-汇总'!$AC:$AC,0)</f>
        <v>0</v>
      </c>
      <c r="AX152" s="52">
        <f>_xlfn.XLOOKUP(C152,'[9]②7月-汇总'!$D:$D,'[9]②7月-汇总'!$AB:$AB,0)</f>
        <v>0</v>
      </c>
      <c r="AY152" s="52">
        <f>_xlfn.XLOOKUP(C152,'[9]②7月-汇总'!$D:$D,'[9]②7月-汇总'!$AD:$AD,0)</f>
        <v>0</v>
      </c>
      <c r="AZ152" s="54">
        <f t="shared" si="36"/>
        <v>644.168</v>
      </c>
      <c r="BA152" s="52">
        <f>_xlfn.XLOOKUP(C152,[11]健康师明细!$C:$C,[11]健康师明细!$K:$K,0)</f>
        <v>0</v>
      </c>
      <c r="BB152" s="55">
        <f>_xlfn.XLOOKUP(C152,'[9]②7月-汇总'!$D:$D,'[9]②7月-汇总'!$AE:$AE,0)</f>
        <v>0</v>
      </c>
      <c r="BC152" s="55">
        <f>_xlfn.XLOOKUP(C152,'[9]②7月-汇总'!$D:$D,'[9]②7月-汇总'!$AF:$AF,0)</f>
        <v>0</v>
      </c>
      <c r="BD152" s="58">
        <f>_xlfn.XLOOKUP(C152,'[9]②7月-汇总'!$D:$D,'[9]②7月-汇总'!$AG:$AG,0)</f>
        <v>0</v>
      </c>
      <c r="BE152" s="60" t="e">
        <f t="shared" si="40"/>
        <v>#REF!</v>
      </c>
      <c r="BF152" s="52">
        <f>_xlfn.XLOOKUP(C152,'[9]①7月-花名册'!$E:$E,'[9]①7月-花名册'!$U:$U,0)</f>
        <v>0</v>
      </c>
      <c r="BG152" s="61" t="e">
        <f t="shared" si="37"/>
        <v>#REF!</v>
      </c>
      <c r="BH152" s="61" t="e">
        <f t="shared" si="38"/>
        <v>#REF!</v>
      </c>
      <c r="BI152" s="52">
        <f>_xlfn.XLOOKUP(C152,[9]上月未发人员明细!$A:$A,[9]上月未发人员明细!$I:$I,0)</f>
        <v>0</v>
      </c>
      <c r="BJ152" s="52">
        <f>SUMIFS([7]手动调整!$F:$F,[7]手动调整!$B:$B,C152)</f>
        <v>0</v>
      </c>
      <c r="BK152" s="64" t="e">
        <f t="shared" si="39"/>
        <v>#REF!</v>
      </c>
    </row>
    <row r="153" spans="1:63">
      <c r="A153" s="22" t="s">
        <v>252</v>
      </c>
      <c r="B153" s="23" t="s">
        <v>12</v>
      </c>
      <c r="C153" s="23" t="s">
        <v>254</v>
      </c>
      <c r="D153" s="23" t="str">
        <f>_xlfn.XLOOKUP(C153,[1]期初设置!$E:$E,[1]期初设置!$AM:$AM,0)</f>
        <v>亚洲湾+钱进队</v>
      </c>
      <c r="E153" s="27">
        <f>IFERROR(_xlfn.XLOOKUP(C153,[1]期初设置!$E:$E,[1]期初设置!$R:$R),"")</f>
        <v>17665.8</v>
      </c>
      <c r="F153" s="27">
        <f>IFERROR(_xlfn.XLOOKUP(C153,[1]期初设置!$E:$E,[1]期初设置!S:S),"")</f>
        <v>14865.8</v>
      </c>
      <c r="G153" s="27">
        <f>IFERROR(_xlfn.XLOOKUP(C153,[1]期初设置!$E:$E,[1]期初设置!T:T),"")</f>
        <v>2800</v>
      </c>
      <c r="H153" s="27">
        <f>IFERROR(_xlfn.XLOOKUP(C153,[1]期初设置!$E:$E,[1]期初设置!U:U),"")</f>
        <v>0</v>
      </c>
      <c r="I153" s="31">
        <f>_xlfn.XLOOKUP(A153,[2]门店排名!$C:$C,[2]门店排名!$E:$E,0)</f>
        <v>143757</v>
      </c>
      <c r="J153" s="31">
        <f>IFERROR(_xlfn.XLOOKUP(D153,'[1]⑥战队统计表-B-a-②呈现-业绩明细表④'!$A:$A,'[1]⑥战队统计表-B-a-②呈现-业绩明细表④'!$C:$C,0),"")</f>
        <v>57554.1</v>
      </c>
      <c r="K153" s="32">
        <f>IFERROR(_xlfn.XLOOKUP(C153,[1]期初设置!$E:$E,[1]期初设置!$AI:$AI,0),"")</f>
        <v>475.5453</v>
      </c>
      <c r="L153" s="33">
        <f>_xlfn.XLOOKUP(C153,[1]期初设置!$E:$E,[1]期初设置!$J:$J,0)</f>
        <v>0</v>
      </c>
      <c r="M153" s="35">
        <f>_xlfn.XLOOKUP(C153,[1]期初设置!$E:$E,[1]期初设置!$I:$I,0)</f>
        <v>0</v>
      </c>
      <c r="N153" s="35">
        <f>_xlfn.XLOOKUP(C153,[1]期初设置!$E:$E,[1]期初设置!$K:$K,0)</f>
        <v>0</v>
      </c>
      <c r="O153" s="33">
        <f>_xlfn.XLOOKUP(C153,[1]期初设置!$E:$E,[1]期初设置!$O:$O,0)</f>
        <v>0</v>
      </c>
      <c r="P153" s="35">
        <f>IF(_xlfn.XLOOKUP(C153,[1]期初设置!$E:$E,[1]期初设置!$N:$N,0)="同老店",0,_xlfn.XLOOKUP(C153,[1]期初设置!$E:$E,[1]期初设置!$N:$N,0))</f>
        <v>0</v>
      </c>
      <c r="Q153" s="38">
        <f>_xlfn.XLOOKUP(C153,'[3]7月'!$C:$C,'[3]7月'!$E:$E,0)</f>
        <v>12053.89</v>
      </c>
      <c r="R153" s="38">
        <f>_xlfn.XLOOKUP(C153,'[3]7月'!$C:$C,'[3]7月'!$D:$D,0)</f>
        <v>78</v>
      </c>
      <c r="S153" s="38">
        <f>_xlfn.XLOOKUP(A153,[2]人头人次表!$A:$A,[2]人头人次表!$C:$C,0)</f>
        <v>156</v>
      </c>
      <c r="T153" s="38">
        <f>_xlfn.XLOOKUP(C153,'[4]②7月-汇总'!$D:$D,'[4]②7月-汇总'!$AP:$AP,0)</f>
        <v>31</v>
      </c>
      <c r="U153" s="38">
        <f>_xlfn.XLOOKUP(C153,'[4]②7月-汇总'!$D:$D,'[4]②7月-汇总'!$U:$U,0)</f>
        <v>0</v>
      </c>
      <c r="V153" s="41">
        <f>_xlfn.XLOOKUP(C153,[5]期初设置!$E:$E,[5]期初设置!$AG:$AG,0)</f>
        <v>0.03</v>
      </c>
      <c r="W153" s="42">
        <f>_xlfn.XLOOKUP(C153,[5]期初设置!$E:$E,[5]期初设置!$AH:$AH,0)</f>
        <v>423.6753</v>
      </c>
      <c r="X153" s="42">
        <f>_xlfn.XLOOKUP(C153,[5]期初设置!$E:$E,[5]期初设置!$AI:$AI,0)</f>
        <v>51.87</v>
      </c>
      <c r="Y153" s="42">
        <f>_xlfn.XLOOKUP(C153,[5]期初设置!$E:$E,[5]期初设置!$AM:$AM,0)</f>
        <v>0</v>
      </c>
      <c r="Z153" s="42">
        <f t="shared" si="28"/>
        <v>0</v>
      </c>
      <c r="AA153" s="42">
        <f t="shared" si="29"/>
        <v>475.5453</v>
      </c>
      <c r="AB153" s="42">
        <f>_xlfn.XLOOKUP(C153,'[6]健康师-人工底薪'!$A:$A,'[6]健康师-人工底薪'!$AF:$AF,0)</f>
        <v>2000</v>
      </c>
      <c r="AC153" s="47">
        <f t="shared" si="30"/>
        <v>2000</v>
      </c>
      <c r="AD153" s="38">
        <f>_xlfn.XLOOKUP(C153,'[3]7月'!$C:$C,'[3]7月'!$F:$F,0)</f>
        <v>819</v>
      </c>
      <c r="AE153" s="38">
        <f>_xlfn.XLOOKUP(C153,'[8]7月'!$C:$C,'[8]7月'!$G:$G,0)</f>
        <v>0</v>
      </c>
      <c r="AF153" s="38">
        <f>_xlfn.XLOOKUP(C153,'[9]②7月-汇总'!$D:$D,'[9]②7月-汇总'!$W:$W,0)</f>
        <v>0</v>
      </c>
      <c r="AG153" s="38">
        <f>_xlfn.XLOOKUP(C153,'[9]②7月-汇总'!$D:$D,'[9]②7月-汇总'!$Z:$Z,0)</f>
        <v>0</v>
      </c>
      <c r="AH153" s="50" t="e">
        <f>AA153+AC153+#REF!+#REF!+#REF!+AF153+AG153+AD153+AE153</f>
        <v>#REF!</v>
      </c>
      <c r="AI153" s="38">
        <f>_xlfn.XLOOKUP(C153,'[9]①7月-花名册'!$E:$E,'[9]①7月-花名册'!$T:$T,0)</f>
        <v>0</v>
      </c>
      <c r="AJ153" s="38">
        <f t="shared" si="31"/>
        <v>0</v>
      </c>
      <c r="AK153" s="38">
        <f t="shared" si="32"/>
        <v>0</v>
      </c>
      <c r="AL153" s="38">
        <f t="shared" si="33"/>
        <v>0</v>
      </c>
      <c r="AM153" s="38" t="e">
        <f t="shared" si="34"/>
        <v>#REF!</v>
      </c>
      <c r="AN153" s="52">
        <f>_xlfn.XLOOKUP(C153,'[9]②7月-汇总'!$D:$D,'[9]②7月-汇总'!AI:AI,0)</f>
        <v>0</v>
      </c>
      <c r="AO153" s="52">
        <f>_xlfn.XLOOKUP(C153,'[9]②7月-汇总'!$D:$D,'[9]②7月-汇总'!AJ:AJ,0)</f>
        <v>0</v>
      </c>
      <c r="AP153" s="52">
        <f>_xlfn.XLOOKUP(C153,'[9]②7月-汇总'!$D:$D,'[9]②7月-汇总'!AL:AL,0)</f>
        <v>0</v>
      </c>
      <c r="AQ153" s="54">
        <f t="shared" si="35"/>
        <v>0</v>
      </c>
      <c r="AR153" s="55">
        <f>_xlfn.XLOOKUP(C153,'[9]②7月-汇总'!$D:$D,'[9]②7月-汇总'!X:X,0)</f>
        <v>0</v>
      </c>
      <c r="AS153" s="55">
        <f>_xlfn.XLOOKUP(C153,'[9]②7月-汇总'!$D:$D,'[9]②7月-汇总'!Y:Y,0)</f>
        <v>0</v>
      </c>
      <c r="AT153" s="55"/>
      <c r="AU153" s="52">
        <f>_xlfn.XLOOKUP(C153,'[10]7月社保'!$B:$B,'[10]7月社保'!$L:$L,0)</f>
        <v>0</v>
      </c>
      <c r="AV153" s="52">
        <f>IFERROR(IF(AL153&gt;0,_xlfn.XLOOKUP(C153,[11]健康师明细!$C:$C,[11]健康师明细!$N:$N,0),0),0)</f>
        <v>0</v>
      </c>
      <c r="AW153" s="52">
        <f>_xlfn.XLOOKUP(C153,'[9]②7月-汇总'!$D:$D,'[9]②7月-汇总'!$AC:$AC,0)</f>
        <v>0</v>
      </c>
      <c r="AX153" s="52">
        <f>_xlfn.XLOOKUP(C153,'[9]②7月-汇总'!$D:$D,'[9]②7月-汇总'!$AB:$AB,0)</f>
        <v>0</v>
      </c>
      <c r="AY153" s="52">
        <f>_xlfn.XLOOKUP(C153,'[9]②7月-汇总'!$D:$D,'[9]②7月-汇总'!$AD:$AD,0)</f>
        <v>0</v>
      </c>
      <c r="AZ153" s="54">
        <f t="shared" si="36"/>
        <v>0</v>
      </c>
      <c r="BA153" s="52">
        <f>_xlfn.XLOOKUP(C153,[11]健康师明细!$C:$C,[11]健康师明细!$K:$K,0)</f>
        <v>0</v>
      </c>
      <c r="BB153" s="55">
        <f>_xlfn.XLOOKUP(C153,'[9]②7月-汇总'!$D:$D,'[9]②7月-汇总'!$AE:$AE,0)</f>
        <v>0</v>
      </c>
      <c r="BC153" s="55">
        <f>_xlfn.XLOOKUP(C153,'[9]②7月-汇总'!$D:$D,'[9]②7月-汇总'!$AF:$AF,0)</f>
        <v>0</v>
      </c>
      <c r="BD153" s="58">
        <f>_xlfn.XLOOKUP(C153,'[9]②7月-汇总'!$D:$D,'[9]②7月-汇总'!$AG:$AG,0)</f>
        <v>0</v>
      </c>
      <c r="BE153" s="60" t="e">
        <f t="shared" si="40"/>
        <v>#REF!</v>
      </c>
      <c r="BF153" s="52">
        <f>_xlfn.XLOOKUP(C153,'[9]①7月-花名册'!$E:$E,'[9]①7月-花名册'!$U:$U,0)</f>
        <v>0</v>
      </c>
      <c r="BG153" s="61" t="e">
        <f t="shared" si="37"/>
        <v>#REF!</v>
      </c>
      <c r="BH153" s="61" t="e">
        <f t="shared" si="38"/>
        <v>#REF!</v>
      </c>
      <c r="BI153" s="52">
        <f>_xlfn.XLOOKUP(C153,[9]上月未发人员明细!$A:$A,[9]上月未发人员明细!$I:$I,0)</f>
        <v>0</v>
      </c>
      <c r="BJ153" s="52">
        <f>SUMIFS([7]手动调整!$F:$F,[7]手动调整!$B:$B,C153)</f>
        <v>0</v>
      </c>
      <c r="BK153" s="64" t="e">
        <f t="shared" si="39"/>
        <v>#REF!</v>
      </c>
    </row>
    <row r="154" spans="1:63">
      <c r="A154" s="22" t="s">
        <v>252</v>
      </c>
      <c r="B154" s="23" t="s">
        <v>79</v>
      </c>
      <c r="C154" s="23" t="s">
        <v>255</v>
      </c>
      <c r="D154" s="23">
        <f>_xlfn.XLOOKUP(C154,[1]期初设置!$E:$E,[1]期初设置!$AM:$AM,0)</f>
        <v>0</v>
      </c>
      <c r="E154" s="27" t="str">
        <f>IFERROR(_xlfn.XLOOKUP(C154,[1]期初设置!$E:$E,[1]期初设置!$R:$R),"")</f>
        <v/>
      </c>
      <c r="F154" s="27" t="str">
        <f>IFERROR(_xlfn.XLOOKUP(C154,[1]期初设置!$E:$E,[1]期初设置!S:S),"")</f>
        <v/>
      </c>
      <c r="G154" s="27" t="str">
        <f>IFERROR(_xlfn.XLOOKUP(C154,[1]期初设置!$E:$E,[1]期初设置!T:T),"")</f>
        <v/>
      </c>
      <c r="H154" s="27" t="str">
        <f>IFERROR(_xlfn.XLOOKUP(C154,[1]期初设置!$E:$E,[1]期初设置!U:U),"")</f>
        <v/>
      </c>
      <c r="I154" s="31">
        <f>_xlfn.XLOOKUP(A154,[2]门店排名!$C:$C,[2]门店排名!$E:$E,0)</f>
        <v>143757</v>
      </c>
      <c r="J154" s="31" t="str">
        <f>IFERROR(_xlfn.XLOOKUP(D154,'[1]⑥战队统计表-B-a-②呈现-业绩明细表④'!$A:$A,'[1]⑥战队统计表-B-a-②呈现-业绩明细表④'!$C:$C,0),"")</f>
        <v/>
      </c>
      <c r="K154" s="32">
        <f>IFERROR(_xlfn.XLOOKUP(C154,[1]期初设置!$E:$E,[1]期初设置!$AI:$AI,0),"")</f>
        <v>0</v>
      </c>
      <c r="L154" s="33">
        <f>_xlfn.XLOOKUP(C154,[1]期初设置!$E:$E,[1]期初设置!$J:$J,0)</f>
        <v>0</v>
      </c>
      <c r="M154" s="35">
        <f>_xlfn.XLOOKUP(C154,[1]期初设置!$E:$E,[1]期初设置!$I:$I,0)</f>
        <v>0</v>
      </c>
      <c r="N154" s="35">
        <f>_xlfn.XLOOKUP(C154,[1]期初设置!$E:$E,[1]期初设置!$K:$K,0)</f>
        <v>0</v>
      </c>
      <c r="O154" s="33">
        <f>_xlfn.XLOOKUP(C154,[1]期初设置!$E:$E,[1]期初设置!$O:$O,0)</f>
        <v>0</v>
      </c>
      <c r="P154" s="35">
        <f>IF(_xlfn.XLOOKUP(C154,[1]期初设置!$E:$E,[1]期初设置!$N:$N,0)="同老店",0,_xlfn.XLOOKUP(C154,[1]期初设置!$E:$E,[1]期初设置!$N:$N,0))</f>
        <v>0</v>
      </c>
      <c r="Q154" s="38">
        <f>_xlfn.XLOOKUP(C154,'[3]7月'!$C:$C,'[3]7月'!$E:$E,0)</f>
        <v>0</v>
      </c>
      <c r="R154" s="38">
        <f>_xlfn.XLOOKUP(C154,'[3]7月'!$C:$C,'[3]7月'!$D:$D,0)</f>
        <v>0</v>
      </c>
      <c r="S154" s="38">
        <f>_xlfn.XLOOKUP(A154,[2]人头人次表!$A:$A,[2]人头人次表!$C:$C,0)</f>
        <v>156</v>
      </c>
      <c r="T154" s="38">
        <f>_xlfn.XLOOKUP(C154,'[4]②7月-汇总'!$D:$D,'[4]②7月-汇总'!$AP:$AP,0)</f>
        <v>31</v>
      </c>
      <c r="U154" s="38">
        <f>_xlfn.XLOOKUP(C154,'[4]②7月-汇总'!$D:$D,'[4]②7月-汇总'!$U:$U,0)</f>
        <v>0</v>
      </c>
      <c r="V154" s="41">
        <f>_xlfn.XLOOKUP(C154,[5]期初设置!$E:$E,[5]期初设置!$AG:$AG,0)</f>
        <v>0</v>
      </c>
      <c r="W154" s="42">
        <f>_xlfn.XLOOKUP(C154,[5]期初设置!$E:$E,[5]期初设置!$AH:$AH,0)</f>
        <v>0</v>
      </c>
      <c r="X154" s="42">
        <f>_xlfn.XLOOKUP(C154,[5]期初设置!$E:$E,[5]期初设置!$AI:$AI,0)</f>
        <v>0</v>
      </c>
      <c r="Y154" s="42">
        <f>_xlfn.XLOOKUP(C154,[5]期初设置!$E:$E,[5]期初设置!$AM:$AM,0)</f>
        <v>0</v>
      </c>
      <c r="Z154" s="42">
        <f t="shared" si="28"/>
        <v>0</v>
      </c>
      <c r="AA154" s="42">
        <f t="shared" si="29"/>
        <v>0</v>
      </c>
      <c r="AB154" s="42">
        <f>_xlfn.XLOOKUP(C154,'[6]健康师-人工底薪'!$A:$A,'[6]健康师-人工底薪'!$AF:$AF,0)</f>
        <v>0</v>
      </c>
      <c r="AC154" s="47">
        <f t="shared" si="30"/>
        <v>0</v>
      </c>
      <c r="AD154" s="38">
        <f>_xlfn.XLOOKUP(C154,'[3]7月'!$C:$C,'[3]7月'!$F:$F,0)</f>
        <v>0</v>
      </c>
      <c r="AE154" s="38">
        <f>_xlfn.XLOOKUP(C154,'[8]7月'!$C:$C,'[8]7月'!$G:$G,0)</f>
        <v>0</v>
      </c>
      <c r="AF154" s="38">
        <f>_xlfn.XLOOKUP(C154,'[9]②7月-汇总'!$D:$D,'[9]②7月-汇总'!$W:$W,0)</f>
        <v>0</v>
      </c>
      <c r="AG154" s="38">
        <f>_xlfn.XLOOKUP(C154,'[9]②7月-汇总'!$D:$D,'[9]②7月-汇总'!$Z:$Z,0)</f>
        <v>0</v>
      </c>
      <c r="AH154" s="50" t="e">
        <f>AA154+AC154+#REF!+#REF!+#REF!+AF154+AG154+AD154+AE154</f>
        <v>#REF!</v>
      </c>
      <c r="AI154" s="38">
        <f>_xlfn.XLOOKUP(C154,'[9]①7月-花名册'!$E:$E,'[9]①7月-花名册'!$T:$T,0)</f>
        <v>0</v>
      </c>
      <c r="AJ154" s="38">
        <f t="shared" si="31"/>
        <v>0</v>
      </c>
      <c r="AK154" s="38">
        <f t="shared" si="32"/>
        <v>0</v>
      </c>
      <c r="AL154" s="38">
        <f t="shared" si="33"/>
        <v>0</v>
      </c>
      <c r="AM154" s="38" t="e">
        <f t="shared" si="34"/>
        <v>#REF!</v>
      </c>
      <c r="AN154" s="52">
        <f>_xlfn.XLOOKUP(C154,'[9]②7月-汇总'!$D:$D,'[9]②7月-汇总'!AI:AI,0)</f>
        <v>0</v>
      </c>
      <c r="AO154" s="52">
        <f>_xlfn.XLOOKUP(C154,'[9]②7月-汇总'!$D:$D,'[9]②7月-汇总'!AJ:AJ,0)</f>
        <v>0</v>
      </c>
      <c r="AP154" s="52">
        <f>_xlfn.XLOOKUP(C154,'[9]②7月-汇总'!$D:$D,'[9]②7月-汇总'!AL:AL,0)</f>
        <v>0</v>
      </c>
      <c r="AQ154" s="54">
        <f t="shared" si="35"/>
        <v>0</v>
      </c>
      <c r="AR154" s="55">
        <f>_xlfn.XLOOKUP(C154,'[9]②7月-汇总'!$D:$D,'[9]②7月-汇总'!X:X,0)</f>
        <v>0</v>
      </c>
      <c r="AS154" s="55">
        <f>_xlfn.XLOOKUP(C154,'[9]②7月-汇总'!$D:$D,'[9]②7月-汇总'!Y:Y,0)</f>
        <v>0</v>
      </c>
      <c r="AT154" s="55"/>
      <c r="AU154" s="52">
        <f>_xlfn.XLOOKUP(C154,'[10]7月社保'!$B:$B,'[10]7月社保'!$L:$L,0)</f>
        <v>644.168</v>
      </c>
      <c r="AV154" s="52">
        <f>IFERROR(IF(AL154&gt;0,_xlfn.XLOOKUP(C154,[11]健康师明细!$C:$C,[11]健康师明细!$N:$N,0),0),0)</f>
        <v>0</v>
      </c>
      <c r="AW154" s="52">
        <f>_xlfn.XLOOKUP(C154,'[9]②7月-汇总'!$D:$D,'[9]②7月-汇总'!$AC:$AC,0)</f>
        <v>0</v>
      </c>
      <c r="AX154" s="52">
        <f>_xlfn.XLOOKUP(C154,'[9]②7月-汇总'!$D:$D,'[9]②7月-汇总'!$AB:$AB,0)</f>
        <v>0</v>
      </c>
      <c r="AY154" s="52">
        <f>_xlfn.XLOOKUP(C154,'[9]②7月-汇总'!$D:$D,'[9]②7月-汇总'!$AD:$AD,0)</f>
        <v>0</v>
      </c>
      <c r="AZ154" s="54">
        <f t="shared" si="36"/>
        <v>644.168</v>
      </c>
      <c r="BA154" s="52">
        <f>_xlfn.XLOOKUP(C154,[11]健康师明细!$C:$C,[11]健康师明细!$K:$K,0)</f>
        <v>0</v>
      </c>
      <c r="BB154" s="55">
        <f>_xlfn.XLOOKUP(C154,'[9]②7月-汇总'!$D:$D,'[9]②7月-汇总'!$AE:$AE,0)</f>
        <v>0</v>
      </c>
      <c r="BC154" s="55">
        <f>_xlfn.XLOOKUP(C154,'[9]②7月-汇总'!$D:$D,'[9]②7月-汇总'!$AF:$AF,0)</f>
        <v>0</v>
      </c>
      <c r="BD154" s="58">
        <f>_xlfn.XLOOKUP(C154,'[9]②7月-汇总'!$D:$D,'[9]②7月-汇总'!$AG:$AG,0)</f>
        <v>0</v>
      </c>
      <c r="BE154" s="60" t="e">
        <f t="shared" si="40"/>
        <v>#REF!</v>
      </c>
      <c r="BF154" s="52">
        <f>_xlfn.XLOOKUP(C154,'[9]①7月-花名册'!$E:$E,'[9]①7月-花名册'!$U:$U,0)</f>
        <v>0</v>
      </c>
      <c r="BG154" s="61" t="e">
        <f t="shared" si="37"/>
        <v>#REF!</v>
      </c>
      <c r="BH154" s="61" t="e">
        <f t="shared" si="38"/>
        <v>#REF!</v>
      </c>
      <c r="BI154" s="52">
        <f>_xlfn.XLOOKUP(C154,[9]上月未发人员明细!$A:$A,[9]上月未发人员明细!$I:$I,0)</f>
        <v>0</v>
      </c>
      <c r="BJ154" s="52">
        <f>SUMIFS([7]手动调整!$F:$F,[7]手动调整!$B:$B,C154)</f>
        <v>0</v>
      </c>
      <c r="BK154" s="64" t="e">
        <f t="shared" si="39"/>
        <v>#REF!</v>
      </c>
    </row>
    <row r="155" spans="1:63">
      <c r="A155" s="22" t="s">
        <v>252</v>
      </c>
      <c r="B155" s="23" t="s">
        <v>12</v>
      </c>
      <c r="C155" s="23" t="s">
        <v>256</v>
      </c>
      <c r="D155" s="23" t="str">
        <f>_xlfn.XLOOKUP(C155,[1]期初设置!$E:$E,[1]期初设置!$AM:$AM,0)</f>
        <v>亚洲湾+龙腾队</v>
      </c>
      <c r="E155" s="27">
        <f>IFERROR(_xlfn.XLOOKUP(C155,[1]期初设置!$E:$E,[1]期初设置!$R:$R),"")</f>
        <v>51450</v>
      </c>
      <c r="F155" s="27">
        <f>IFERROR(_xlfn.XLOOKUP(C155,[1]期初设置!$E:$E,[1]期初设置!S:S),"")</f>
        <v>41778</v>
      </c>
      <c r="G155" s="27">
        <f>IFERROR(_xlfn.XLOOKUP(C155,[1]期初设置!$E:$E,[1]期初设置!T:T),"")</f>
        <v>9672</v>
      </c>
      <c r="H155" s="27">
        <f>IFERROR(_xlfn.XLOOKUP(C155,[1]期初设置!$E:$E,[1]期初设置!U:U),"")</f>
        <v>0</v>
      </c>
      <c r="I155" s="31">
        <f>_xlfn.XLOOKUP(A155,[2]门店排名!$C:$C,[2]门店排名!$E:$E,0)</f>
        <v>143757</v>
      </c>
      <c r="J155" s="31">
        <f>IFERROR(_xlfn.XLOOKUP(D155,'[1]⑥战队统计表-B-a-②呈现-业绩明细表④'!$A:$A,'[1]⑥战队统计表-B-a-②呈现-业绩明细表④'!$C:$C,0),"")</f>
        <v>68681.2</v>
      </c>
      <c r="K155" s="32">
        <f>IFERROR(_xlfn.XLOOKUP(C155,[1]期初设置!$E:$E,[1]期初设置!$AI:$AI,0),"")</f>
        <v>2283.078</v>
      </c>
      <c r="L155" s="33">
        <f>_xlfn.XLOOKUP(C155,[1]期初设置!$E:$E,[1]期初设置!$J:$J,0)</f>
        <v>0</v>
      </c>
      <c r="M155" s="35">
        <f>_xlfn.XLOOKUP(C155,[1]期初设置!$E:$E,[1]期初设置!$I:$I,0)</f>
        <v>0</v>
      </c>
      <c r="N155" s="35">
        <f>_xlfn.XLOOKUP(C155,[1]期初设置!$E:$E,[1]期初设置!$K:$K,0)</f>
        <v>0</v>
      </c>
      <c r="O155" s="33">
        <f>_xlfn.XLOOKUP(C155,[1]期初设置!$E:$E,[1]期初设置!$O:$O,0)</f>
        <v>0</v>
      </c>
      <c r="P155" s="35">
        <f>IF(_xlfn.XLOOKUP(C155,[1]期初设置!$E:$E,[1]期初设置!$N:$N,0)="同老店",0,_xlfn.XLOOKUP(C155,[1]期初设置!$E:$E,[1]期初设置!$N:$N,0))</f>
        <v>0</v>
      </c>
      <c r="Q155" s="38">
        <f>_xlfn.XLOOKUP(C155,'[3]7月'!$C:$C,'[3]7月'!$E:$E,0)</f>
        <v>17541.33</v>
      </c>
      <c r="R155" s="38">
        <f>_xlfn.XLOOKUP(C155,'[3]7月'!$C:$C,'[3]7月'!$D:$D,0)</f>
        <v>118</v>
      </c>
      <c r="S155" s="38">
        <f>_xlfn.XLOOKUP(A155,[2]人头人次表!$A:$A,[2]人头人次表!$C:$C,0)</f>
        <v>156</v>
      </c>
      <c r="T155" s="38">
        <f>_xlfn.XLOOKUP(C155,'[4]②7月-汇总'!$D:$D,'[4]②7月-汇总'!$AP:$AP,0)</f>
        <v>31</v>
      </c>
      <c r="U155" s="38">
        <f>_xlfn.XLOOKUP(C155,'[4]②7月-汇总'!$D:$D,'[4]②7月-汇总'!$U:$U,0)</f>
        <v>0</v>
      </c>
      <c r="V155" s="41">
        <f>_xlfn.XLOOKUP(C155,[5]期初设置!$E:$E,[5]期初设置!$AG:$AG,0)</f>
        <v>0.05</v>
      </c>
      <c r="W155" s="42">
        <f>_xlfn.XLOOKUP(C155,[5]期初设置!$E:$E,[5]期初设置!$AH:$AH,0)</f>
        <v>1984.455</v>
      </c>
      <c r="X155" s="42">
        <f>_xlfn.XLOOKUP(C155,[5]期初设置!$E:$E,[5]期初设置!$AI:$AI,0)</f>
        <v>298.623</v>
      </c>
      <c r="Y155" s="42">
        <f>_xlfn.XLOOKUP(C155,[5]期初设置!$E:$E,[5]期初设置!$AM:$AM,0)</f>
        <v>0</v>
      </c>
      <c r="Z155" s="42">
        <f t="shared" si="28"/>
        <v>0</v>
      </c>
      <c r="AA155" s="42">
        <f t="shared" si="29"/>
        <v>2283.078</v>
      </c>
      <c r="AB155" s="42">
        <f>_xlfn.XLOOKUP(C155,'[6]健康师-人工底薪'!$A:$A,'[6]健康师-人工底薪'!$AF:$AF,0)</f>
        <v>2000</v>
      </c>
      <c r="AC155" s="47">
        <f t="shared" si="30"/>
        <v>2000</v>
      </c>
      <c r="AD155" s="38">
        <f>_xlfn.XLOOKUP(C155,'[3]7月'!$C:$C,'[3]7月'!$F:$F,0)</f>
        <v>1707</v>
      </c>
      <c r="AE155" s="38">
        <f>_xlfn.XLOOKUP(C155,'[8]7月'!$C:$C,'[8]7月'!$G:$G,0)</f>
        <v>240</v>
      </c>
      <c r="AF155" s="38">
        <f>_xlfn.XLOOKUP(C155,'[9]②7月-汇总'!$D:$D,'[9]②7月-汇总'!$W:$W,0)</f>
        <v>0</v>
      </c>
      <c r="AG155" s="38">
        <f>_xlfn.XLOOKUP(C155,'[9]②7月-汇总'!$D:$D,'[9]②7月-汇总'!$Z:$Z,0)</f>
        <v>0</v>
      </c>
      <c r="AH155" s="50" t="e">
        <f>AA155+AC155+#REF!+#REF!+#REF!+AF155+AG155+AD155+AE155</f>
        <v>#REF!</v>
      </c>
      <c r="AI155" s="38">
        <f>_xlfn.XLOOKUP(C155,'[9]①7月-花名册'!$E:$E,'[9]①7月-花名册'!$T:$T,0)</f>
        <v>0</v>
      </c>
      <c r="AJ155" s="38">
        <f t="shared" si="31"/>
        <v>0</v>
      </c>
      <c r="AK155" s="38">
        <f t="shared" si="32"/>
        <v>0</v>
      </c>
      <c r="AL155" s="38">
        <f t="shared" si="33"/>
        <v>0</v>
      </c>
      <c r="AM155" s="38" t="e">
        <f t="shared" si="34"/>
        <v>#REF!</v>
      </c>
      <c r="AN155" s="52">
        <f>_xlfn.XLOOKUP(C155,'[9]②7月-汇总'!$D:$D,'[9]②7月-汇总'!AI:AI,0)</f>
        <v>0</v>
      </c>
      <c r="AO155" s="52">
        <f>_xlfn.XLOOKUP(C155,'[9]②7月-汇总'!$D:$D,'[9]②7月-汇总'!AJ:AJ,0)</f>
        <v>0</v>
      </c>
      <c r="AP155" s="52">
        <f>_xlfn.XLOOKUP(C155,'[9]②7月-汇总'!$D:$D,'[9]②7月-汇总'!AL:AL,0)</f>
        <v>0</v>
      </c>
      <c r="AQ155" s="54">
        <f t="shared" si="35"/>
        <v>0</v>
      </c>
      <c r="AR155" s="55">
        <f>_xlfn.XLOOKUP(C155,'[9]②7月-汇总'!$D:$D,'[9]②7月-汇总'!X:X,0)</f>
        <v>0</v>
      </c>
      <c r="AS155" s="55">
        <f>_xlfn.XLOOKUP(C155,'[9]②7月-汇总'!$D:$D,'[9]②7月-汇总'!Y:Y,0)</f>
        <v>0</v>
      </c>
      <c r="AT155" s="55"/>
      <c r="AU155" s="52">
        <f>_xlfn.XLOOKUP(C155,'[10]7月社保'!$B:$B,'[10]7月社保'!$L:$L,0)</f>
        <v>0</v>
      </c>
      <c r="AV155" s="52">
        <f>IFERROR(IF(AL155&gt;0,_xlfn.XLOOKUP(C155,[11]健康师明细!$C:$C,[11]健康师明细!$N:$N,0),0),0)</f>
        <v>0</v>
      </c>
      <c r="AW155" s="52">
        <f>_xlfn.XLOOKUP(C155,'[9]②7月-汇总'!$D:$D,'[9]②7月-汇总'!$AC:$AC,0)</f>
        <v>0</v>
      </c>
      <c r="AX155" s="52">
        <f>_xlfn.XLOOKUP(C155,'[9]②7月-汇总'!$D:$D,'[9]②7月-汇总'!$AB:$AB,0)</f>
        <v>0</v>
      </c>
      <c r="AY155" s="52">
        <f>_xlfn.XLOOKUP(C155,'[9]②7月-汇总'!$D:$D,'[9]②7月-汇总'!$AD:$AD,0)</f>
        <v>0</v>
      </c>
      <c r="AZ155" s="54">
        <f t="shared" si="36"/>
        <v>0</v>
      </c>
      <c r="BA155" s="52">
        <f>_xlfn.XLOOKUP(C155,[11]健康师明细!$C:$C,[11]健康师明细!$K:$K,0)</f>
        <v>0</v>
      </c>
      <c r="BB155" s="55">
        <f>_xlfn.XLOOKUP(C155,'[9]②7月-汇总'!$D:$D,'[9]②7月-汇总'!$AE:$AE,0)</f>
        <v>0</v>
      </c>
      <c r="BC155" s="55">
        <f>_xlfn.XLOOKUP(C155,'[9]②7月-汇总'!$D:$D,'[9]②7月-汇总'!$AF:$AF,0)</f>
        <v>0</v>
      </c>
      <c r="BD155" s="58">
        <f>_xlfn.XLOOKUP(C155,'[9]②7月-汇总'!$D:$D,'[9]②7月-汇总'!$AG:$AG,0)</f>
        <v>0</v>
      </c>
      <c r="BE155" s="60" t="e">
        <f t="shared" si="40"/>
        <v>#REF!</v>
      </c>
      <c r="BF155" s="52">
        <f>_xlfn.XLOOKUP(C155,'[9]①7月-花名册'!$E:$E,'[9]①7月-花名册'!$U:$U,0)</f>
        <v>0</v>
      </c>
      <c r="BG155" s="61" t="e">
        <f t="shared" si="37"/>
        <v>#REF!</v>
      </c>
      <c r="BH155" s="61" t="e">
        <f t="shared" si="38"/>
        <v>#REF!</v>
      </c>
      <c r="BI155" s="52">
        <f>_xlfn.XLOOKUP(C155,[9]上月未发人员明细!$A:$A,[9]上月未发人员明细!$I:$I,0)</f>
        <v>0</v>
      </c>
      <c r="BJ155" s="52">
        <f>SUMIFS([7]手动调整!$F:$F,[7]手动调整!$B:$B,C155)</f>
        <v>0</v>
      </c>
      <c r="BK155" s="64" t="e">
        <f t="shared" si="39"/>
        <v>#REF!</v>
      </c>
    </row>
    <row r="156" spans="1:63">
      <c r="A156" s="22" t="s">
        <v>252</v>
      </c>
      <c r="B156" s="23" t="s">
        <v>12</v>
      </c>
      <c r="C156" s="23" t="s">
        <v>257</v>
      </c>
      <c r="D156" s="23" t="str">
        <f>_xlfn.XLOOKUP(C156,[1]期初设置!$E:$E,[1]期初设置!$AM:$AM,0)</f>
        <v>亚洲湾+钱进队</v>
      </c>
      <c r="E156" s="27">
        <f>IFERROR(_xlfn.XLOOKUP(C156,[1]期初设置!$E:$E,[1]期初设置!$R:$R),"")</f>
        <v>14795.7</v>
      </c>
      <c r="F156" s="27">
        <f>IFERROR(_xlfn.XLOOKUP(C156,[1]期初设置!$E:$E,[1]期初设置!S:S),"")</f>
        <v>6435.7</v>
      </c>
      <c r="G156" s="27">
        <f>IFERROR(_xlfn.XLOOKUP(C156,[1]期初设置!$E:$E,[1]期初设置!T:T),"")</f>
        <v>7360</v>
      </c>
      <c r="H156" s="27">
        <f>IFERROR(_xlfn.XLOOKUP(C156,[1]期初设置!$E:$E,[1]期初设置!U:U),"")</f>
        <v>1000</v>
      </c>
      <c r="I156" s="31">
        <f>_xlfn.XLOOKUP(A156,[2]门店排名!$C:$C,[2]门店排名!$E:$E,0)</f>
        <v>143757</v>
      </c>
      <c r="J156" s="31">
        <f>IFERROR(_xlfn.XLOOKUP(D156,'[1]⑥战队统计表-B-a-②呈现-业绩明细表④'!$A:$A,'[1]⑥战队统计表-B-a-②呈现-业绩明细表④'!$C:$C,0),"")</f>
        <v>57554.1</v>
      </c>
      <c r="K156" s="32">
        <f>IFERROR(_xlfn.XLOOKUP(C156,[1]期初设置!$E:$E,[1]期初设置!$AI:$AI,0),"")</f>
        <v>319.76145</v>
      </c>
      <c r="L156" s="33">
        <f>_xlfn.XLOOKUP(C156,[1]期初设置!$E:$E,[1]期初设置!$J:$J,0)</f>
        <v>0</v>
      </c>
      <c r="M156" s="35">
        <f>_xlfn.XLOOKUP(C156,[1]期初设置!$E:$E,[1]期初设置!$I:$I,0)</f>
        <v>0</v>
      </c>
      <c r="N156" s="35">
        <f>_xlfn.XLOOKUP(C156,[1]期初设置!$E:$E,[1]期初设置!$K:$K,0)</f>
        <v>0</v>
      </c>
      <c r="O156" s="33">
        <f>_xlfn.XLOOKUP(C156,[1]期初设置!$E:$E,[1]期初设置!$O:$O,0)</f>
        <v>0</v>
      </c>
      <c r="P156" s="35">
        <f>IF(_xlfn.XLOOKUP(C156,[1]期初设置!$E:$E,[1]期初设置!$N:$N,0)="同老店",0,_xlfn.XLOOKUP(C156,[1]期初设置!$E:$E,[1]期初设置!$N:$N,0))</f>
        <v>0</v>
      </c>
      <c r="Q156" s="38">
        <f>_xlfn.XLOOKUP(C156,'[3]7月'!$C:$C,'[3]7月'!$E:$E,0)</f>
        <v>13323.72</v>
      </c>
      <c r="R156" s="38">
        <f>_xlfn.XLOOKUP(C156,'[3]7月'!$C:$C,'[3]7月'!$D:$D,0)</f>
        <v>94.5</v>
      </c>
      <c r="S156" s="38">
        <f>_xlfn.XLOOKUP(A156,[2]人头人次表!$A:$A,[2]人头人次表!$C:$C,0)</f>
        <v>156</v>
      </c>
      <c r="T156" s="38">
        <f>_xlfn.XLOOKUP(C156,'[4]②7月-汇总'!$D:$D,'[4]②7月-汇总'!$AP:$AP,0)</f>
        <v>31</v>
      </c>
      <c r="U156" s="38">
        <f>_xlfn.XLOOKUP(C156,'[4]②7月-汇总'!$D:$D,'[4]②7月-汇总'!$U:$U,0)</f>
        <v>0</v>
      </c>
      <c r="V156" s="41">
        <f>_xlfn.XLOOKUP(C156,[5]期初设置!$E:$E,[5]期初设置!$AG:$AG,0)</f>
        <v>0.03</v>
      </c>
      <c r="W156" s="42">
        <f>_xlfn.XLOOKUP(C156,[5]期初设置!$E:$E,[5]期初设置!$AH:$AH,0)</f>
        <v>183.41745</v>
      </c>
      <c r="X156" s="42">
        <f>_xlfn.XLOOKUP(C156,[5]期初设置!$E:$E,[5]期初设置!$AI:$AI,0)</f>
        <v>136.344</v>
      </c>
      <c r="Y156" s="42" t="str">
        <f>_xlfn.XLOOKUP(C156,[5]期初设置!$E:$E,[5]期初设置!$AM:$AM,0)</f>
        <v/>
      </c>
      <c r="Z156" s="42">
        <f t="shared" si="28"/>
        <v>0</v>
      </c>
      <c r="AA156" s="42">
        <f t="shared" si="29"/>
        <v>319.76145</v>
      </c>
      <c r="AB156" s="42">
        <f>_xlfn.XLOOKUP(C156,'[6]健康师-人工底薪'!$A:$A,'[6]健康师-人工底薪'!$AF:$AF,0)</f>
        <v>2000</v>
      </c>
      <c r="AC156" s="47">
        <f t="shared" si="30"/>
        <v>2000</v>
      </c>
      <c r="AD156" s="38">
        <f>_xlfn.XLOOKUP(C156,'[3]7月'!$C:$C,'[3]7月'!$F:$F,0)</f>
        <v>1155</v>
      </c>
      <c r="AE156" s="38">
        <f>_xlfn.XLOOKUP(C156,'[8]7月'!$C:$C,'[8]7月'!$G:$G,0)</f>
        <v>45</v>
      </c>
      <c r="AF156" s="38">
        <f>_xlfn.XLOOKUP(C156,'[9]②7月-汇总'!$D:$D,'[9]②7月-汇总'!$W:$W,0)</f>
        <v>0</v>
      </c>
      <c r="AG156" s="38">
        <f>_xlfn.XLOOKUP(C156,'[9]②7月-汇总'!$D:$D,'[9]②7月-汇总'!$Z:$Z,0)</f>
        <v>0</v>
      </c>
      <c r="AH156" s="50" t="e">
        <f>AA156+AC156+#REF!+#REF!+#REF!+AF156+AG156+AD156+AE156</f>
        <v>#REF!</v>
      </c>
      <c r="AI156" s="38">
        <f>_xlfn.XLOOKUP(C156,'[9]①7月-花名册'!$E:$E,'[9]①7月-花名册'!$T:$T,0)</f>
        <v>0</v>
      </c>
      <c r="AJ156" s="38">
        <f t="shared" si="31"/>
        <v>0</v>
      </c>
      <c r="AK156" s="38">
        <f t="shared" si="32"/>
        <v>0</v>
      </c>
      <c r="AL156" s="38">
        <f t="shared" si="33"/>
        <v>0</v>
      </c>
      <c r="AM156" s="38" t="e">
        <f t="shared" si="34"/>
        <v>#REF!</v>
      </c>
      <c r="AN156" s="52">
        <f>_xlfn.XLOOKUP(C156,'[9]②7月-汇总'!$D:$D,'[9]②7月-汇总'!AI:AI,0)</f>
        <v>0</v>
      </c>
      <c r="AO156" s="52">
        <f>_xlfn.XLOOKUP(C156,'[9]②7月-汇总'!$D:$D,'[9]②7月-汇总'!AJ:AJ,0)</f>
        <v>0</v>
      </c>
      <c r="AP156" s="52">
        <f>_xlfn.XLOOKUP(C156,'[9]②7月-汇总'!$D:$D,'[9]②7月-汇总'!AL:AL,0)</f>
        <v>0</v>
      </c>
      <c r="AQ156" s="54">
        <f t="shared" si="35"/>
        <v>0</v>
      </c>
      <c r="AR156" s="55">
        <f>_xlfn.XLOOKUP(C156,'[9]②7月-汇总'!$D:$D,'[9]②7月-汇总'!X:X,0)</f>
        <v>0</v>
      </c>
      <c r="AS156" s="55">
        <f>_xlfn.XLOOKUP(C156,'[9]②7月-汇总'!$D:$D,'[9]②7月-汇总'!Y:Y,0)</f>
        <v>0</v>
      </c>
      <c r="AT156" s="55"/>
      <c r="AU156" s="52">
        <f>_xlfn.XLOOKUP(C156,'[10]7月社保'!$B:$B,'[10]7月社保'!$L:$L,0)</f>
        <v>0</v>
      </c>
      <c r="AV156" s="52">
        <f>IFERROR(IF(AL156&gt;0,_xlfn.XLOOKUP(C156,[11]健康师明细!$C:$C,[11]健康师明细!$N:$N,0),0),0)</f>
        <v>0</v>
      </c>
      <c r="AW156" s="52">
        <f>_xlfn.XLOOKUP(C156,'[9]②7月-汇总'!$D:$D,'[9]②7月-汇总'!$AC:$AC,0)</f>
        <v>0</v>
      </c>
      <c r="AX156" s="52">
        <f>_xlfn.XLOOKUP(C156,'[9]②7月-汇总'!$D:$D,'[9]②7月-汇总'!$AB:$AB,0)</f>
        <v>0</v>
      </c>
      <c r="AY156" s="52">
        <f>_xlfn.XLOOKUP(C156,'[9]②7月-汇总'!$D:$D,'[9]②7月-汇总'!$AD:$AD,0)</f>
        <v>0</v>
      </c>
      <c r="AZ156" s="54">
        <f t="shared" si="36"/>
        <v>0</v>
      </c>
      <c r="BA156" s="52">
        <f>_xlfn.XLOOKUP(C156,[11]健康师明细!$C:$C,[11]健康师明细!$K:$K,0)</f>
        <v>0</v>
      </c>
      <c r="BB156" s="55">
        <f>_xlfn.XLOOKUP(C156,'[9]②7月-汇总'!$D:$D,'[9]②7月-汇总'!$AE:$AE,0)</f>
        <v>0</v>
      </c>
      <c r="BC156" s="55">
        <f>_xlfn.XLOOKUP(C156,'[9]②7月-汇总'!$D:$D,'[9]②7月-汇总'!$AF:$AF,0)</f>
        <v>0</v>
      </c>
      <c r="BD156" s="58">
        <f>_xlfn.XLOOKUP(C156,'[9]②7月-汇总'!$D:$D,'[9]②7月-汇总'!$AG:$AG,0)</f>
        <v>0</v>
      </c>
      <c r="BE156" s="60" t="e">
        <f t="shared" si="40"/>
        <v>#REF!</v>
      </c>
      <c r="BF156" s="52" t="str">
        <f>_xlfn.XLOOKUP(C156,'[9]①7月-花名册'!$E:$E,'[9]①7月-花名册'!$U:$U,0)</f>
        <v>不发</v>
      </c>
      <c r="BG156" s="61">
        <f t="shared" si="37"/>
        <v>0</v>
      </c>
      <c r="BH156" s="61" t="e">
        <f t="shared" si="38"/>
        <v>#REF!</v>
      </c>
      <c r="BI156" s="52">
        <f>_xlfn.XLOOKUP(C156,[9]上月未发人员明细!$A:$A,[9]上月未发人员明细!$I:$I,0)</f>
        <v>0</v>
      </c>
      <c r="BJ156" s="52">
        <f>SUMIFS([7]手动调整!$F:$F,[7]手动调整!$B:$B,C156)</f>
        <v>0</v>
      </c>
      <c r="BK156" s="64">
        <f t="shared" si="39"/>
        <v>0</v>
      </c>
    </row>
    <row r="157" spans="1:63">
      <c r="A157" s="22" t="s">
        <v>252</v>
      </c>
      <c r="B157" s="23" t="s">
        <v>12</v>
      </c>
      <c r="C157" s="23" t="s">
        <v>258</v>
      </c>
      <c r="D157" s="23" t="str">
        <f>_xlfn.XLOOKUP(C157,[1]期初设置!$E:$E,[1]期初设置!$AM:$AM,0)</f>
        <v>亚洲湾+龙腾队</v>
      </c>
      <c r="E157" s="27">
        <f>IFERROR(_xlfn.XLOOKUP(C157,[1]期初设置!$E:$E,[1]期初设置!$R:$R),"")</f>
        <v>17231.2</v>
      </c>
      <c r="F157" s="27">
        <f>IFERROR(_xlfn.XLOOKUP(C157,[1]期初设置!$E:$E,[1]期初设置!S:S),"")</f>
        <v>16043.2</v>
      </c>
      <c r="G157" s="27">
        <f>IFERROR(_xlfn.XLOOKUP(C157,[1]期初设置!$E:$E,[1]期初设置!T:T),"")</f>
        <v>1188</v>
      </c>
      <c r="H157" s="27">
        <f>IFERROR(_xlfn.XLOOKUP(C157,[1]期初设置!$E:$E,[1]期初设置!U:U),"")</f>
        <v>0</v>
      </c>
      <c r="I157" s="31">
        <f>_xlfn.XLOOKUP(A157,[2]门店排名!$C:$C,[2]门店排名!$E:$E,0)</f>
        <v>143757</v>
      </c>
      <c r="J157" s="31">
        <f>IFERROR(_xlfn.XLOOKUP(D157,'[1]⑥战队统计表-B-a-②呈现-业绩明细表④'!$A:$A,'[1]⑥战队统计表-B-a-②呈现-业绩明细表④'!$C:$C,0),"")</f>
        <v>68681.2</v>
      </c>
      <c r="K157" s="32">
        <f>IFERROR(_xlfn.XLOOKUP(C157,[1]期初设置!$E:$E,[1]期初设置!$AI:$AI,0),"")</f>
        <v>798.7315</v>
      </c>
      <c r="L157" s="33">
        <f>_xlfn.XLOOKUP(C157,[1]期初设置!$E:$E,[1]期初设置!$J:$J,0)</f>
        <v>0</v>
      </c>
      <c r="M157" s="35">
        <f>_xlfn.XLOOKUP(C157,[1]期初设置!$E:$E,[1]期初设置!$I:$I,0)</f>
        <v>0</v>
      </c>
      <c r="N157" s="35">
        <f>_xlfn.XLOOKUP(C157,[1]期初设置!$E:$E,[1]期初设置!$K:$K,0)</f>
        <v>0</v>
      </c>
      <c r="O157" s="33">
        <f>_xlfn.XLOOKUP(C157,[1]期初设置!$E:$E,[1]期初设置!$O:$O,0)</f>
        <v>0</v>
      </c>
      <c r="P157" s="35">
        <f>IF(_xlfn.XLOOKUP(C157,[1]期初设置!$E:$E,[1]期初设置!$N:$N,0)="同老店",0,_xlfn.XLOOKUP(C157,[1]期初设置!$E:$E,[1]期初设置!$N:$N,0))</f>
        <v>0</v>
      </c>
      <c r="Q157" s="38">
        <f>_xlfn.XLOOKUP(C157,'[3]7月'!$C:$C,'[3]7月'!$E:$E,0)</f>
        <v>8021.09</v>
      </c>
      <c r="R157" s="38">
        <f>_xlfn.XLOOKUP(C157,'[3]7月'!$C:$C,'[3]7月'!$D:$D,0)</f>
        <v>115.5</v>
      </c>
      <c r="S157" s="38">
        <f>_xlfn.XLOOKUP(A157,[2]人头人次表!$A:$A,[2]人头人次表!$C:$C,0)</f>
        <v>156</v>
      </c>
      <c r="T157" s="38">
        <f>_xlfn.XLOOKUP(C157,'[4]②7月-汇总'!$D:$D,'[4]②7月-汇总'!$AP:$AP,0)</f>
        <v>31</v>
      </c>
      <c r="U157" s="38">
        <f>_xlfn.XLOOKUP(C157,'[4]②7月-汇总'!$D:$D,'[4]②7月-汇总'!$U:$U,0)</f>
        <v>0</v>
      </c>
      <c r="V157" s="41">
        <f>_xlfn.XLOOKUP(C157,[5]期初设置!$E:$E,[5]期初设置!$AG:$AG,0)</f>
        <v>0.05</v>
      </c>
      <c r="W157" s="42">
        <f>_xlfn.XLOOKUP(C157,[5]期初设置!$E:$E,[5]期初设置!$AH:$AH,0)</f>
        <v>762.052</v>
      </c>
      <c r="X157" s="42">
        <f>_xlfn.XLOOKUP(C157,[5]期初设置!$E:$E,[5]期初设置!$AI:$AI,0)</f>
        <v>36.6795</v>
      </c>
      <c r="Y157" s="42" t="str">
        <f>_xlfn.XLOOKUP(C157,[5]期初设置!$E:$E,[5]期初设置!$AM:$AM,0)</f>
        <v/>
      </c>
      <c r="Z157" s="42">
        <f t="shared" si="28"/>
        <v>0</v>
      </c>
      <c r="AA157" s="42">
        <f t="shared" si="29"/>
        <v>798.7315</v>
      </c>
      <c r="AB157" s="42">
        <f>_xlfn.XLOOKUP(C157,'[6]健康师-人工底薪'!$A:$A,'[6]健康师-人工底薪'!$AF:$AF,0)</f>
        <v>2000</v>
      </c>
      <c r="AC157" s="47">
        <f t="shared" si="30"/>
        <v>2000</v>
      </c>
      <c r="AD157" s="38">
        <f>_xlfn.XLOOKUP(C157,'[3]7月'!$C:$C,'[3]7月'!$F:$F,0)</f>
        <v>1344</v>
      </c>
      <c r="AE157" s="38">
        <f>_xlfn.XLOOKUP(C157,'[8]7月'!$C:$C,'[8]7月'!$G:$G,0)</f>
        <v>0</v>
      </c>
      <c r="AF157" s="38">
        <f>_xlfn.XLOOKUP(C157,'[9]②7月-汇总'!$D:$D,'[9]②7月-汇总'!$W:$W,0)</f>
        <v>0</v>
      </c>
      <c r="AG157" s="38">
        <f>_xlfn.XLOOKUP(C157,'[9]②7月-汇总'!$D:$D,'[9]②7月-汇总'!$Z:$Z,0)</f>
        <v>50</v>
      </c>
      <c r="AH157" s="50" t="e">
        <f>AA157+AC157+#REF!+#REF!+#REF!+AF157+AG157+AD157+AE157</f>
        <v>#REF!</v>
      </c>
      <c r="AI157" s="38">
        <f>_xlfn.XLOOKUP(C157,'[9]①7月-花名册'!$E:$E,'[9]①7月-花名册'!$T:$T,0)</f>
        <v>0</v>
      </c>
      <c r="AJ157" s="38">
        <f t="shared" si="31"/>
        <v>0</v>
      </c>
      <c r="AK157" s="38">
        <f t="shared" si="32"/>
        <v>0</v>
      </c>
      <c r="AL157" s="38">
        <f t="shared" si="33"/>
        <v>0</v>
      </c>
      <c r="AM157" s="38" t="e">
        <f t="shared" si="34"/>
        <v>#REF!</v>
      </c>
      <c r="AN157" s="52">
        <f>_xlfn.XLOOKUP(C157,'[9]②7月-汇总'!$D:$D,'[9]②7月-汇总'!AI:AI,0)</f>
        <v>0</v>
      </c>
      <c r="AO157" s="52">
        <f>_xlfn.XLOOKUP(C157,'[9]②7月-汇总'!$D:$D,'[9]②7月-汇总'!AJ:AJ,0)</f>
        <v>0</v>
      </c>
      <c r="AP157" s="52">
        <f>_xlfn.XLOOKUP(C157,'[9]②7月-汇总'!$D:$D,'[9]②7月-汇总'!AL:AL,0)</f>
        <v>0</v>
      </c>
      <c r="AQ157" s="54">
        <f t="shared" si="35"/>
        <v>0</v>
      </c>
      <c r="AR157" s="55">
        <f>_xlfn.XLOOKUP(C157,'[9]②7月-汇总'!$D:$D,'[9]②7月-汇总'!X:X,0)</f>
        <v>0</v>
      </c>
      <c r="AS157" s="55">
        <f>_xlfn.XLOOKUP(C157,'[9]②7月-汇总'!$D:$D,'[9]②7月-汇总'!Y:Y,0)</f>
        <v>0</v>
      </c>
      <c r="AT157" s="55"/>
      <c r="AU157" s="52">
        <f>_xlfn.XLOOKUP(C157,'[10]7月社保'!$B:$B,'[10]7月社保'!$L:$L,0)</f>
        <v>0</v>
      </c>
      <c r="AV157" s="52">
        <f>IFERROR(IF(AL157&gt;0,_xlfn.XLOOKUP(C157,[11]健康师明细!$C:$C,[11]健康师明细!$N:$N,0),0),0)</f>
        <v>0</v>
      </c>
      <c r="AW157" s="52">
        <f>_xlfn.XLOOKUP(C157,'[9]②7月-汇总'!$D:$D,'[9]②7月-汇总'!$AC:$AC,0)</f>
        <v>0</v>
      </c>
      <c r="AX157" s="52">
        <f>_xlfn.XLOOKUP(C157,'[9]②7月-汇总'!$D:$D,'[9]②7月-汇总'!$AB:$AB,0)</f>
        <v>0</v>
      </c>
      <c r="AY157" s="52">
        <f>_xlfn.XLOOKUP(C157,'[9]②7月-汇总'!$D:$D,'[9]②7月-汇总'!$AD:$AD,0)</f>
        <v>0</v>
      </c>
      <c r="AZ157" s="54">
        <f t="shared" si="36"/>
        <v>0</v>
      </c>
      <c r="BA157" s="52">
        <f>_xlfn.XLOOKUP(C157,[11]健康师明细!$C:$C,[11]健康师明细!$K:$K,0)</f>
        <v>0</v>
      </c>
      <c r="BB157" s="55">
        <f>_xlfn.XLOOKUP(C157,'[9]②7月-汇总'!$D:$D,'[9]②7月-汇总'!$AE:$AE,0)</f>
        <v>0</v>
      </c>
      <c r="BC157" s="55">
        <f>_xlfn.XLOOKUP(C157,'[9]②7月-汇总'!$D:$D,'[9]②7月-汇总'!$AF:$AF,0)</f>
        <v>0</v>
      </c>
      <c r="BD157" s="58">
        <f>_xlfn.XLOOKUP(C157,'[9]②7月-汇总'!$D:$D,'[9]②7月-汇总'!$AG:$AG,0)</f>
        <v>0</v>
      </c>
      <c r="BE157" s="60" t="e">
        <f t="shared" si="40"/>
        <v>#REF!</v>
      </c>
      <c r="BF157" s="52">
        <f>_xlfn.XLOOKUP(C157,'[9]①7月-花名册'!$E:$E,'[9]①7月-花名册'!$U:$U,0)</f>
        <v>0</v>
      </c>
      <c r="BG157" s="61" t="e">
        <f t="shared" si="37"/>
        <v>#REF!</v>
      </c>
      <c r="BH157" s="61" t="e">
        <f t="shared" si="38"/>
        <v>#REF!</v>
      </c>
      <c r="BI157" s="52">
        <f>_xlfn.XLOOKUP(C157,[9]上月未发人员明细!$A:$A,[9]上月未发人员明细!$I:$I,0)</f>
        <v>0</v>
      </c>
      <c r="BJ157" s="52">
        <f>SUMIFS([7]手动调整!$F:$F,[7]手动调整!$B:$B,C157)</f>
        <v>0</v>
      </c>
      <c r="BK157" s="64" t="e">
        <f t="shared" si="39"/>
        <v>#REF!</v>
      </c>
    </row>
    <row r="158" spans="1:63">
      <c r="A158" s="22" t="s">
        <v>252</v>
      </c>
      <c r="B158" s="23" t="s">
        <v>12</v>
      </c>
      <c r="C158" s="23" t="s">
        <v>259</v>
      </c>
      <c r="D158" s="23" t="str">
        <f>_xlfn.XLOOKUP(C158,[1]期初设置!$E:$E,[1]期初设置!$AM:$AM,0)</f>
        <v>亚洲湾+钱进队</v>
      </c>
      <c r="E158" s="27">
        <f>IFERROR(_xlfn.XLOOKUP(C158,[1]期初设置!$E:$E,[1]期初设置!$R:$R),"")</f>
        <v>25092.6</v>
      </c>
      <c r="F158" s="27">
        <f>IFERROR(_xlfn.XLOOKUP(C158,[1]期初设置!$E:$E,[1]期初设置!S:S),"")</f>
        <v>10792.6</v>
      </c>
      <c r="G158" s="27">
        <f>IFERROR(_xlfn.XLOOKUP(C158,[1]期初设置!$E:$E,[1]期初设置!T:T),"")</f>
        <v>14300</v>
      </c>
      <c r="H158" s="27">
        <f>IFERROR(_xlfn.XLOOKUP(C158,[1]期初设置!$E:$E,[1]期初设置!U:U),"")</f>
        <v>0</v>
      </c>
      <c r="I158" s="31">
        <f>_xlfn.XLOOKUP(A158,[2]门店排名!$C:$C,[2]门店排名!$E:$E,0)</f>
        <v>143757</v>
      </c>
      <c r="J158" s="31">
        <f>IFERROR(_xlfn.XLOOKUP(D158,'[1]⑥战队统计表-B-a-②呈现-业绩明细表④'!$A:$A,'[1]⑥战队统计表-B-a-②呈现-业绩明细表④'!$C:$C,0),"")</f>
        <v>57554.1</v>
      </c>
      <c r="K158" s="32">
        <f>IFERROR(_xlfn.XLOOKUP(C158,[1]期初设置!$E:$E,[1]期初设置!$AI:$AI,0),"")</f>
        <v>572.4966</v>
      </c>
      <c r="L158" s="33">
        <f>_xlfn.XLOOKUP(C158,[1]期初设置!$E:$E,[1]期初设置!$J:$J,0)</f>
        <v>0</v>
      </c>
      <c r="M158" s="35">
        <f>_xlfn.XLOOKUP(C158,[1]期初设置!$E:$E,[1]期初设置!$I:$I,0)</f>
        <v>0</v>
      </c>
      <c r="N158" s="35">
        <f>_xlfn.XLOOKUP(C158,[1]期初设置!$E:$E,[1]期初设置!$K:$K,0)</f>
        <v>0</v>
      </c>
      <c r="O158" s="33">
        <f>_xlfn.XLOOKUP(C158,[1]期初设置!$E:$E,[1]期初设置!$O:$O,0)</f>
        <v>0</v>
      </c>
      <c r="P158" s="35">
        <f>IF(_xlfn.XLOOKUP(C158,[1]期初设置!$E:$E,[1]期初设置!$N:$N,0)="同老店",0,_xlfn.XLOOKUP(C158,[1]期初设置!$E:$E,[1]期初设置!$N:$N,0))</f>
        <v>0</v>
      </c>
      <c r="Q158" s="38">
        <f>_xlfn.XLOOKUP(C158,'[3]7月'!$C:$C,'[3]7月'!$E:$E,0)</f>
        <v>5913.88</v>
      </c>
      <c r="R158" s="38">
        <f>_xlfn.XLOOKUP(C158,'[3]7月'!$C:$C,'[3]7月'!$D:$D,0)</f>
        <v>102</v>
      </c>
      <c r="S158" s="38">
        <f>_xlfn.XLOOKUP(A158,[2]人头人次表!$A:$A,[2]人头人次表!$C:$C,0)</f>
        <v>156</v>
      </c>
      <c r="T158" s="38">
        <f>_xlfn.XLOOKUP(C158,'[4]②7月-汇总'!$D:$D,'[4]②7月-汇总'!$AP:$AP,0)</f>
        <v>31</v>
      </c>
      <c r="U158" s="38">
        <f>_xlfn.XLOOKUP(C158,'[4]②7月-汇总'!$D:$D,'[4]②7月-汇总'!$U:$U,0)</f>
        <v>0</v>
      </c>
      <c r="V158" s="41">
        <f>_xlfn.XLOOKUP(C158,[5]期初设置!$E:$E,[5]期初设置!$AG:$AG,0)</f>
        <v>0.03</v>
      </c>
      <c r="W158" s="42">
        <f>_xlfn.XLOOKUP(C158,[5]期初设置!$E:$E,[5]期初设置!$AH:$AH,0)</f>
        <v>307.5891</v>
      </c>
      <c r="X158" s="42">
        <f>_xlfn.XLOOKUP(C158,[5]期初设置!$E:$E,[5]期初设置!$AI:$AI,0)</f>
        <v>264.9075</v>
      </c>
      <c r="Y158" s="42" t="str">
        <f>_xlfn.XLOOKUP(C158,[5]期初设置!$E:$E,[5]期初设置!$AM:$AM,0)</f>
        <v/>
      </c>
      <c r="Z158" s="42">
        <f t="shared" si="28"/>
        <v>0</v>
      </c>
      <c r="AA158" s="42">
        <f t="shared" si="29"/>
        <v>572.4966</v>
      </c>
      <c r="AB158" s="42">
        <f>_xlfn.XLOOKUP(C158,'[6]健康师-人工底薪'!$A:$A,'[6]健康师-人工底薪'!$AF:$AF,0)</f>
        <v>2000</v>
      </c>
      <c r="AC158" s="47">
        <f t="shared" si="30"/>
        <v>2000</v>
      </c>
      <c r="AD158" s="38">
        <f>_xlfn.XLOOKUP(C158,'[3]7月'!$C:$C,'[3]7月'!$F:$F,0)</f>
        <v>1110</v>
      </c>
      <c r="AE158" s="38">
        <f>_xlfn.XLOOKUP(C158,'[8]7月'!$C:$C,'[8]7月'!$G:$G,0)</f>
        <v>5</v>
      </c>
      <c r="AF158" s="38">
        <f>_xlfn.XLOOKUP(C158,'[9]②7月-汇总'!$D:$D,'[9]②7月-汇总'!$W:$W,0)</f>
        <v>0</v>
      </c>
      <c r="AG158" s="38">
        <f>_xlfn.XLOOKUP(C158,'[9]②7月-汇总'!$D:$D,'[9]②7月-汇总'!$Z:$Z,0)</f>
        <v>0</v>
      </c>
      <c r="AH158" s="50" t="e">
        <f>AA158+AC158+#REF!+#REF!+#REF!+AF158+AG158+AD158+AE158</f>
        <v>#REF!</v>
      </c>
      <c r="AI158" s="38">
        <f>_xlfn.XLOOKUP(C158,'[9]①7月-花名册'!$E:$E,'[9]①7月-花名册'!$T:$T,0)</f>
        <v>0</v>
      </c>
      <c r="AJ158" s="38">
        <f t="shared" si="31"/>
        <v>0</v>
      </c>
      <c r="AK158" s="38">
        <f t="shared" si="32"/>
        <v>0</v>
      </c>
      <c r="AL158" s="38">
        <f t="shared" si="33"/>
        <v>0</v>
      </c>
      <c r="AM158" s="38" t="e">
        <f t="shared" si="34"/>
        <v>#REF!</v>
      </c>
      <c r="AN158" s="52">
        <f>_xlfn.XLOOKUP(C158,'[9]②7月-汇总'!$D:$D,'[9]②7月-汇总'!AI:AI,0)</f>
        <v>0</v>
      </c>
      <c r="AO158" s="52">
        <f>_xlfn.XLOOKUP(C158,'[9]②7月-汇总'!$D:$D,'[9]②7月-汇总'!AJ:AJ,0)</f>
        <v>0</v>
      </c>
      <c r="AP158" s="52">
        <f>_xlfn.XLOOKUP(C158,'[9]②7月-汇总'!$D:$D,'[9]②7月-汇总'!AL:AL,0)</f>
        <v>0</v>
      </c>
      <c r="AQ158" s="54">
        <f t="shared" si="35"/>
        <v>0</v>
      </c>
      <c r="AR158" s="55">
        <f>_xlfn.XLOOKUP(C158,'[9]②7月-汇总'!$D:$D,'[9]②7月-汇总'!X:X,0)</f>
        <v>0</v>
      </c>
      <c r="AS158" s="55">
        <f>_xlfn.XLOOKUP(C158,'[9]②7月-汇总'!$D:$D,'[9]②7月-汇总'!Y:Y,0)</f>
        <v>0</v>
      </c>
      <c r="AT158" s="55"/>
      <c r="AU158" s="52">
        <f>_xlfn.XLOOKUP(C158,'[10]7月社保'!$B:$B,'[10]7月社保'!$L:$L,0)</f>
        <v>0</v>
      </c>
      <c r="AV158" s="52">
        <f>IFERROR(IF(AL158&gt;0,_xlfn.XLOOKUP(C158,[11]健康师明细!$C:$C,[11]健康师明细!$N:$N,0),0),0)</f>
        <v>0</v>
      </c>
      <c r="AW158" s="52">
        <f>_xlfn.XLOOKUP(C158,'[9]②7月-汇总'!$D:$D,'[9]②7月-汇总'!$AC:$AC,0)</f>
        <v>0</v>
      </c>
      <c r="AX158" s="52">
        <f>_xlfn.XLOOKUP(C158,'[9]②7月-汇总'!$D:$D,'[9]②7月-汇总'!$AB:$AB,0)</f>
        <v>0</v>
      </c>
      <c r="AY158" s="52">
        <f>_xlfn.XLOOKUP(C158,'[9]②7月-汇总'!$D:$D,'[9]②7月-汇总'!$AD:$AD,0)</f>
        <v>0</v>
      </c>
      <c r="AZ158" s="54">
        <f t="shared" si="36"/>
        <v>0</v>
      </c>
      <c r="BA158" s="52">
        <f>_xlfn.XLOOKUP(C158,[11]健康师明细!$C:$C,[11]健康师明细!$K:$K,0)</f>
        <v>0</v>
      </c>
      <c r="BB158" s="55">
        <f>_xlfn.XLOOKUP(C158,'[9]②7月-汇总'!$D:$D,'[9]②7月-汇总'!$AE:$AE,0)</f>
        <v>0</v>
      </c>
      <c r="BC158" s="55">
        <f>_xlfn.XLOOKUP(C158,'[9]②7月-汇总'!$D:$D,'[9]②7月-汇总'!$AF:$AF,0)</f>
        <v>0</v>
      </c>
      <c r="BD158" s="58">
        <f>_xlfn.XLOOKUP(C158,'[9]②7月-汇总'!$D:$D,'[9]②7月-汇总'!$AG:$AG,0)</f>
        <v>0</v>
      </c>
      <c r="BE158" s="60" t="e">
        <f t="shared" si="40"/>
        <v>#REF!</v>
      </c>
      <c r="BF158" s="52">
        <f>_xlfn.XLOOKUP(C158,'[9]①7月-花名册'!$E:$E,'[9]①7月-花名册'!$U:$U,0)</f>
        <v>0</v>
      </c>
      <c r="BG158" s="61" t="e">
        <f t="shared" si="37"/>
        <v>#REF!</v>
      </c>
      <c r="BH158" s="61" t="e">
        <f t="shared" si="38"/>
        <v>#REF!</v>
      </c>
      <c r="BI158" s="52">
        <f>_xlfn.XLOOKUP(C158,[9]上月未发人员明细!$A:$A,[9]上月未发人员明细!$I:$I,0)</f>
        <v>0</v>
      </c>
      <c r="BJ158" s="52">
        <f>SUMIFS([7]手动调整!$F:$F,[7]手动调整!$B:$B,C158)</f>
        <v>0</v>
      </c>
      <c r="BK158" s="64" t="e">
        <f t="shared" si="39"/>
        <v>#REF!</v>
      </c>
    </row>
    <row r="159" spans="1:63">
      <c r="A159" s="22" t="s">
        <v>122</v>
      </c>
      <c r="B159" s="23" t="s">
        <v>151</v>
      </c>
      <c r="C159" s="23" t="s">
        <v>260</v>
      </c>
      <c r="D159" s="23">
        <f>_xlfn.XLOOKUP(C159,[1]期初设置!$E:$E,[1]期初设置!$AM:$AM,0)</f>
        <v>0</v>
      </c>
      <c r="E159" s="27" t="str">
        <f>IFERROR(_xlfn.XLOOKUP(C159,[1]期初设置!$E:$E,[1]期初设置!$R:$R),"")</f>
        <v/>
      </c>
      <c r="F159" s="27" t="str">
        <f>IFERROR(_xlfn.XLOOKUP(C159,[1]期初设置!$E:$E,[1]期初设置!S:S),"")</f>
        <v/>
      </c>
      <c r="G159" s="27" t="str">
        <f>IFERROR(_xlfn.XLOOKUP(C159,[1]期初设置!$E:$E,[1]期初设置!T:T),"")</f>
        <v/>
      </c>
      <c r="H159" s="27" t="str">
        <f>IFERROR(_xlfn.XLOOKUP(C159,[1]期初设置!$E:$E,[1]期初设置!U:U),"")</f>
        <v/>
      </c>
      <c r="I159" s="31">
        <f>_xlfn.XLOOKUP(A159,[2]门店排名!$C:$C,[2]门店排名!$E:$E,0)</f>
        <v>0</v>
      </c>
      <c r="J159" s="31" t="str">
        <f>IFERROR(_xlfn.XLOOKUP(D159,'[1]⑥战队统计表-B-a-②呈现-业绩明细表④'!$A:$A,'[1]⑥战队统计表-B-a-②呈现-业绩明细表④'!$C:$C,0),"")</f>
        <v/>
      </c>
      <c r="K159" s="32">
        <f>IFERROR(_xlfn.XLOOKUP(C159,[1]期初设置!$E:$E,[1]期初设置!$AI:$AI,0),"")</f>
        <v>0</v>
      </c>
      <c r="L159" s="33">
        <f>_xlfn.XLOOKUP(C159,[1]期初设置!$E:$E,[1]期初设置!$J:$J,0)</f>
        <v>0</v>
      </c>
      <c r="M159" s="35">
        <f>_xlfn.XLOOKUP(C159,[1]期初设置!$E:$E,[1]期初设置!$I:$I,0)</f>
        <v>0</v>
      </c>
      <c r="N159" s="35">
        <f>_xlfn.XLOOKUP(C159,[1]期初设置!$E:$E,[1]期初设置!$K:$K,0)</f>
        <v>0</v>
      </c>
      <c r="O159" s="33">
        <f>_xlfn.XLOOKUP(C159,[1]期初设置!$E:$E,[1]期初设置!$O:$O,0)</f>
        <v>0</v>
      </c>
      <c r="P159" s="35">
        <f>IF(_xlfn.XLOOKUP(C159,[1]期初设置!$E:$E,[1]期初设置!$N:$N,0)="同老店",0,_xlfn.XLOOKUP(C159,[1]期初设置!$E:$E,[1]期初设置!$N:$N,0))</f>
        <v>0</v>
      </c>
      <c r="Q159" s="38">
        <f>_xlfn.XLOOKUP(C159,'[3]7月'!$C:$C,'[3]7月'!$E:$E,0)</f>
        <v>0</v>
      </c>
      <c r="R159" s="38">
        <f>_xlfn.XLOOKUP(C159,'[3]7月'!$C:$C,'[3]7月'!$D:$D,0)</f>
        <v>0</v>
      </c>
      <c r="S159" s="38">
        <f>_xlfn.XLOOKUP(A159,[2]人头人次表!$A:$A,[2]人头人次表!$C:$C,0)</f>
        <v>0</v>
      </c>
      <c r="T159" s="38">
        <f>_xlfn.XLOOKUP(C159,'[4]②7月-汇总'!$D:$D,'[4]②7月-汇总'!$AP:$AP,0)</f>
        <v>31</v>
      </c>
      <c r="U159" s="38">
        <f>_xlfn.XLOOKUP(C159,'[4]②7月-汇总'!$D:$D,'[4]②7月-汇总'!$U:$U,0)</f>
        <v>0</v>
      </c>
      <c r="V159" s="41">
        <f>_xlfn.XLOOKUP(C159,[5]期初设置!$E:$E,[5]期初设置!$AG:$AG,0)</f>
        <v>0</v>
      </c>
      <c r="W159" s="42">
        <f>_xlfn.XLOOKUP(C159,[5]期初设置!$E:$E,[5]期初设置!$AH:$AH,0)</f>
        <v>0</v>
      </c>
      <c r="X159" s="42">
        <f>_xlfn.XLOOKUP(C159,[5]期初设置!$E:$E,[5]期初设置!$AI:$AI,0)</f>
        <v>0</v>
      </c>
      <c r="Y159" s="42">
        <f>_xlfn.XLOOKUP(C159,[5]期初设置!$E:$E,[5]期初设置!$AM:$AM,0)</f>
        <v>0</v>
      </c>
      <c r="Z159" s="42">
        <f t="shared" si="28"/>
        <v>0</v>
      </c>
      <c r="AA159" s="42">
        <f t="shared" si="29"/>
        <v>0</v>
      </c>
      <c r="AB159" s="42">
        <f>_xlfn.XLOOKUP(C159,'[6]健康师-人工底薪'!$A:$A,'[6]健康师-人工底薪'!$AF:$AF,0)</f>
        <v>0</v>
      </c>
      <c r="AC159" s="47">
        <f t="shared" si="30"/>
        <v>0</v>
      </c>
      <c r="AD159" s="38">
        <f>_xlfn.XLOOKUP(C159,'[3]7月'!$C:$C,'[3]7月'!$F:$F,0)</f>
        <v>0</v>
      </c>
      <c r="AE159" s="38">
        <f>_xlfn.XLOOKUP(C159,'[8]7月'!$C:$C,'[8]7月'!$G:$G,0)</f>
        <v>0</v>
      </c>
      <c r="AF159" s="38">
        <f>_xlfn.XLOOKUP(C159,'[9]②7月-汇总'!$D:$D,'[9]②7月-汇总'!$W:$W,0)</f>
        <v>0</v>
      </c>
      <c r="AG159" s="38">
        <f>_xlfn.XLOOKUP(C159,'[9]②7月-汇总'!$D:$D,'[9]②7月-汇总'!$Z:$Z,0)</f>
        <v>0</v>
      </c>
      <c r="AH159" s="50" t="e">
        <f>AA159+AC159+#REF!+#REF!+#REF!+AF159+AG159+AD159+AE159</f>
        <v>#REF!</v>
      </c>
      <c r="AI159" s="38">
        <f>_xlfn.XLOOKUP(C159,'[9]①7月-花名册'!$E:$E,'[9]①7月-花名册'!$T:$T,0)</f>
        <v>0</v>
      </c>
      <c r="AJ159" s="38">
        <f t="shared" si="31"/>
        <v>0</v>
      </c>
      <c r="AK159" s="38">
        <f t="shared" si="32"/>
        <v>0</v>
      </c>
      <c r="AL159" s="38">
        <f t="shared" si="33"/>
        <v>0</v>
      </c>
      <c r="AM159" s="38" t="e">
        <f t="shared" si="34"/>
        <v>#REF!</v>
      </c>
      <c r="AN159" s="52">
        <f>_xlfn.XLOOKUP(C159,'[9]②7月-汇总'!$D:$D,'[9]②7月-汇总'!AI:AI,0)</f>
        <v>0</v>
      </c>
      <c r="AO159" s="52">
        <f>_xlfn.XLOOKUP(C159,'[9]②7月-汇总'!$D:$D,'[9]②7月-汇总'!AJ:AJ,0)</f>
        <v>0</v>
      </c>
      <c r="AP159" s="52">
        <f>_xlfn.XLOOKUP(C159,'[9]②7月-汇总'!$D:$D,'[9]②7月-汇总'!AL:AL,0)</f>
        <v>0</v>
      </c>
      <c r="AQ159" s="54">
        <f t="shared" si="35"/>
        <v>0</v>
      </c>
      <c r="AR159" s="55">
        <f>_xlfn.XLOOKUP(C159,'[9]②7月-汇总'!$D:$D,'[9]②7月-汇总'!X:X,0)</f>
        <v>10</v>
      </c>
      <c r="AS159" s="55">
        <f>_xlfn.XLOOKUP(C159,'[9]②7月-汇总'!$D:$D,'[9]②7月-汇总'!Y:Y,0)</f>
        <v>0</v>
      </c>
      <c r="AT159" s="55"/>
      <c r="AU159" s="52">
        <f>_xlfn.XLOOKUP(C159,'[10]7月社保'!$B:$B,'[10]7月社保'!$L:$L,0)</f>
        <v>644.168</v>
      </c>
      <c r="AV159" s="52">
        <f>IFERROR(IF(AL159&gt;0,_xlfn.XLOOKUP(C159,[11]健康师明细!$C:$C,[11]健康师明细!$N:$N,0),0),0)</f>
        <v>0</v>
      </c>
      <c r="AW159" s="52">
        <f>_xlfn.XLOOKUP(C159,'[9]②7月-汇总'!$D:$D,'[9]②7月-汇总'!$AC:$AC,0)</f>
        <v>0</v>
      </c>
      <c r="AX159" s="52">
        <f>_xlfn.XLOOKUP(C159,'[9]②7月-汇总'!$D:$D,'[9]②7月-汇总'!$AB:$AB,0)</f>
        <v>0</v>
      </c>
      <c r="AY159" s="52">
        <f>_xlfn.XLOOKUP(C159,'[9]②7月-汇总'!$D:$D,'[9]②7月-汇总'!$AD:$AD,0)</f>
        <v>0</v>
      </c>
      <c r="AZ159" s="54">
        <f t="shared" si="36"/>
        <v>654.168</v>
      </c>
      <c r="BA159" s="52">
        <f>_xlfn.XLOOKUP(C159,[11]健康师明细!$C:$C,[11]健康师明细!$K:$K,0)</f>
        <v>0</v>
      </c>
      <c r="BB159" s="55">
        <f>_xlfn.XLOOKUP(C159,'[9]②7月-汇总'!$D:$D,'[9]②7月-汇总'!$AE:$AE,0)</f>
        <v>0</v>
      </c>
      <c r="BC159" s="55">
        <f>_xlfn.XLOOKUP(C159,'[9]②7月-汇总'!$D:$D,'[9]②7月-汇总'!$AF:$AF,0)</f>
        <v>0</v>
      </c>
      <c r="BD159" s="58">
        <f>_xlfn.XLOOKUP(C159,'[9]②7月-汇总'!$D:$D,'[9]②7月-汇总'!$AG:$AG,0)</f>
        <v>0</v>
      </c>
      <c r="BE159" s="60" t="e">
        <f t="shared" si="40"/>
        <v>#REF!</v>
      </c>
      <c r="BF159" s="52">
        <f>_xlfn.XLOOKUP(C159,'[9]①7月-花名册'!$E:$E,'[9]①7月-花名册'!$U:$U,0)</f>
        <v>0</v>
      </c>
      <c r="BG159" s="61" t="e">
        <f t="shared" si="37"/>
        <v>#REF!</v>
      </c>
      <c r="BH159" s="61" t="e">
        <f t="shared" si="38"/>
        <v>#REF!</v>
      </c>
      <c r="BI159" s="52">
        <f>_xlfn.XLOOKUP(C159,[9]上月未发人员明细!$A:$A,[9]上月未发人员明细!$I:$I,0)</f>
        <v>0</v>
      </c>
      <c r="BJ159" s="52">
        <f>SUMIFS([7]手动调整!$F:$F,[7]手动调整!$B:$B,C159)</f>
        <v>0</v>
      </c>
      <c r="BK159" s="64" t="e">
        <f t="shared" si="39"/>
        <v>#REF!</v>
      </c>
    </row>
    <row r="160" spans="1:63">
      <c r="A160" s="22" t="s">
        <v>261</v>
      </c>
      <c r="B160" s="23" t="s">
        <v>79</v>
      </c>
      <c r="C160" s="23" t="s">
        <v>262</v>
      </c>
      <c r="D160" s="23">
        <f>_xlfn.XLOOKUP(C160,[1]期初设置!$E:$E,[1]期初设置!$AM:$AM,0)</f>
        <v>0</v>
      </c>
      <c r="E160" s="27" t="str">
        <f>IFERROR(_xlfn.XLOOKUP(C160,[1]期初设置!$E:$E,[1]期初设置!$R:$R),"")</f>
        <v/>
      </c>
      <c r="F160" s="27" t="str">
        <f>IFERROR(_xlfn.XLOOKUP(C160,[1]期初设置!$E:$E,[1]期初设置!S:S),"")</f>
        <v/>
      </c>
      <c r="G160" s="27" t="str">
        <f>IFERROR(_xlfn.XLOOKUP(C160,[1]期初设置!$E:$E,[1]期初设置!T:T),"")</f>
        <v/>
      </c>
      <c r="H160" s="27" t="str">
        <f>IFERROR(_xlfn.XLOOKUP(C160,[1]期初设置!$E:$E,[1]期初设置!U:U),"")</f>
        <v/>
      </c>
      <c r="I160" s="31">
        <f>_xlfn.XLOOKUP(A160,[2]门店排名!$C:$C,[2]门店排名!$E:$E,0)</f>
        <v>150422</v>
      </c>
      <c r="J160" s="31" t="str">
        <f>IFERROR(_xlfn.XLOOKUP(D160,'[1]⑥战队统计表-B-a-②呈现-业绩明细表④'!$A:$A,'[1]⑥战队统计表-B-a-②呈现-业绩明细表④'!$C:$C,0),"")</f>
        <v/>
      </c>
      <c r="K160" s="32">
        <f>IFERROR(_xlfn.XLOOKUP(C160,[1]期初设置!$E:$E,[1]期初设置!$AI:$AI,0),"")</f>
        <v>0</v>
      </c>
      <c r="L160" s="33">
        <f>_xlfn.XLOOKUP(C160,[1]期初设置!$E:$E,[1]期初设置!$J:$J,0)</f>
        <v>0</v>
      </c>
      <c r="M160" s="35">
        <f>_xlfn.XLOOKUP(C160,[1]期初设置!$E:$E,[1]期初设置!$I:$I,0)</f>
        <v>0</v>
      </c>
      <c r="N160" s="35">
        <f>_xlfn.XLOOKUP(C160,[1]期初设置!$E:$E,[1]期初设置!$K:$K,0)</f>
        <v>0</v>
      </c>
      <c r="O160" s="33">
        <f>_xlfn.XLOOKUP(C160,[1]期初设置!$E:$E,[1]期初设置!$O:$O,0)</f>
        <v>0</v>
      </c>
      <c r="P160" s="35">
        <f>IF(_xlfn.XLOOKUP(C160,[1]期初设置!$E:$E,[1]期初设置!$N:$N,0)="同老店",0,_xlfn.XLOOKUP(C160,[1]期初设置!$E:$E,[1]期初设置!$N:$N,0))</f>
        <v>0</v>
      </c>
      <c r="Q160" s="38">
        <f>_xlfn.XLOOKUP(C160,'[3]7月'!$C:$C,'[3]7月'!$E:$E,0)</f>
        <v>0</v>
      </c>
      <c r="R160" s="38">
        <f>_xlfn.XLOOKUP(C160,'[3]7月'!$C:$C,'[3]7月'!$D:$D,0)</f>
        <v>0</v>
      </c>
      <c r="S160" s="38">
        <f>_xlfn.XLOOKUP(A160,[2]人头人次表!$A:$A,[2]人头人次表!$C:$C,0)</f>
        <v>111</v>
      </c>
      <c r="T160" s="38">
        <f>_xlfn.XLOOKUP(C160,'[4]②7月-汇总'!$D:$D,'[4]②7月-汇总'!$AP:$AP,0)</f>
        <v>31</v>
      </c>
      <c r="U160" s="38">
        <f>_xlfn.XLOOKUP(C160,'[4]②7月-汇总'!$D:$D,'[4]②7月-汇总'!$U:$U,0)</f>
        <v>0</v>
      </c>
      <c r="V160" s="41">
        <f>_xlfn.XLOOKUP(C160,[5]期初设置!$E:$E,[5]期初设置!$AG:$AG,0)</f>
        <v>0</v>
      </c>
      <c r="W160" s="42">
        <f>_xlfn.XLOOKUP(C160,[5]期初设置!$E:$E,[5]期初设置!$AH:$AH,0)</f>
        <v>0</v>
      </c>
      <c r="X160" s="42">
        <f>_xlfn.XLOOKUP(C160,[5]期初设置!$E:$E,[5]期初设置!$AI:$AI,0)</f>
        <v>0</v>
      </c>
      <c r="Y160" s="42">
        <f>_xlfn.XLOOKUP(C160,[5]期初设置!$E:$E,[5]期初设置!$AM:$AM,0)</f>
        <v>0</v>
      </c>
      <c r="Z160" s="42">
        <f t="shared" si="28"/>
        <v>0</v>
      </c>
      <c r="AA160" s="42">
        <f t="shared" si="29"/>
        <v>0</v>
      </c>
      <c r="AB160" s="42">
        <f>_xlfn.XLOOKUP(C160,'[6]健康师-人工底薪'!$A:$A,'[6]健康师-人工底薪'!$AF:$AF,0)</f>
        <v>0</v>
      </c>
      <c r="AC160" s="47">
        <f t="shared" si="30"/>
        <v>0</v>
      </c>
      <c r="AD160" s="38">
        <f>_xlfn.XLOOKUP(C160,'[3]7月'!$C:$C,'[3]7月'!$F:$F,0)</f>
        <v>0</v>
      </c>
      <c r="AE160" s="38">
        <f>_xlfn.XLOOKUP(C160,'[8]7月'!$C:$C,'[8]7月'!$G:$G,0)</f>
        <v>0</v>
      </c>
      <c r="AF160" s="38">
        <f>_xlfn.XLOOKUP(C160,'[9]②7月-汇总'!$D:$D,'[9]②7月-汇总'!$W:$W,0)</f>
        <v>0</v>
      </c>
      <c r="AG160" s="38">
        <f>_xlfn.XLOOKUP(C160,'[9]②7月-汇总'!$D:$D,'[9]②7月-汇总'!$Z:$Z,0)</f>
        <v>0</v>
      </c>
      <c r="AH160" s="50" t="e">
        <f>AA160+AC160+#REF!+#REF!+#REF!+AF160+AG160+AD160+AE160</f>
        <v>#REF!</v>
      </c>
      <c r="AI160" s="38">
        <f>_xlfn.XLOOKUP(C160,'[9]①7月-花名册'!$E:$E,'[9]①7月-花名册'!$T:$T,0)</f>
        <v>0</v>
      </c>
      <c r="AJ160" s="38">
        <f t="shared" si="31"/>
        <v>0</v>
      </c>
      <c r="AK160" s="38">
        <f t="shared" si="32"/>
        <v>0</v>
      </c>
      <c r="AL160" s="38">
        <f t="shared" si="33"/>
        <v>0</v>
      </c>
      <c r="AM160" s="38" t="e">
        <f t="shared" si="34"/>
        <v>#REF!</v>
      </c>
      <c r="AN160" s="52">
        <f>_xlfn.XLOOKUP(C160,'[9]②7月-汇总'!$D:$D,'[9]②7月-汇总'!AI:AI,0)</f>
        <v>0</v>
      </c>
      <c r="AO160" s="52">
        <f>_xlfn.XLOOKUP(C160,'[9]②7月-汇总'!$D:$D,'[9]②7月-汇总'!AJ:AJ,0)</f>
        <v>0</v>
      </c>
      <c r="AP160" s="52">
        <f>_xlfn.XLOOKUP(C160,'[9]②7月-汇总'!$D:$D,'[9]②7月-汇总'!AL:AL,0)</f>
        <v>0</v>
      </c>
      <c r="AQ160" s="54">
        <f t="shared" si="35"/>
        <v>0</v>
      </c>
      <c r="AR160" s="55">
        <f>_xlfn.XLOOKUP(C160,'[9]②7月-汇总'!$D:$D,'[9]②7月-汇总'!X:X,0)</f>
        <v>10</v>
      </c>
      <c r="AS160" s="55">
        <f>_xlfn.XLOOKUP(C160,'[9]②7月-汇总'!$D:$D,'[9]②7月-汇总'!Y:Y,0)</f>
        <v>0</v>
      </c>
      <c r="AT160" s="55"/>
      <c r="AU160" s="52">
        <f>_xlfn.XLOOKUP(C160,'[10]7月社保'!$B:$B,'[10]7月社保'!$L:$L,0)</f>
        <v>640.56</v>
      </c>
      <c r="AV160" s="52">
        <f>IFERROR(IF(AL160&gt;0,_xlfn.XLOOKUP(C160,[11]健康师明细!$C:$C,[11]健康师明细!$N:$N,0),0),0)</f>
        <v>0</v>
      </c>
      <c r="AW160" s="52">
        <f>_xlfn.XLOOKUP(C160,'[9]②7月-汇总'!$D:$D,'[9]②7月-汇总'!$AC:$AC,0)</f>
        <v>0</v>
      </c>
      <c r="AX160" s="52">
        <f>_xlfn.XLOOKUP(C160,'[9]②7月-汇总'!$D:$D,'[9]②7月-汇总'!$AB:$AB,0)</f>
        <v>0</v>
      </c>
      <c r="AY160" s="52">
        <f>_xlfn.XLOOKUP(C160,'[9]②7月-汇总'!$D:$D,'[9]②7月-汇总'!$AD:$AD,0)</f>
        <v>0</v>
      </c>
      <c r="AZ160" s="54">
        <f t="shared" si="36"/>
        <v>650.56</v>
      </c>
      <c r="BA160" s="52">
        <f>_xlfn.XLOOKUP(C160,[11]健康师明细!$C:$C,[11]健康师明细!$K:$K,0)</f>
        <v>0</v>
      </c>
      <c r="BB160" s="55">
        <f>_xlfn.XLOOKUP(C160,'[9]②7月-汇总'!$D:$D,'[9]②7月-汇总'!$AE:$AE,0)</f>
        <v>0</v>
      </c>
      <c r="BC160" s="55">
        <f>_xlfn.XLOOKUP(C160,'[9]②7月-汇总'!$D:$D,'[9]②7月-汇总'!$AF:$AF,0)</f>
        <v>0</v>
      </c>
      <c r="BD160" s="58">
        <f>_xlfn.XLOOKUP(C160,'[9]②7月-汇总'!$D:$D,'[9]②7月-汇总'!$AG:$AG,0)</f>
        <v>0</v>
      </c>
      <c r="BE160" s="60" t="e">
        <f t="shared" si="40"/>
        <v>#REF!</v>
      </c>
      <c r="BF160" s="52">
        <f>_xlfn.XLOOKUP(C160,'[9]①7月-花名册'!$E:$E,'[9]①7月-花名册'!$U:$U,0)</f>
        <v>0</v>
      </c>
      <c r="BG160" s="61" t="e">
        <f t="shared" si="37"/>
        <v>#REF!</v>
      </c>
      <c r="BH160" s="61" t="e">
        <f t="shared" si="38"/>
        <v>#REF!</v>
      </c>
      <c r="BI160" s="52">
        <f>_xlfn.XLOOKUP(C160,[9]上月未发人员明细!$A:$A,[9]上月未发人员明细!$I:$I,0)</f>
        <v>0</v>
      </c>
      <c r="BJ160" s="52">
        <f>SUMIFS([7]手动调整!$F:$F,[7]手动调整!$B:$B,C160)</f>
        <v>0</v>
      </c>
      <c r="BK160" s="64" t="e">
        <f t="shared" si="39"/>
        <v>#REF!</v>
      </c>
    </row>
    <row r="161" spans="1:63">
      <c r="A161" s="22" t="s">
        <v>261</v>
      </c>
      <c r="B161" s="23" t="s">
        <v>12</v>
      </c>
      <c r="C161" s="23" t="s">
        <v>263</v>
      </c>
      <c r="D161" s="23" t="str">
        <f>_xlfn.XLOOKUP(C161,[1]期初设置!$E:$E,[1]期初设置!$AM:$AM,0)</f>
        <v>中和+无敌队</v>
      </c>
      <c r="E161" s="27">
        <f>IFERROR(_xlfn.XLOOKUP(C161,[1]期初设置!$E:$E,[1]期初设置!$R:$R),"")</f>
        <v>45903.8</v>
      </c>
      <c r="F161" s="27">
        <f>IFERROR(_xlfn.XLOOKUP(C161,[1]期初设置!$E:$E,[1]期初设置!S:S),"")</f>
        <v>31275.8</v>
      </c>
      <c r="G161" s="27">
        <f>IFERROR(_xlfn.XLOOKUP(C161,[1]期初设置!$E:$E,[1]期初设置!T:T),"")</f>
        <v>12852</v>
      </c>
      <c r="H161" s="27">
        <f>IFERROR(_xlfn.XLOOKUP(C161,[1]期初设置!$E:$E,[1]期初设置!U:U),"")</f>
        <v>1776</v>
      </c>
      <c r="I161" s="31">
        <f>_xlfn.XLOOKUP(A161,[2]门店排名!$C:$C,[2]门店排名!$E:$E,0)</f>
        <v>150422</v>
      </c>
      <c r="J161" s="31">
        <f>IFERROR(_xlfn.XLOOKUP(D161,'[1]⑥战队统计表-B-a-②呈现-业绩明细表④'!$A:$A,'[1]⑥战队统计表-B-a-②呈现-业绩明细表④'!$C:$C,0),"")</f>
        <v>62123.4</v>
      </c>
      <c r="K161" s="32">
        <f>IFERROR(_xlfn.XLOOKUP(C161,[1]期初设置!$E:$E,[1]期初设置!$AI:$AI,0),"")</f>
        <v>1882.406</v>
      </c>
      <c r="L161" s="33">
        <f>_xlfn.XLOOKUP(C161,[1]期初设置!$E:$E,[1]期初设置!$J:$J,0)</f>
        <v>0</v>
      </c>
      <c r="M161" s="35">
        <f>_xlfn.XLOOKUP(C161,[1]期初设置!$E:$E,[1]期初设置!$I:$I,0)</f>
        <v>0</v>
      </c>
      <c r="N161" s="35">
        <f>_xlfn.XLOOKUP(C161,[1]期初设置!$E:$E,[1]期初设置!$K:$K,0)</f>
        <v>0</v>
      </c>
      <c r="O161" s="33">
        <f>_xlfn.XLOOKUP(C161,[1]期初设置!$E:$E,[1]期初设置!$O:$O,0)</f>
        <v>0</v>
      </c>
      <c r="P161" s="35">
        <f>IF(_xlfn.XLOOKUP(C161,[1]期初设置!$E:$E,[1]期初设置!$N:$N,0)="同老店",0,_xlfn.XLOOKUP(C161,[1]期初设置!$E:$E,[1]期初设置!$N:$N,0))</f>
        <v>0</v>
      </c>
      <c r="Q161" s="38">
        <f>_xlfn.XLOOKUP(C161,'[3]7月'!$C:$C,'[3]7月'!$E:$E,0)</f>
        <v>21255.46</v>
      </c>
      <c r="R161" s="38">
        <f>_xlfn.XLOOKUP(C161,'[3]7月'!$C:$C,'[3]7月'!$D:$D,0)</f>
        <v>105.5</v>
      </c>
      <c r="S161" s="38">
        <f>_xlfn.XLOOKUP(A161,[2]人头人次表!$A:$A,[2]人头人次表!$C:$C,0)</f>
        <v>111</v>
      </c>
      <c r="T161" s="38">
        <f>_xlfn.XLOOKUP(C161,'[4]②7月-汇总'!$D:$D,'[4]②7月-汇总'!$AP:$AP,0)</f>
        <v>31</v>
      </c>
      <c r="U161" s="38">
        <f>_xlfn.XLOOKUP(C161,'[4]②7月-汇总'!$D:$D,'[4]②7月-汇总'!$U:$U,0)</f>
        <v>0</v>
      </c>
      <c r="V161" s="41">
        <f>_xlfn.XLOOKUP(C161,[5]期初设置!$E:$E,[5]期初设置!$AG:$AG,0)</f>
        <v>0.05</v>
      </c>
      <c r="W161" s="42">
        <f>_xlfn.XLOOKUP(C161,[5]期初设置!$E:$E,[5]期初设置!$AH:$AH,0)</f>
        <v>1485.6005</v>
      </c>
      <c r="X161" s="42">
        <f>_xlfn.XLOOKUP(C161,[5]期初设置!$E:$E,[5]期初设置!$AI:$AI,0)</f>
        <v>396.8055</v>
      </c>
      <c r="Y161" s="42">
        <f>_xlfn.XLOOKUP(C161,[5]期初设置!$E:$E,[5]期初设置!$AM:$AM,0)</f>
        <v>0</v>
      </c>
      <c r="Z161" s="42">
        <f t="shared" si="28"/>
        <v>0</v>
      </c>
      <c r="AA161" s="42">
        <f t="shared" si="29"/>
        <v>1882.406</v>
      </c>
      <c r="AB161" s="42">
        <f>_xlfn.XLOOKUP(C161,'[6]健康师-人工底薪'!$A:$A,'[6]健康师-人工底薪'!$AF:$AF,0)</f>
        <v>2000</v>
      </c>
      <c r="AC161" s="47">
        <f t="shared" si="30"/>
        <v>2000</v>
      </c>
      <c r="AD161" s="38">
        <f>_xlfn.XLOOKUP(C161,'[3]7月'!$C:$C,'[3]7月'!$F:$F,0)</f>
        <v>1406</v>
      </c>
      <c r="AE161" s="38">
        <f>_xlfn.XLOOKUP(C161,'[8]7月'!$C:$C,'[8]7月'!$G:$G,0)</f>
        <v>155</v>
      </c>
      <c r="AF161" s="38">
        <f>_xlfn.XLOOKUP(C161,'[9]②7月-汇总'!$D:$D,'[9]②7月-汇总'!$W:$W,0)</f>
        <v>0</v>
      </c>
      <c r="AG161" s="38">
        <f>_xlfn.XLOOKUP(C161,'[9]②7月-汇总'!$D:$D,'[9]②7月-汇总'!$Z:$Z,0)</f>
        <v>0</v>
      </c>
      <c r="AH161" s="50" t="e">
        <f>AA161+AC161+#REF!+#REF!+#REF!+AF161+AG161+AD161+AE161</f>
        <v>#REF!</v>
      </c>
      <c r="AI161" s="38">
        <f>_xlfn.XLOOKUP(C161,'[9]①7月-花名册'!$E:$E,'[9]①7月-花名册'!$T:$T,0)</f>
        <v>0</v>
      </c>
      <c r="AJ161" s="38">
        <f t="shared" si="31"/>
        <v>0</v>
      </c>
      <c r="AK161" s="38">
        <f t="shared" si="32"/>
        <v>0</v>
      </c>
      <c r="AL161" s="38">
        <f t="shared" si="33"/>
        <v>0</v>
      </c>
      <c r="AM161" s="38" t="e">
        <f t="shared" si="34"/>
        <v>#REF!</v>
      </c>
      <c r="AN161" s="52">
        <f>_xlfn.XLOOKUP(C161,'[9]②7月-汇总'!$D:$D,'[9]②7月-汇总'!AI:AI,0)</f>
        <v>0</v>
      </c>
      <c r="AO161" s="52">
        <f>_xlfn.XLOOKUP(C161,'[9]②7月-汇总'!$D:$D,'[9]②7月-汇总'!AJ:AJ,0)</f>
        <v>0</v>
      </c>
      <c r="AP161" s="52">
        <f>_xlfn.XLOOKUP(C161,'[9]②7月-汇总'!$D:$D,'[9]②7月-汇总'!AL:AL,0)</f>
        <v>0</v>
      </c>
      <c r="AQ161" s="54">
        <f t="shared" si="35"/>
        <v>0</v>
      </c>
      <c r="AR161" s="55">
        <f>_xlfn.XLOOKUP(C161,'[9]②7月-汇总'!$D:$D,'[9]②7月-汇总'!X:X,0)</f>
        <v>10</v>
      </c>
      <c r="AS161" s="55">
        <f>_xlfn.XLOOKUP(C161,'[9]②7月-汇总'!$D:$D,'[9]②7月-汇总'!Y:Y,0)</f>
        <v>0</v>
      </c>
      <c r="AT161" s="55"/>
      <c r="AU161" s="52">
        <f>_xlfn.XLOOKUP(C161,'[10]7月社保'!$B:$B,'[10]7月社保'!$L:$L,0)</f>
        <v>0</v>
      </c>
      <c r="AV161" s="52">
        <f>IFERROR(IF(AL161&gt;0,_xlfn.XLOOKUP(C161,[11]健康师明细!$C:$C,[11]健康师明细!$N:$N,0),0),0)</f>
        <v>0</v>
      </c>
      <c r="AW161" s="52">
        <f>_xlfn.XLOOKUP(C161,'[9]②7月-汇总'!$D:$D,'[9]②7月-汇总'!$AC:$AC,0)</f>
        <v>0</v>
      </c>
      <c r="AX161" s="52">
        <f>_xlfn.XLOOKUP(C161,'[9]②7月-汇总'!$D:$D,'[9]②7月-汇总'!$AB:$AB,0)</f>
        <v>0</v>
      </c>
      <c r="AY161" s="52">
        <f>_xlfn.XLOOKUP(C161,'[9]②7月-汇总'!$D:$D,'[9]②7月-汇总'!$AD:$AD,0)</f>
        <v>0</v>
      </c>
      <c r="AZ161" s="54">
        <f t="shared" si="36"/>
        <v>10</v>
      </c>
      <c r="BA161" s="52">
        <f>_xlfn.XLOOKUP(C161,[11]健康师明细!$C:$C,[11]健康师明细!$K:$K,0)</f>
        <v>0</v>
      </c>
      <c r="BB161" s="55">
        <f>_xlfn.XLOOKUP(C161,'[9]②7月-汇总'!$D:$D,'[9]②7月-汇总'!$AE:$AE,0)</f>
        <v>0</v>
      </c>
      <c r="BC161" s="55">
        <f>_xlfn.XLOOKUP(C161,'[9]②7月-汇总'!$D:$D,'[9]②7月-汇总'!$AF:$AF,0)</f>
        <v>0</v>
      </c>
      <c r="BD161" s="58">
        <f>_xlfn.XLOOKUP(C161,'[9]②7月-汇总'!$D:$D,'[9]②7月-汇总'!$AG:$AG,0)</f>
        <v>0</v>
      </c>
      <c r="BE161" s="60" t="e">
        <f t="shared" si="40"/>
        <v>#REF!</v>
      </c>
      <c r="BF161" s="52">
        <f>_xlfn.XLOOKUP(C161,'[9]①7月-花名册'!$E:$E,'[9]①7月-花名册'!$U:$U,0)</f>
        <v>0</v>
      </c>
      <c r="BG161" s="61" t="e">
        <f t="shared" si="37"/>
        <v>#REF!</v>
      </c>
      <c r="BH161" s="61" t="e">
        <f t="shared" si="38"/>
        <v>#REF!</v>
      </c>
      <c r="BI161" s="52">
        <f>_xlfn.XLOOKUP(C161,[9]上月未发人员明细!$A:$A,[9]上月未发人员明细!$I:$I,0)</f>
        <v>0</v>
      </c>
      <c r="BJ161" s="52">
        <f>SUMIFS([7]手动调整!$F:$F,[7]手动调整!$B:$B,C161)</f>
        <v>0</v>
      </c>
      <c r="BK161" s="64" t="e">
        <f t="shared" si="39"/>
        <v>#REF!</v>
      </c>
    </row>
    <row r="162" ht="17.1" customHeight="1" spans="1:63">
      <c r="A162" s="22" t="s">
        <v>261</v>
      </c>
      <c r="B162" s="23" t="s">
        <v>81</v>
      </c>
      <c r="C162" s="23" t="s">
        <v>264</v>
      </c>
      <c r="D162" s="23">
        <f>_xlfn.XLOOKUP(C162,[1]期初设置!$E:$E,[1]期初设置!$AM:$AM,0)</f>
        <v>0</v>
      </c>
      <c r="E162" s="27" t="str">
        <f>IFERROR(_xlfn.XLOOKUP(C162,[1]期初设置!$E:$E,[1]期初设置!$R:$R),"")</f>
        <v/>
      </c>
      <c r="F162" s="27" t="str">
        <f>IFERROR(_xlfn.XLOOKUP(C162,[1]期初设置!$E:$E,[1]期初设置!S:S),"")</f>
        <v/>
      </c>
      <c r="G162" s="27" t="str">
        <f>IFERROR(_xlfn.XLOOKUP(C162,[1]期初设置!$E:$E,[1]期初设置!T:T),"")</f>
        <v/>
      </c>
      <c r="H162" s="27" t="str">
        <f>IFERROR(_xlfn.XLOOKUP(C162,[1]期初设置!$E:$E,[1]期初设置!U:U),"")</f>
        <v/>
      </c>
      <c r="I162" s="31">
        <f>_xlfn.XLOOKUP(A162,[2]门店排名!$C:$C,[2]门店排名!$E:$E,0)</f>
        <v>150422</v>
      </c>
      <c r="J162" s="31" t="str">
        <f>IFERROR(_xlfn.XLOOKUP(D162,'[1]⑥战队统计表-B-a-②呈现-业绩明细表④'!$A:$A,'[1]⑥战队统计表-B-a-②呈现-业绩明细表④'!$C:$C,0),"")</f>
        <v/>
      </c>
      <c r="K162" s="32">
        <f>IFERROR(_xlfn.XLOOKUP(C162,[1]期初设置!$E:$E,[1]期初设置!$AI:$AI,0),"")</f>
        <v>0</v>
      </c>
      <c r="L162" s="33">
        <f>_xlfn.XLOOKUP(C162,[1]期初设置!$E:$E,[1]期初设置!$J:$J,0)</f>
        <v>0</v>
      </c>
      <c r="M162" s="35">
        <f>_xlfn.XLOOKUP(C162,[1]期初设置!$E:$E,[1]期初设置!$I:$I,0)</f>
        <v>0</v>
      </c>
      <c r="N162" s="35">
        <f>_xlfn.XLOOKUP(C162,[1]期初设置!$E:$E,[1]期初设置!$K:$K,0)</f>
        <v>0</v>
      </c>
      <c r="O162" s="33">
        <f>_xlfn.XLOOKUP(C162,[1]期初设置!$E:$E,[1]期初设置!$O:$O,0)</f>
        <v>0</v>
      </c>
      <c r="P162" s="35">
        <f>IF(_xlfn.XLOOKUP(C162,[1]期初设置!$E:$E,[1]期初设置!$N:$N,0)="同老店",0,_xlfn.XLOOKUP(C162,[1]期初设置!$E:$E,[1]期初设置!$N:$N,0))</f>
        <v>0</v>
      </c>
      <c r="Q162" s="38">
        <f>_xlfn.XLOOKUP(C162,'[3]7月'!$C:$C,'[3]7月'!$E:$E,0)</f>
        <v>0</v>
      </c>
      <c r="R162" s="38">
        <f>_xlfn.XLOOKUP(C162,'[3]7月'!$C:$C,'[3]7月'!$D:$D,0)</f>
        <v>0</v>
      </c>
      <c r="S162" s="38">
        <f>_xlfn.XLOOKUP(A162,[2]人头人次表!$A:$A,[2]人头人次表!$C:$C,0)</f>
        <v>111</v>
      </c>
      <c r="T162" s="38">
        <f>_xlfn.XLOOKUP(C162,'[4]②7月-汇总'!$D:$D,'[4]②7月-汇总'!$AP:$AP,0)</f>
        <v>29</v>
      </c>
      <c r="U162" s="38">
        <f>_xlfn.XLOOKUP(C162,'[4]②7月-汇总'!$D:$D,'[4]②7月-汇总'!$U:$U,0)</f>
        <v>2</v>
      </c>
      <c r="V162" s="41">
        <f>_xlfn.XLOOKUP(C162,[5]期初设置!$E:$E,[5]期初设置!$AG:$AG,0)</f>
        <v>0</v>
      </c>
      <c r="W162" s="42">
        <f>_xlfn.XLOOKUP(C162,[5]期初设置!$E:$E,[5]期初设置!$AH:$AH,0)</f>
        <v>0</v>
      </c>
      <c r="X162" s="42">
        <f>_xlfn.XLOOKUP(C162,[5]期初设置!$E:$E,[5]期初设置!$AI:$AI,0)</f>
        <v>0</v>
      </c>
      <c r="Y162" s="42">
        <f>_xlfn.XLOOKUP(C162,[5]期初设置!$E:$E,[5]期初设置!$AM:$AM,0)</f>
        <v>0</v>
      </c>
      <c r="Z162" s="42">
        <f t="shared" si="28"/>
        <v>0</v>
      </c>
      <c r="AA162" s="42">
        <f t="shared" si="29"/>
        <v>0</v>
      </c>
      <c r="AB162" s="42">
        <f>_xlfn.XLOOKUP(C162,'[6]健康师-人工底薪'!$A:$A,'[6]健康师-人工底薪'!$AF:$AF,0)</f>
        <v>0</v>
      </c>
      <c r="AC162" s="47">
        <f t="shared" si="30"/>
        <v>0</v>
      </c>
      <c r="AD162" s="38">
        <f>_xlfn.XLOOKUP(C162,'[3]7月'!$C:$C,'[3]7月'!$F:$F,0)</f>
        <v>0</v>
      </c>
      <c r="AE162" s="38">
        <f>_xlfn.XLOOKUP(C162,'[8]7月'!$C:$C,'[8]7月'!$G:$G,0)</f>
        <v>0</v>
      </c>
      <c r="AF162" s="38">
        <f>_xlfn.XLOOKUP(C162,'[9]②7月-汇总'!$D:$D,'[9]②7月-汇总'!$W:$W,0)</f>
        <v>0</v>
      </c>
      <c r="AG162" s="38">
        <f>_xlfn.XLOOKUP(C162,'[9]②7月-汇总'!$D:$D,'[9]②7月-汇总'!$Z:$Z,0)</f>
        <v>0</v>
      </c>
      <c r="AH162" s="50" t="e">
        <f>AA162+AC162+#REF!+#REF!+#REF!+AF162+AG162+AD162+AE162</f>
        <v>#REF!</v>
      </c>
      <c r="AI162" s="38">
        <f>_xlfn.XLOOKUP(C162,'[9]①7月-花名册'!$E:$E,'[9]①7月-花名册'!$T:$T,0)</f>
        <v>0</v>
      </c>
      <c r="AJ162" s="38">
        <f t="shared" si="31"/>
        <v>0</v>
      </c>
      <c r="AK162" s="38">
        <f t="shared" si="32"/>
        <v>0</v>
      </c>
      <c r="AL162" s="38">
        <f t="shared" si="33"/>
        <v>0</v>
      </c>
      <c r="AM162" s="38" t="e">
        <f t="shared" si="34"/>
        <v>#REF!</v>
      </c>
      <c r="AN162" s="52">
        <f>_xlfn.XLOOKUP(C162,'[9]②7月-汇总'!$D:$D,'[9]②7月-汇总'!AI:AI,0)</f>
        <v>0</v>
      </c>
      <c r="AO162" s="52">
        <f>_xlfn.XLOOKUP(C162,'[9]②7月-汇总'!$D:$D,'[9]②7月-汇总'!AJ:AJ,0)</f>
        <v>0</v>
      </c>
      <c r="AP162" s="52">
        <f>_xlfn.XLOOKUP(C162,'[9]②7月-汇总'!$D:$D,'[9]②7月-汇总'!AL:AL,0)</f>
        <v>0</v>
      </c>
      <c r="AQ162" s="54">
        <f t="shared" si="35"/>
        <v>0</v>
      </c>
      <c r="AR162" s="55">
        <f>_xlfn.XLOOKUP(C162,'[9]②7月-汇总'!$D:$D,'[9]②7月-汇总'!X:X,0)</f>
        <v>0</v>
      </c>
      <c r="AS162" s="55">
        <f>_xlfn.XLOOKUP(C162,'[9]②7月-汇总'!$D:$D,'[9]②7月-汇总'!Y:Y,0)</f>
        <v>0</v>
      </c>
      <c r="AT162" s="55"/>
      <c r="AU162" s="52">
        <f>_xlfn.XLOOKUP(C162,'[10]7月社保'!$B:$B,'[10]7月社保'!$L:$L,0)</f>
        <v>644.168</v>
      </c>
      <c r="AV162" s="52">
        <f>IFERROR(IF(AL162&gt;0,_xlfn.XLOOKUP(C162,[11]健康师明细!$C:$C,[11]健康师明细!$N:$N,0),0),0)</f>
        <v>0</v>
      </c>
      <c r="AW162" s="52">
        <f>_xlfn.XLOOKUP(C162,'[9]②7月-汇总'!$D:$D,'[9]②7月-汇总'!$AC:$AC,0)</f>
        <v>0</v>
      </c>
      <c r="AX162" s="52">
        <f>_xlfn.XLOOKUP(C162,'[9]②7月-汇总'!$D:$D,'[9]②7月-汇总'!$AB:$AB,0)</f>
        <v>0</v>
      </c>
      <c r="AY162" s="52">
        <f>_xlfn.XLOOKUP(C162,'[9]②7月-汇总'!$D:$D,'[9]②7月-汇总'!$AD:$AD,0)</f>
        <v>0</v>
      </c>
      <c r="AZ162" s="54">
        <f t="shared" si="36"/>
        <v>644.168</v>
      </c>
      <c r="BA162" s="52">
        <f>_xlfn.XLOOKUP(C162,[11]健康师明细!$C:$C,[11]健康师明细!$K:$K,0)</f>
        <v>0</v>
      </c>
      <c r="BB162" s="55">
        <f>_xlfn.XLOOKUP(C162,'[9]②7月-汇总'!$D:$D,'[9]②7月-汇总'!$AE:$AE,0)</f>
        <v>0</v>
      </c>
      <c r="BC162" s="55">
        <f>_xlfn.XLOOKUP(C162,'[9]②7月-汇总'!$D:$D,'[9]②7月-汇总'!$AF:$AF,0)</f>
        <v>0</v>
      </c>
      <c r="BD162" s="58">
        <f>_xlfn.XLOOKUP(C162,'[9]②7月-汇总'!$D:$D,'[9]②7月-汇总'!$AG:$AG,0)</f>
        <v>0</v>
      </c>
      <c r="BE162" s="60" t="e">
        <f t="shared" si="40"/>
        <v>#REF!</v>
      </c>
      <c r="BF162" s="52">
        <f>_xlfn.XLOOKUP(C162,'[9]①7月-花名册'!$E:$E,'[9]①7月-花名册'!$U:$U,0)</f>
        <v>0</v>
      </c>
      <c r="BG162" s="61" t="e">
        <f t="shared" si="37"/>
        <v>#REF!</v>
      </c>
      <c r="BH162" s="61" t="e">
        <f t="shared" si="38"/>
        <v>#REF!</v>
      </c>
      <c r="BI162" s="52">
        <f>_xlfn.XLOOKUP(C162,[9]上月未发人员明细!$A:$A,[9]上月未发人员明细!$I:$I,0)</f>
        <v>0</v>
      </c>
      <c r="BJ162" s="52">
        <f>SUMIFS([7]手动调整!$F:$F,[7]手动调整!$B:$B,C162)</f>
        <v>0</v>
      </c>
      <c r="BK162" s="64" t="e">
        <f t="shared" si="39"/>
        <v>#REF!</v>
      </c>
    </row>
    <row r="163" spans="1:63">
      <c r="A163" s="22" t="s">
        <v>261</v>
      </c>
      <c r="B163" s="23" t="s">
        <v>12</v>
      </c>
      <c r="C163" s="23" t="s">
        <v>265</v>
      </c>
      <c r="D163" s="23" t="str">
        <f>_xlfn.XLOOKUP(C163,[1]期初设置!$E:$E,[1]期初设置!$AM:$AM,0)</f>
        <v>中和+冠军队</v>
      </c>
      <c r="E163" s="27">
        <f>IFERROR(_xlfn.XLOOKUP(C163,[1]期初设置!$E:$E,[1]期初设置!$R:$R),"")</f>
        <v>60066.4</v>
      </c>
      <c r="F163" s="27">
        <f>IFERROR(_xlfn.XLOOKUP(C163,[1]期初设置!$E:$E,[1]期初设置!S:S),"")</f>
        <v>55290.4</v>
      </c>
      <c r="G163" s="27">
        <f>IFERROR(_xlfn.XLOOKUP(C163,[1]期初设置!$E:$E,[1]期初设置!T:T),"")</f>
        <v>4776</v>
      </c>
      <c r="H163" s="27">
        <f>IFERROR(_xlfn.XLOOKUP(C163,[1]期初设置!$E:$E,[1]期初设置!U:U),"")</f>
        <v>0</v>
      </c>
      <c r="I163" s="31">
        <f>_xlfn.XLOOKUP(A163,[2]门店排名!$C:$C,[2]门店排名!$E:$E,0)</f>
        <v>150422</v>
      </c>
      <c r="J163" s="31">
        <f>IFERROR(_xlfn.XLOOKUP(D163,'[1]⑥战队统计表-B-a-②呈现-业绩明细表④'!$A:$A,'[1]⑥战队统计表-B-a-②呈现-业绩明细表④'!$C:$C,0),"")</f>
        <v>88298.6</v>
      </c>
      <c r="K163" s="32">
        <f>IFERROR(_xlfn.XLOOKUP(C163,[1]期初设置!$E:$E,[1]期初设置!$AI:$AI,0),"")</f>
        <v>2219.0024</v>
      </c>
      <c r="L163" s="33">
        <f>_xlfn.XLOOKUP(C163,[1]期初设置!$E:$E,[1]期初设置!$J:$J,0)</f>
        <v>0</v>
      </c>
      <c r="M163" s="35">
        <f>_xlfn.XLOOKUP(C163,[1]期初设置!$E:$E,[1]期初设置!$I:$I,0)</f>
        <v>0</v>
      </c>
      <c r="N163" s="35">
        <f>_xlfn.XLOOKUP(C163,[1]期初设置!$E:$E,[1]期初设置!$K:$K,0)</f>
        <v>0</v>
      </c>
      <c r="O163" s="33">
        <f>_xlfn.XLOOKUP(C163,[1]期初设置!$E:$E,[1]期初设置!$O:$O,0)</f>
        <v>0</v>
      </c>
      <c r="P163" s="35">
        <f>IF(_xlfn.XLOOKUP(C163,[1]期初设置!$E:$E,[1]期初设置!$N:$N,0)="同老店",0,_xlfn.XLOOKUP(C163,[1]期初设置!$E:$E,[1]期初设置!$N:$N,0))</f>
        <v>0</v>
      </c>
      <c r="Q163" s="38">
        <f>_xlfn.XLOOKUP(C163,'[3]7月'!$C:$C,'[3]7月'!$E:$E,0)</f>
        <v>24816.88</v>
      </c>
      <c r="R163" s="38">
        <f>_xlfn.XLOOKUP(C163,'[3]7月'!$C:$C,'[3]7月'!$D:$D,0)</f>
        <v>108</v>
      </c>
      <c r="S163" s="38">
        <f>_xlfn.XLOOKUP(A163,[2]人头人次表!$A:$A,[2]人头人次表!$C:$C,0)</f>
        <v>111</v>
      </c>
      <c r="T163" s="38">
        <f>_xlfn.XLOOKUP(C163,'[4]②7月-汇总'!$D:$D,'[4]②7月-汇总'!$AP:$AP,0)</f>
        <v>31</v>
      </c>
      <c r="U163" s="38">
        <f>_xlfn.XLOOKUP(C163,'[4]②7月-汇总'!$D:$D,'[4]②7月-汇总'!$U:$U,0)</f>
        <v>0</v>
      </c>
      <c r="V163" s="41">
        <f>_xlfn.XLOOKUP(C163,[5]期初设置!$E:$E,[5]期初设置!$AG:$AG,0)</f>
        <v>0.04</v>
      </c>
      <c r="W163" s="42">
        <f>_xlfn.XLOOKUP(C163,[5]期初设置!$E:$E,[5]期初设置!$AH:$AH,0)</f>
        <v>2101.0352</v>
      </c>
      <c r="X163" s="42">
        <f>_xlfn.XLOOKUP(C163,[5]期初设置!$E:$E,[5]期初设置!$AI:$AI,0)</f>
        <v>117.9672</v>
      </c>
      <c r="Y163" s="42">
        <f>_xlfn.XLOOKUP(C163,[5]期初设置!$E:$E,[5]期初设置!$AM:$AM,0)</f>
        <v>0</v>
      </c>
      <c r="Z163" s="42">
        <f t="shared" si="28"/>
        <v>0</v>
      </c>
      <c r="AA163" s="42">
        <f t="shared" si="29"/>
        <v>2219.0024</v>
      </c>
      <c r="AB163" s="42">
        <f>_xlfn.XLOOKUP(C163,'[6]健康师-人工底薪'!$A:$A,'[6]健康师-人工底薪'!$AF:$AF,0)</f>
        <v>2000</v>
      </c>
      <c r="AC163" s="47">
        <f t="shared" si="30"/>
        <v>2000</v>
      </c>
      <c r="AD163" s="38">
        <f>_xlfn.XLOOKUP(C163,'[3]7月'!$C:$C,'[3]7月'!$F:$F,0)</f>
        <v>1594</v>
      </c>
      <c r="AE163" s="38">
        <f>_xlfn.XLOOKUP(C163,'[8]7月'!$C:$C,'[8]7月'!$G:$G,0)</f>
        <v>220</v>
      </c>
      <c r="AF163" s="38">
        <f>_xlfn.XLOOKUP(C163,'[9]②7月-汇总'!$D:$D,'[9]②7月-汇总'!$W:$W,0)</f>
        <v>0</v>
      </c>
      <c r="AG163" s="38">
        <f>_xlfn.XLOOKUP(C163,'[9]②7月-汇总'!$D:$D,'[9]②7月-汇总'!$Z:$Z,0)</f>
        <v>0</v>
      </c>
      <c r="AH163" s="50" t="e">
        <f>AA163+AC163+#REF!+#REF!+#REF!+AF163+AG163+AD163+AE163</f>
        <v>#REF!</v>
      </c>
      <c r="AI163" s="38">
        <f>_xlfn.XLOOKUP(C163,'[9]①7月-花名册'!$E:$E,'[9]①7月-花名册'!$T:$T,0)</f>
        <v>0</v>
      </c>
      <c r="AJ163" s="38">
        <f t="shared" si="31"/>
        <v>0</v>
      </c>
      <c r="AK163" s="38">
        <f t="shared" si="32"/>
        <v>0</v>
      </c>
      <c r="AL163" s="38">
        <f t="shared" si="33"/>
        <v>0</v>
      </c>
      <c r="AM163" s="38" t="e">
        <f t="shared" si="34"/>
        <v>#REF!</v>
      </c>
      <c r="AN163" s="52">
        <f>_xlfn.XLOOKUP(C163,'[9]②7月-汇总'!$D:$D,'[9]②7月-汇总'!AI:AI,0)</f>
        <v>0</v>
      </c>
      <c r="AO163" s="52">
        <f>_xlfn.XLOOKUP(C163,'[9]②7月-汇总'!$D:$D,'[9]②7月-汇总'!AJ:AJ,0)</f>
        <v>0</v>
      </c>
      <c r="AP163" s="52">
        <f>_xlfn.XLOOKUP(C163,'[9]②7月-汇总'!$D:$D,'[9]②7月-汇总'!AL:AL,0)</f>
        <v>0</v>
      </c>
      <c r="AQ163" s="54">
        <f t="shared" si="35"/>
        <v>0</v>
      </c>
      <c r="AR163" s="55">
        <f>_xlfn.XLOOKUP(C163,'[9]②7月-汇总'!$D:$D,'[9]②7月-汇总'!X:X,0)</f>
        <v>20</v>
      </c>
      <c r="AS163" s="55">
        <f>_xlfn.XLOOKUP(C163,'[9]②7月-汇总'!$D:$D,'[9]②7月-汇总'!Y:Y,0)</f>
        <v>0</v>
      </c>
      <c r="AT163" s="55"/>
      <c r="AU163" s="52">
        <f>_xlfn.XLOOKUP(C163,'[10]7月社保'!$B:$B,'[10]7月社保'!$L:$L,0)</f>
        <v>644.168</v>
      </c>
      <c r="AV163" s="52">
        <f>IFERROR(IF(AL163&gt;0,_xlfn.XLOOKUP(C163,[11]健康师明细!$C:$C,[11]健康师明细!$N:$N,0),0),0)</f>
        <v>0</v>
      </c>
      <c r="AW163" s="52">
        <f>_xlfn.XLOOKUP(C163,'[9]②7月-汇总'!$D:$D,'[9]②7月-汇总'!$AC:$AC,0)</f>
        <v>0</v>
      </c>
      <c r="AX163" s="52">
        <f>_xlfn.XLOOKUP(C163,'[9]②7月-汇总'!$D:$D,'[9]②7月-汇总'!$AB:$AB,0)</f>
        <v>0</v>
      </c>
      <c r="AY163" s="52">
        <f>_xlfn.XLOOKUP(C163,'[9]②7月-汇总'!$D:$D,'[9]②7月-汇总'!$AD:$AD,0)</f>
        <v>0</v>
      </c>
      <c r="AZ163" s="54">
        <f t="shared" si="36"/>
        <v>664.168</v>
      </c>
      <c r="BA163" s="52">
        <f>_xlfn.XLOOKUP(C163,[11]健康师明细!$C:$C,[11]健康师明细!$K:$K,0)</f>
        <v>0</v>
      </c>
      <c r="BB163" s="55">
        <f>_xlfn.XLOOKUP(C163,'[9]②7月-汇总'!$D:$D,'[9]②7月-汇总'!$AE:$AE,0)</f>
        <v>0</v>
      </c>
      <c r="BC163" s="55">
        <f>_xlfn.XLOOKUP(C163,'[9]②7月-汇总'!$D:$D,'[9]②7月-汇总'!$AF:$AF,0)</f>
        <v>0</v>
      </c>
      <c r="BD163" s="58">
        <f>_xlfn.XLOOKUP(C163,'[9]②7月-汇总'!$D:$D,'[9]②7月-汇总'!$AG:$AG,0)</f>
        <v>0</v>
      </c>
      <c r="BE163" s="60" t="e">
        <f t="shared" si="40"/>
        <v>#REF!</v>
      </c>
      <c r="BF163" s="52">
        <f>_xlfn.XLOOKUP(C163,'[9]①7月-花名册'!$E:$E,'[9]①7月-花名册'!$U:$U,0)</f>
        <v>0</v>
      </c>
      <c r="BG163" s="61" t="e">
        <f t="shared" si="37"/>
        <v>#REF!</v>
      </c>
      <c r="BH163" s="61" t="e">
        <f t="shared" si="38"/>
        <v>#REF!</v>
      </c>
      <c r="BI163" s="52">
        <f>_xlfn.XLOOKUP(C163,[9]上月未发人员明细!$A:$A,[9]上月未发人员明细!$I:$I,0)</f>
        <v>0</v>
      </c>
      <c r="BJ163" s="52">
        <f>SUMIFS([7]手动调整!$F:$F,[7]手动调整!$B:$B,C163)</f>
        <v>0</v>
      </c>
      <c r="BK163" s="64" t="e">
        <f t="shared" si="39"/>
        <v>#REF!</v>
      </c>
    </row>
    <row r="164" spans="1:63">
      <c r="A164" s="22" t="s">
        <v>261</v>
      </c>
      <c r="B164" s="23" t="s">
        <v>12</v>
      </c>
      <c r="C164" s="23" t="s">
        <v>266</v>
      </c>
      <c r="D164" s="23" t="str">
        <f>_xlfn.XLOOKUP(C164,[1]期初设置!$E:$E,[1]期初设置!$AM:$AM,0)</f>
        <v>中和+冠军队</v>
      </c>
      <c r="E164" s="27">
        <f>IFERROR(_xlfn.XLOOKUP(C164,[1]期初设置!$E:$E,[1]期初设置!$R:$R),"")</f>
        <v>25588.6</v>
      </c>
      <c r="F164" s="27">
        <f>IFERROR(_xlfn.XLOOKUP(C164,[1]期初设置!$E:$E,[1]期初设置!S:S),"")</f>
        <v>24856.6</v>
      </c>
      <c r="G164" s="27">
        <f>IFERROR(_xlfn.XLOOKUP(C164,[1]期初设置!$E:$E,[1]期初设置!T:T),"")</f>
        <v>732</v>
      </c>
      <c r="H164" s="27">
        <f>IFERROR(_xlfn.XLOOKUP(C164,[1]期初设置!$E:$E,[1]期初设置!U:U),"")</f>
        <v>0</v>
      </c>
      <c r="I164" s="31">
        <f>_xlfn.XLOOKUP(A164,[2]门店排名!$C:$C,[2]门店排名!$E:$E,0)</f>
        <v>150422</v>
      </c>
      <c r="J164" s="31">
        <f>IFERROR(_xlfn.XLOOKUP(D164,'[1]⑥战队统计表-B-a-②呈现-业绩明细表④'!$A:$A,'[1]⑥战队统计表-B-a-②呈现-业绩明细表④'!$C:$C,0),"")</f>
        <v>88298.6</v>
      </c>
      <c r="K164" s="32">
        <f>IFERROR(_xlfn.XLOOKUP(C164,[1]期初设置!$E:$E,[1]期初设置!$AI:$AI,0),"")</f>
        <v>962.6312</v>
      </c>
      <c r="L164" s="33">
        <f>_xlfn.XLOOKUP(C164,[1]期初设置!$E:$E,[1]期初设置!$J:$J,0)</f>
        <v>0</v>
      </c>
      <c r="M164" s="35">
        <f>_xlfn.XLOOKUP(C164,[1]期初设置!$E:$E,[1]期初设置!$I:$I,0)</f>
        <v>0</v>
      </c>
      <c r="N164" s="35">
        <f>_xlfn.XLOOKUP(C164,[1]期初设置!$E:$E,[1]期初设置!$K:$K,0)</f>
        <v>0</v>
      </c>
      <c r="O164" s="33">
        <f>_xlfn.XLOOKUP(C164,[1]期初设置!$E:$E,[1]期初设置!$O:$O,0)</f>
        <v>0</v>
      </c>
      <c r="P164" s="35">
        <f>IF(_xlfn.XLOOKUP(C164,[1]期初设置!$E:$E,[1]期初设置!$N:$N,0)="同老店",0,_xlfn.XLOOKUP(C164,[1]期初设置!$E:$E,[1]期初设置!$N:$N,0))</f>
        <v>0</v>
      </c>
      <c r="Q164" s="38">
        <f>_xlfn.XLOOKUP(C164,'[3]7月'!$C:$C,'[3]7月'!$E:$E,0)</f>
        <v>20075.76</v>
      </c>
      <c r="R164" s="38">
        <f>_xlfn.XLOOKUP(C164,'[3]7月'!$C:$C,'[3]7月'!$D:$D,0)</f>
        <v>107</v>
      </c>
      <c r="S164" s="38">
        <f>_xlfn.XLOOKUP(A164,[2]人头人次表!$A:$A,[2]人头人次表!$C:$C,0)</f>
        <v>111</v>
      </c>
      <c r="T164" s="38">
        <f>_xlfn.XLOOKUP(C164,'[4]②7月-汇总'!$D:$D,'[4]②7月-汇总'!$AP:$AP,0)</f>
        <v>31</v>
      </c>
      <c r="U164" s="38">
        <f>_xlfn.XLOOKUP(C164,'[4]②7月-汇总'!$D:$D,'[4]②7月-汇总'!$U:$U,0)</f>
        <v>0</v>
      </c>
      <c r="V164" s="41">
        <f>_xlfn.XLOOKUP(C164,[5]期初设置!$E:$E,[5]期初设置!$AG:$AG,0)</f>
        <v>0.04</v>
      </c>
      <c r="W164" s="42">
        <f>_xlfn.XLOOKUP(C164,[5]期初设置!$E:$E,[5]期初设置!$AH:$AH,0)</f>
        <v>944.5508</v>
      </c>
      <c r="X164" s="42">
        <f>_xlfn.XLOOKUP(C164,[5]期初设置!$E:$E,[5]期初设置!$AI:$AI,0)</f>
        <v>18.0804</v>
      </c>
      <c r="Y164" s="42" t="str">
        <f>_xlfn.XLOOKUP(C164,[5]期初设置!$E:$E,[5]期初设置!$AM:$AM,0)</f>
        <v/>
      </c>
      <c r="Z164" s="42">
        <f t="shared" si="28"/>
        <v>0</v>
      </c>
      <c r="AA164" s="42">
        <f t="shared" si="29"/>
        <v>962.6312</v>
      </c>
      <c r="AB164" s="42">
        <f>_xlfn.XLOOKUP(C164,'[6]健康师-人工底薪'!$A:$A,'[6]健康师-人工底薪'!$AF:$AF,0)</f>
        <v>2000</v>
      </c>
      <c r="AC164" s="47">
        <f t="shared" si="30"/>
        <v>2000</v>
      </c>
      <c r="AD164" s="38">
        <f>_xlfn.XLOOKUP(C164,'[3]7月'!$C:$C,'[3]7月'!$F:$F,0)</f>
        <v>1546</v>
      </c>
      <c r="AE164" s="38">
        <f>_xlfn.XLOOKUP(C164,'[8]7月'!$C:$C,'[8]7月'!$G:$G,0)</f>
        <v>120</v>
      </c>
      <c r="AF164" s="38">
        <f>_xlfn.XLOOKUP(C164,'[9]②7月-汇总'!$D:$D,'[9]②7月-汇总'!$W:$W,0)</f>
        <v>0</v>
      </c>
      <c r="AG164" s="38">
        <f>_xlfn.XLOOKUP(C164,'[9]②7月-汇总'!$D:$D,'[9]②7月-汇总'!$Z:$Z,0)</f>
        <v>0</v>
      </c>
      <c r="AH164" s="50" t="e">
        <f>AA164+AC164+#REF!+#REF!+#REF!+AF164+AG164+AD164+AE164</f>
        <v>#REF!</v>
      </c>
      <c r="AI164" s="38">
        <f>_xlfn.XLOOKUP(C164,'[9]①7月-花名册'!$E:$E,'[9]①7月-花名册'!$T:$T,0)</f>
        <v>0</v>
      </c>
      <c r="AJ164" s="38">
        <f t="shared" si="31"/>
        <v>0</v>
      </c>
      <c r="AK164" s="38">
        <f t="shared" si="32"/>
        <v>0</v>
      </c>
      <c r="AL164" s="38">
        <f t="shared" si="33"/>
        <v>0</v>
      </c>
      <c r="AM164" s="38" t="e">
        <f t="shared" si="34"/>
        <v>#REF!</v>
      </c>
      <c r="AN164" s="52">
        <f>_xlfn.XLOOKUP(C164,'[9]②7月-汇总'!$D:$D,'[9]②7月-汇总'!AI:AI,0)</f>
        <v>0</v>
      </c>
      <c r="AO164" s="52">
        <f>_xlfn.XLOOKUP(C164,'[9]②7月-汇总'!$D:$D,'[9]②7月-汇总'!AJ:AJ,0)</f>
        <v>0</v>
      </c>
      <c r="AP164" s="52">
        <f>_xlfn.XLOOKUP(C164,'[9]②7月-汇总'!$D:$D,'[9]②7月-汇总'!AL:AL,0)</f>
        <v>0</v>
      </c>
      <c r="AQ164" s="54">
        <f t="shared" si="35"/>
        <v>0</v>
      </c>
      <c r="AR164" s="55">
        <f>_xlfn.XLOOKUP(C164,'[9]②7月-汇总'!$D:$D,'[9]②7月-汇总'!X:X,0)</f>
        <v>0</v>
      </c>
      <c r="AS164" s="55">
        <f>_xlfn.XLOOKUP(C164,'[9]②7月-汇总'!$D:$D,'[9]②7月-汇总'!Y:Y,0)</f>
        <v>0</v>
      </c>
      <c r="AT164" s="55"/>
      <c r="AU164" s="52">
        <f>_xlfn.XLOOKUP(C164,'[10]7月社保'!$B:$B,'[10]7月社保'!$L:$L,0)</f>
        <v>0</v>
      </c>
      <c r="AV164" s="52">
        <f>IFERROR(IF(AL164&gt;0,_xlfn.XLOOKUP(C164,[11]健康师明细!$C:$C,[11]健康师明细!$N:$N,0),0),0)</f>
        <v>0</v>
      </c>
      <c r="AW164" s="52">
        <f>_xlfn.XLOOKUP(C164,'[9]②7月-汇总'!$D:$D,'[9]②7月-汇总'!$AC:$AC,0)</f>
        <v>0</v>
      </c>
      <c r="AX164" s="52">
        <f>_xlfn.XLOOKUP(C164,'[9]②7月-汇总'!$D:$D,'[9]②7月-汇总'!$AB:$AB,0)</f>
        <v>0</v>
      </c>
      <c r="AY164" s="52">
        <f>_xlfn.XLOOKUP(C164,'[9]②7月-汇总'!$D:$D,'[9]②7月-汇总'!$AD:$AD,0)</f>
        <v>0</v>
      </c>
      <c r="AZ164" s="54">
        <f t="shared" si="36"/>
        <v>0</v>
      </c>
      <c r="BA164" s="52">
        <f>_xlfn.XLOOKUP(C164,[11]健康师明细!$C:$C,[11]健康师明细!$K:$K,0)</f>
        <v>0</v>
      </c>
      <c r="BB164" s="55">
        <f>_xlfn.XLOOKUP(C164,'[9]②7月-汇总'!$D:$D,'[9]②7月-汇总'!$AE:$AE,0)</f>
        <v>0</v>
      </c>
      <c r="BC164" s="55">
        <f>_xlfn.XLOOKUP(C164,'[9]②7月-汇总'!$D:$D,'[9]②7月-汇总'!$AF:$AF,0)</f>
        <v>0</v>
      </c>
      <c r="BD164" s="58">
        <f>_xlfn.XLOOKUP(C164,'[9]②7月-汇总'!$D:$D,'[9]②7月-汇总'!$AG:$AG,0)</f>
        <v>0</v>
      </c>
      <c r="BE164" s="60" t="e">
        <f t="shared" si="40"/>
        <v>#REF!</v>
      </c>
      <c r="BF164" s="52">
        <f>_xlfn.XLOOKUP(C164,'[9]①7月-花名册'!$E:$E,'[9]①7月-花名册'!$U:$U,0)</f>
        <v>0</v>
      </c>
      <c r="BG164" s="61" t="e">
        <f t="shared" si="37"/>
        <v>#REF!</v>
      </c>
      <c r="BH164" s="61" t="e">
        <f t="shared" si="38"/>
        <v>#REF!</v>
      </c>
      <c r="BI164" s="52">
        <f>_xlfn.XLOOKUP(C164,[9]上月未发人员明细!$A:$A,[9]上月未发人员明细!$I:$I,0)</f>
        <v>0</v>
      </c>
      <c r="BJ164" s="52">
        <f>SUMIFS([7]手动调整!$F:$F,[7]手动调整!$B:$B,C164)</f>
        <v>0</v>
      </c>
      <c r="BK164" s="64" t="e">
        <f t="shared" si="39"/>
        <v>#REF!</v>
      </c>
    </row>
    <row r="165" spans="1:63">
      <c r="A165" s="22" t="s">
        <v>261</v>
      </c>
      <c r="B165" s="23" t="s">
        <v>12</v>
      </c>
      <c r="C165" s="23" t="s">
        <v>267</v>
      </c>
      <c r="D165" s="23" t="str">
        <f>_xlfn.XLOOKUP(C165,[1]期初设置!$E:$E,[1]期初设置!$AM:$AM,0)</f>
        <v>中和+无敌队</v>
      </c>
      <c r="E165" s="27">
        <f>IFERROR(_xlfn.XLOOKUP(C165,[1]期初设置!$E:$E,[1]期初设置!$R:$R),"")</f>
        <v>16219.6</v>
      </c>
      <c r="F165" s="27">
        <f>IFERROR(_xlfn.XLOOKUP(C165,[1]期初设置!$E:$E,[1]期初设置!S:S),"")</f>
        <v>16219.6</v>
      </c>
      <c r="G165" s="27">
        <f>IFERROR(_xlfn.XLOOKUP(C165,[1]期初设置!$E:$E,[1]期初设置!T:T),"")</f>
        <v>0</v>
      </c>
      <c r="H165" s="27">
        <f>IFERROR(_xlfn.XLOOKUP(C165,[1]期初设置!$E:$E,[1]期初设置!U:U),"")</f>
        <v>0</v>
      </c>
      <c r="I165" s="31">
        <f>_xlfn.XLOOKUP(A165,[2]门店排名!$C:$C,[2]门店排名!$E:$E,0)</f>
        <v>150422</v>
      </c>
      <c r="J165" s="31">
        <f>IFERROR(_xlfn.XLOOKUP(D165,'[1]⑥战队统计表-B-a-②呈现-业绩明细表④'!$A:$A,'[1]⑥战队统计表-B-a-②呈现-业绩明细表④'!$C:$C,0),"")</f>
        <v>62123.4</v>
      </c>
      <c r="K165" s="32">
        <f>IFERROR(_xlfn.XLOOKUP(C165,[1]期初设置!$E:$E,[1]期初设置!$AI:$AI,0),"")</f>
        <v>770.431</v>
      </c>
      <c r="L165" s="33">
        <f>_xlfn.XLOOKUP(C165,[1]期初设置!$E:$E,[1]期初设置!$J:$J,0)</f>
        <v>0</v>
      </c>
      <c r="M165" s="35">
        <f>_xlfn.XLOOKUP(C165,[1]期初设置!$E:$E,[1]期初设置!$I:$I,0)</f>
        <v>0</v>
      </c>
      <c r="N165" s="35">
        <f>_xlfn.XLOOKUP(C165,[1]期初设置!$E:$E,[1]期初设置!$K:$K,0)</f>
        <v>0</v>
      </c>
      <c r="O165" s="33">
        <f>_xlfn.XLOOKUP(C165,[1]期初设置!$E:$E,[1]期初设置!$O:$O,0)</f>
        <v>0</v>
      </c>
      <c r="P165" s="35">
        <f>IF(_xlfn.XLOOKUP(C165,[1]期初设置!$E:$E,[1]期初设置!$N:$N,0)="同老店",0,_xlfn.XLOOKUP(C165,[1]期初设置!$E:$E,[1]期初设置!$N:$N,0))</f>
        <v>0</v>
      </c>
      <c r="Q165" s="38">
        <f>_xlfn.XLOOKUP(C165,'[3]7月'!$C:$C,'[3]7月'!$E:$E,0)</f>
        <v>11905.51</v>
      </c>
      <c r="R165" s="38">
        <f>_xlfn.XLOOKUP(C165,'[3]7月'!$C:$C,'[3]7月'!$D:$D,0)</f>
        <v>101.5</v>
      </c>
      <c r="S165" s="38">
        <f>_xlfn.XLOOKUP(A165,[2]人头人次表!$A:$A,[2]人头人次表!$C:$C,0)</f>
        <v>111</v>
      </c>
      <c r="T165" s="38">
        <f>_xlfn.XLOOKUP(C165,'[4]②7月-汇总'!$D:$D,'[4]②7月-汇总'!$AP:$AP,0)</f>
        <v>31</v>
      </c>
      <c r="U165" s="38">
        <f>_xlfn.XLOOKUP(C165,'[4]②7月-汇总'!$D:$D,'[4]②7月-汇总'!$U:$U,0)</f>
        <v>0</v>
      </c>
      <c r="V165" s="41">
        <f>_xlfn.XLOOKUP(C165,[5]期初设置!$E:$E,[5]期初设置!$AG:$AG,0)</f>
        <v>0.05</v>
      </c>
      <c r="W165" s="42">
        <f>_xlfn.XLOOKUP(C165,[5]期初设置!$E:$E,[5]期初设置!$AH:$AH,0)</f>
        <v>770.431</v>
      </c>
      <c r="X165" s="42">
        <f>_xlfn.XLOOKUP(C165,[5]期初设置!$E:$E,[5]期初设置!$AI:$AI,0)</f>
        <v>0</v>
      </c>
      <c r="Y165" s="42" t="str">
        <f>_xlfn.XLOOKUP(C165,[5]期初设置!$E:$E,[5]期初设置!$AM:$AM,0)</f>
        <v/>
      </c>
      <c r="Z165" s="42">
        <f t="shared" si="28"/>
        <v>0</v>
      </c>
      <c r="AA165" s="42">
        <f t="shared" si="29"/>
        <v>770.431</v>
      </c>
      <c r="AB165" s="42">
        <f>_xlfn.XLOOKUP(C165,'[6]健康师-人工底薪'!$A:$A,'[6]健康师-人工底薪'!$AF:$AF,0)</f>
        <v>2000</v>
      </c>
      <c r="AC165" s="47">
        <f t="shared" si="30"/>
        <v>2000</v>
      </c>
      <c r="AD165" s="38">
        <f>_xlfn.XLOOKUP(C165,'[3]7月'!$C:$C,'[3]7月'!$F:$F,0)</f>
        <v>1339</v>
      </c>
      <c r="AE165" s="38">
        <f>_xlfn.XLOOKUP(C165,'[8]7月'!$C:$C,'[8]7月'!$G:$G,0)</f>
        <v>90</v>
      </c>
      <c r="AF165" s="38">
        <f>_xlfn.XLOOKUP(C165,'[9]②7月-汇总'!$D:$D,'[9]②7月-汇总'!$W:$W,0)</f>
        <v>0</v>
      </c>
      <c r="AG165" s="38">
        <f>_xlfn.XLOOKUP(C165,'[9]②7月-汇总'!$D:$D,'[9]②7月-汇总'!$Z:$Z,0)</f>
        <v>0</v>
      </c>
      <c r="AH165" s="50" t="e">
        <f>AA165+AC165+#REF!+#REF!+#REF!+AF165+AG165+AD165+AE165</f>
        <v>#REF!</v>
      </c>
      <c r="AI165" s="38">
        <f>_xlfn.XLOOKUP(C165,'[9]①7月-花名册'!$E:$E,'[9]①7月-花名册'!$T:$T,0)</f>
        <v>0</v>
      </c>
      <c r="AJ165" s="38">
        <f t="shared" si="31"/>
        <v>0</v>
      </c>
      <c r="AK165" s="38">
        <f t="shared" si="32"/>
        <v>0</v>
      </c>
      <c r="AL165" s="38">
        <f t="shared" si="33"/>
        <v>0</v>
      </c>
      <c r="AM165" s="38" t="e">
        <f t="shared" si="34"/>
        <v>#REF!</v>
      </c>
      <c r="AN165" s="52">
        <f>_xlfn.XLOOKUP(C165,'[9]②7月-汇总'!$D:$D,'[9]②7月-汇总'!AI:AI,0)</f>
        <v>0</v>
      </c>
      <c r="AO165" s="52">
        <f>_xlfn.XLOOKUP(C165,'[9]②7月-汇总'!$D:$D,'[9]②7月-汇总'!AJ:AJ,0)</f>
        <v>0</v>
      </c>
      <c r="AP165" s="52">
        <f>_xlfn.XLOOKUP(C165,'[9]②7月-汇总'!$D:$D,'[9]②7月-汇总'!AL:AL,0)</f>
        <v>0</v>
      </c>
      <c r="AQ165" s="54">
        <f t="shared" si="35"/>
        <v>0</v>
      </c>
      <c r="AR165" s="55">
        <f>_xlfn.XLOOKUP(C165,'[9]②7月-汇总'!$D:$D,'[9]②7月-汇总'!X:X,0)</f>
        <v>10</v>
      </c>
      <c r="AS165" s="55">
        <f>_xlfn.XLOOKUP(C165,'[9]②7月-汇总'!$D:$D,'[9]②7月-汇总'!Y:Y,0)</f>
        <v>0</v>
      </c>
      <c r="AT165" s="55"/>
      <c r="AU165" s="52">
        <f>_xlfn.XLOOKUP(C165,'[10]7月社保'!$B:$B,'[10]7月社保'!$L:$L,0)</f>
        <v>0</v>
      </c>
      <c r="AV165" s="52">
        <f>IFERROR(IF(AL165&gt;0,_xlfn.XLOOKUP(C165,[11]健康师明细!$C:$C,[11]健康师明细!$N:$N,0),0),0)</f>
        <v>0</v>
      </c>
      <c r="AW165" s="52">
        <f>_xlfn.XLOOKUP(C165,'[9]②7月-汇总'!$D:$D,'[9]②7月-汇总'!$AC:$AC,0)</f>
        <v>0</v>
      </c>
      <c r="AX165" s="52">
        <f>_xlfn.XLOOKUP(C165,'[9]②7月-汇总'!$D:$D,'[9]②7月-汇总'!$AB:$AB,0)</f>
        <v>0</v>
      </c>
      <c r="AY165" s="52">
        <f>_xlfn.XLOOKUP(C165,'[9]②7月-汇总'!$D:$D,'[9]②7月-汇总'!$AD:$AD,0)</f>
        <v>0</v>
      </c>
      <c r="AZ165" s="54">
        <f t="shared" si="36"/>
        <v>10</v>
      </c>
      <c r="BA165" s="52">
        <f>_xlfn.XLOOKUP(C165,[11]健康师明细!$C:$C,[11]健康师明细!$K:$K,0)</f>
        <v>0</v>
      </c>
      <c r="BB165" s="55">
        <f>_xlfn.XLOOKUP(C165,'[9]②7月-汇总'!$D:$D,'[9]②7月-汇总'!$AE:$AE,0)</f>
        <v>0</v>
      </c>
      <c r="BC165" s="55">
        <f>_xlfn.XLOOKUP(C165,'[9]②7月-汇总'!$D:$D,'[9]②7月-汇总'!$AF:$AF,0)</f>
        <v>0</v>
      </c>
      <c r="BD165" s="58">
        <f>_xlfn.XLOOKUP(C165,'[9]②7月-汇总'!$D:$D,'[9]②7月-汇总'!$AG:$AG,0)</f>
        <v>0</v>
      </c>
      <c r="BE165" s="60" t="e">
        <f t="shared" si="40"/>
        <v>#REF!</v>
      </c>
      <c r="BF165" s="52">
        <f>_xlfn.XLOOKUP(C165,'[9]①7月-花名册'!$E:$E,'[9]①7月-花名册'!$U:$U,0)</f>
        <v>0</v>
      </c>
      <c r="BG165" s="61" t="e">
        <f t="shared" si="37"/>
        <v>#REF!</v>
      </c>
      <c r="BH165" s="61" t="e">
        <f t="shared" si="38"/>
        <v>#REF!</v>
      </c>
      <c r="BI165" s="52">
        <f>_xlfn.XLOOKUP(C165,[9]上月未发人员明细!$A:$A,[9]上月未发人员明细!$I:$I,0)</f>
        <v>0</v>
      </c>
      <c r="BJ165" s="52">
        <f>SUMIFS([7]手动调整!$F:$F,[7]手动调整!$B:$B,C165)</f>
        <v>0</v>
      </c>
      <c r="BK165" s="64" t="e">
        <f t="shared" si="39"/>
        <v>#REF!</v>
      </c>
    </row>
    <row r="166" spans="1:63">
      <c r="A166" s="22" t="s">
        <v>268</v>
      </c>
      <c r="B166" s="23" t="s">
        <v>102</v>
      </c>
      <c r="C166" s="23" t="s">
        <v>269</v>
      </c>
      <c r="D166" s="23">
        <f>_xlfn.XLOOKUP(C166,[1]期初设置!$E:$E,[1]期初设置!$AM:$AM,0)</f>
        <v>0</v>
      </c>
      <c r="E166" s="27" t="str">
        <f>IFERROR(_xlfn.XLOOKUP(C166,[1]期初设置!$E:$E,[1]期初设置!$R:$R),"")</f>
        <v/>
      </c>
      <c r="F166" s="27" t="str">
        <f>IFERROR(_xlfn.XLOOKUP(C166,[1]期初设置!$E:$E,[1]期初设置!S:S),"")</f>
        <v/>
      </c>
      <c r="G166" s="27" t="str">
        <f>IFERROR(_xlfn.XLOOKUP(C166,[1]期初设置!$E:$E,[1]期初设置!T:T),"")</f>
        <v/>
      </c>
      <c r="H166" s="27" t="str">
        <f>IFERROR(_xlfn.XLOOKUP(C166,[1]期初设置!$E:$E,[1]期初设置!U:U),"")</f>
        <v/>
      </c>
      <c r="I166" s="31">
        <f>_xlfn.XLOOKUP(A166,[2]门店排名!$C:$C,[2]门店排名!$E:$E,0)</f>
        <v>133334.88</v>
      </c>
      <c r="J166" s="31" t="str">
        <f>IFERROR(_xlfn.XLOOKUP(D166,'[1]⑥战队统计表-B-a-②呈现-业绩明细表④'!$A:$A,'[1]⑥战队统计表-B-a-②呈现-业绩明细表④'!$C:$C,0),"")</f>
        <v/>
      </c>
      <c r="K166" s="32">
        <f>IFERROR(_xlfn.XLOOKUP(C166,[1]期初设置!$E:$E,[1]期初设置!$AI:$AI,0),"")</f>
        <v>0</v>
      </c>
      <c r="L166" s="33">
        <f>_xlfn.XLOOKUP(C166,[1]期初设置!$E:$E,[1]期初设置!$J:$J,0)</f>
        <v>0</v>
      </c>
      <c r="M166" s="35">
        <f>_xlfn.XLOOKUP(C166,[1]期初设置!$E:$E,[1]期初设置!$I:$I,0)</f>
        <v>0</v>
      </c>
      <c r="N166" s="35">
        <f>_xlfn.XLOOKUP(C166,[1]期初设置!$E:$E,[1]期初设置!$K:$K,0)</f>
        <v>0</v>
      </c>
      <c r="O166" s="33">
        <f>_xlfn.XLOOKUP(C166,[1]期初设置!$E:$E,[1]期初设置!$O:$O,0)</f>
        <v>0</v>
      </c>
      <c r="P166" s="35">
        <f>IF(_xlfn.XLOOKUP(C166,[1]期初设置!$E:$E,[1]期初设置!$N:$N,0)="同老店",0,_xlfn.XLOOKUP(C166,[1]期初设置!$E:$E,[1]期初设置!$N:$N,0))</f>
        <v>0</v>
      </c>
      <c r="Q166" s="38">
        <f>_xlfn.XLOOKUP(C166,'[3]7月'!$C:$C,'[3]7月'!$E:$E,0)</f>
        <v>0</v>
      </c>
      <c r="R166" s="38">
        <f>_xlfn.XLOOKUP(C166,'[3]7月'!$C:$C,'[3]7月'!$D:$D,0)</f>
        <v>0</v>
      </c>
      <c r="S166" s="38">
        <f>_xlfn.XLOOKUP(A166,[2]人头人次表!$A:$A,[2]人头人次表!$C:$C,0)</f>
        <v>117</v>
      </c>
      <c r="T166" s="38">
        <f>_xlfn.XLOOKUP(C166,'[4]②7月-汇总'!$D:$D,'[4]②7月-汇总'!$AP:$AP,0)</f>
        <v>31</v>
      </c>
      <c r="U166" s="38">
        <f>_xlfn.XLOOKUP(C166,'[4]②7月-汇总'!$D:$D,'[4]②7月-汇总'!$U:$U,0)</f>
        <v>0</v>
      </c>
      <c r="V166" s="41">
        <f>_xlfn.XLOOKUP(C166,[5]期初设置!$E:$E,[5]期初设置!$AG:$AG,0)</f>
        <v>0</v>
      </c>
      <c r="W166" s="42">
        <f>_xlfn.XLOOKUP(C166,[5]期初设置!$E:$E,[5]期初设置!$AH:$AH,0)</f>
        <v>0</v>
      </c>
      <c r="X166" s="42">
        <f>_xlfn.XLOOKUP(C166,[5]期初设置!$E:$E,[5]期初设置!$AI:$AI,0)</f>
        <v>0</v>
      </c>
      <c r="Y166" s="42">
        <f>_xlfn.XLOOKUP(C166,[5]期初设置!$E:$E,[5]期初设置!$AM:$AM,0)</f>
        <v>0</v>
      </c>
      <c r="Z166" s="42">
        <f t="shared" si="28"/>
        <v>0</v>
      </c>
      <c r="AA166" s="42">
        <f t="shared" si="29"/>
        <v>0</v>
      </c>
      <c r="AB166" s="42">
        <f>_xlfn.XLOOKUP(C166,'[6]健康师-人工底薪'!$A:$A,'[6]健康师-人工底薪'!$AF:$AF,0)</f>
        <v>0</v>
      </c>
      <c r="AC166" s="47">
        <f t="shared" si="30"/>
        <v>0</v>
      </c>
      <c r="AD166" s="38">
        <f>_xlfn.XLOOKUP(C166,'[3]7月'!$C:$C,'[3]7月'!$F:$F,0)</f>
        <v>0</v>
      </c>
      <c r="AE166" s="38">
        <f>_xlfn.XLOOKUP(C166,'[8]7月'!$C:$C,'[8]7月'!$G:$G,0)</f>
        <v>0</v>
      </c>
      <c r="AF166" s="38">
        <f>_xlfn.XLOOKUP(C166,'[9]②7月-汇总'!$D:$D,'[9]②7月-汇总'!$W:$W,0)</f>
        <v>0</v>
      </c>
      <c r="AG166" s="38">
        <f>_xlfn.XLOOKUP(C166,'[9]②7月-汇总'!$D:$D,'[9]②7月-汇总'!$Z:$Z,0)</f>
        <v>0</v>
      </c>
      <c r="AH166" s="50" t="e">
        <f>AA166+AC166+#REF!+#REF!+#REF!+AF166+AG166+AD166+AE166</f>
        <v>#REF!</v>
      </c>
      <c r="AI166" s="38">
        <f>_xlfn.XLOOKUP(C166,'[9]①7月-花名册'!$E:$E,'[9]①7月-花名册'!$T:$T,0)</f>
        <v>0</v>
      </c>
      <c r="AJ166" s="38">
        <f t="shared" si="31"/>
        <v>0</v>
      </c>
      <c r="AK166" s="38">
        <f t="shared" si="32"/>
        <v>0</v>
      </c>
      <c r="AL166" s="38">
        <f t="shared" si="33"/>
        <v>0</v>
      </c>
      <c r="AM166" s="38" t="e">
        <f t="shared" si="34"/>
        <v>#REF!</v>
      </c>
      <c r="AN166" s="52">
        <f>_xlfn.XLOOKUP(C166,'[9]②7月-汇总'!$D:$D,'[9]②7月-汇总'!AI:AI,0)</f>
        <v>0</v>
      </c>
      <c r="AO166" s="52">
        <f>_xlfn.XLOOKUP(C166,'[9]②7月-汇总'!$D:$D,'[9]②7月-汇总'!AJ:AJ,0)</f>
        <v>0</v>
      </c>
      <c r="AP166" s="52">
        <f>_xlfn.XLOOKUP(C166,'[9]②7月-汇总'!$D:$D,'[9]②7月-汇总'!AL:AL,0)</f>
        <v>0</v>
      </c>
      <c r="AQ166" s="54">
        <f t="shared" si="35"/>
        <v>0</v>
      </c>
      <c r="AR166" s="55">
        <f>_xlfn.XLOOKUP(C166,'[9]②7月-汇总'!$D:$D,'[9]②7月-汇总'!X:X,0)</f>
        <v>90</v>
      </c>
      <c r="AS166" s="55">
        <f>_xlfn.XLOOKUP(C166,'[9]②7月-汇总'!$D:$D,'[9]②7月-汇总'!Y:Y,0)</f>
        <v>20</v>
      </c>
      <c r="AT166" s="55"/>
      <c r="AU166" s="52">
        <f>_xlfn.XLOOKUP(C166,'[10]7月社保'!$B:$B,'[10]7月社保'!$L:$L,0)</f>
        <v>644.168</v>
      </c>
      <c r="AV166" s="52">
        <f>IFERROR(IF(AL166&gt;0,_xlfn.XLOOKUP(C166,[11]健康师明细!$C:$C,[11]健康师明细!$N:$N,0),0),0)</f>
        <v>0</v>
      </c>
      <c r="AW166" s="52">
        <f>_xlfn.XLOOKUP(C166,'[9]②7月-汇总'!$D:$D,'[9]②7月-汇总'!$AC:$AC,0)</f>
        <v>0</v>
      </c>
      <c r="AX166" s="52">
        <f>_xlfn.XLOOKUP(C166,'[9]②7月-汇总'!$D:$D,'[9]②7月-汇总'!$AB:$AB,0)</f>
        <v>0</v>
      </c>
      <c r="AY166" s="52">
        <f>_xlfn.XLOOKUP(C166,'[9]②7月-汇总'!$D:$D,'[9]②7月-汇总'!$AD:$AD,0)</f>
        <v>0</v>
      </c>
      <c r="AZ166" s="54">
        <f t="shared" si="36"/>
        <v>754.168</v>
      </c>
      <c r="BA166" s="52">
        <f>_xlfn.XLOOKUP(C166,[11]健康师明细!$C:$C,[11]健康师明细!$K:$K,0)</f>
        <v>0</v>
      </c>
      <c r="BB166" s="55">
        <f>_xlfn.XLOOKUP(C166,'[9]②7月-汇总'!$D:$D,'[9]②7月-汇总'!$AE:$AE,0)</f>
        <v>0</v>
      </c>
      <c r="BC166" s="55">
        <f>_xlfn.XLOOKUP(C166,'[9]②7月-汇总'!$D:$D,'[9]②7月-汇总'!$AF:$AF,0)</f>
        <v>0</v>
      </c>
      <c r="BD166" s="58">
        <f>_xlfn.XLOOKUP(C166,'[9]②7月-汇总'!$D:$D,'[9]②7月-汇总'!$AG:$AG,0)</f>
        <v>0</v>
      </c>
      <c r="BE166" s="60" t="e">
        <f t="shared" si="40"/>
        <v>#REF!</v>
      </c>
      <c r="BF166" s="52">
        <f>_xlfn.XLOOKUP(C166,'[9]①7月-花名册'!$E:$E,'[9]①7月-花名册'!$U:$U,0)</f>
        <v>0</v>
      </c>
      <c r="BG166" s="61" t="e">
        <f t="shared" si="37"/>
        <v>#REF!</v>
      </c>
      <c r="BH166" s="61" t="e">
        <f t="shared" si="38"/>
        <v>#REF!</v>
      </c>
      <c r="BI166" s="52">
        <f>_xlfn.XLOOKUP(C166,[9]上月未发人员明细!$A:$A,[9]上月未发人员明细!$I:$I,0)</f>
        <v>0</v>
      </c>
      <c r="BJ166" s="52">
        <f>SUMIFS([7]手动调整!$F:$F,[7]手动调整!$B:$B,C166)</f>
        <v>0</v>
      </c>
      <c r="BK166" s="64" t="e">
        <f t="shared" si="39"/>
        <v>#REF!</v>
      </c>
    </row>
    <row r="167" spans="1:63">
      <c r="A167" s="22" t="s">
        <v>261</v>
      </c>
      <c r="B167" s="23" t="s">
        <v>12</v>
      </c>
      <c r="C167" s="23" t="s">
        <v>270</v>
      </c>
      <c r="D167" s="23" t="str">
        <f>_xlfn.XLOOKUP(C167,[1]期初设置!$E:$E,[1]期初设置!$AM:$AM,0)</f>
        <v>中和+冠军队</v>
      </c>
      <c r="E167" s="27">
        <f>IFERROR(_xlfn.XLOOKUP(C167,[1]期初设置!$E:$E,[1]期初设置!$R:$R),"")</f>
        <v>2643.6</v>
      </c>
      <c r="F167" s="27">
        <f>IFERROR(_xlfn.XLOOKUP(C167,[1]期初设置!$E:$E,[1]期初设置!S:S),"")</f>
        <v>2643.6</v>
      </c>
      <c r="G167" s="27">
        <f>IFERROR(_xlfn.XLOOKUP(C167,[1]期初设置!$E:$E,[1]期初设置!T:T),"")</f>
        <v>0</v>
      </c>
      <c r="H167" s="27">
        <f>IFERROR(_xlfn.XLOOKUP(C167,[1]期初设置!$E:$E,[1]期初设置!U:U),"")</f>
        <v>0</v>
      </c>
      <c r="I167" s="31">
        <f>_xlfn.XLOOKUP(A167,[2]门店排名!$C:$C,[2]门店排名!$E:$E,0)</f>
        <v>150422</v>
      </c>
      <c r="J167" s="31">
        <f>IFERROR(_xlfn.XLOOKUP(D167,'[1]⑥战队统计表-B-a-②呈现-业绩明细表④'!$A:$A,'[1]⑥战队统计表-B-a-②呈现-业绩明细表④'!$C:$C,0),"")</f>
        <v>88298.6</v>
      </c>
      <c r="K167" s="32">
        <f>IFERROR(_xlfn.XLOOKUP(C167,[1]期初设置!$E:$E,[1]期初设置!$AI:$AI,0),"")</f>
        <v>100.4568</v>
      </c>
      <c r="L167" s="33">
        <f>_xlfn.XLOOKUP(C167,[1]期初设置!$E:$E,[1]期初设置!$J:$J,0)</f>
        <v>0</v>
      </c>
      <c r="M167" s="35">
        <f>_xlfn.XLOOKUP(C167,[1]期初设置!$E:$E,[1]期初设置!$I:$I,0)</f>
        <v>0</v>
      </c>
      <c r="N167" s="35">
        <f>_xlfn.XLOOKUP(C167,[1]期初设置!$E:$E,[1]期初设置!$K:$K,0)</f>
        <v>0</v>
      </c>
      <c r="O167" s="33">
        <f>_xlfn.XLOOKUP(C167,[1]期初设置!$E:$E,[1]期初设置!$O:$O,0)</f>
        <v>0</v>
      </c>
      <c r="P167" s="35">
        <f>IF(_xlfn.XLOOKUP(C167,[1]期初设置!$E:$E,[1]期初设置!$N:$N,0)="同老店",0,_xlfn.XLOOKUP(C167,[1]期初设置!$E:$E,[1]期初设置!$N:$N,0))</f>
        <v>0</v>
      </c>
      <c r="Q167" s="38">
        <f>_xlfn.XLOOKUP(C167,'[3]7月'!$C:$C,'[3]7月'!$E:$E,0)</f>
        <v>7009.51</v>
      </c>
      <c r="R167" s="38">
        <f>_xlfn.XLOOKUP(C167,'[3]7月'!$C:$C,'[3]7月'!$D:$D,0)</f>
        <v>88</v>
      </c>
      <c r="S167" s="38">
        <f>_xlfn.XLOOKUP(A167,[2]人头人次表!$A:$A,[2]人头人次表!$C:$C,0)</f>
        <v>111</v>
      </c>
      <c r="T167" s="38">
        <f>_xlfn.XLOOKUP(C167,'[4]②7月-汇总'!$D:$D,'[4]②7月-汇总'!$AP:$AP,0)</f>
        <v>31</v>
      </c>
      <c r="U167" s="38">
        <f>_xlfn.XLOOKUP(C167,'[4]②7月-汇总'!$D:$D,'[4]②7月-汇总'!$U:$U,0)</f>
        <v>0</v>
      </c>
      <c r="V167" s="41">
        <f>_xlfn.XLOOKUP(C167,[5]期初设置!$E:$E,[5]期初设置!$AG:$AG,0)</f>
        <v>0.04</v>
      </c>
      <c r="W167" s="42">
        <f>_xlfn.XLOOKUP(C167,[5]期初设置!$E:$E,[5]期初设置!$AH:$AH,0)</f>
        <v>100.4568</v>
      </c>
      <c r="X167" s="42">
        <f>_xlfn.XLOOKUP(C167,[5]期初设置!$E:$E,[5]期初设置!$AI:$AI,0)</f>
        <v>0</v>
      </c>
      <c r="Y167" s="42" t="str">
        <f>_xlfn.XLOOKUP(C167,[5]期初设置!$E:$E,[5]期初设置!$AM:$AM,0)</f>
        <v/>
      </c>
      <c r="Z167" s="42">
        <f t="shared" si="28"/>
        <v>0</v>
      </c>
      <c r="AA167" s="42">
        <f t="shared" si="29"/>
        <v>100.4568</v>
      </c>
      <c r="AB167" s="42">
        <f>_xlfn.XLOOKUP(C167,'[6]健康师-人工底薪'!$A:$A,'[6]健康师-人工底薪'!$AF:$AF,0)</f>
        <v>1800</v>
      </c>
      <c r="AC167" s="47">
        <f t="shared" si="30"/>
        <v>1800</v>
      </c>
      <c r="AD167" s="38">
        <f>_xlfn.XLOOKUP(C167,'[3]7月'!$C:$C,'[3]7月'!$F:$F,0)</f>
        <v>1186</v>
      </c>
      <c r="AE167" s="38">
        <f>_xlfn.XLOOKUP(C167,'[8]7月'!$C:$C,'[8]7月'!$G:$G,0)</f>
        <v>0</v>
      </c>
      <c r="AF167" s="38">
        <f>_xlfn.XLOOKUP(C167,'[9]②7月-汇总'!$D:$D,'[9]②7月-汇总'!$W:$W,0)</f>
        <v>0</v>
      </c>
      <c r="AG167" s="38">
        <f>_xlfn.XLOOKUP(C167,'[9]②7月-汇总'!$D:$D,'[9]②7月-汇总'!$Z:$Z,0)</f>
        <v>0</v>
      </c>
      <c r="AH167" s="50" t="e">
        <f>AA167+AC167+#REF!+#REF!+#REF!+AF167+AG167+AD167+AE167</f>
        <v>#REF!</v>
      </c>
      <c r="AI167" s="38">
        <f>_xlfn.XLOOKUP(C167,'[9]①7月-花名册'!$E:$E,'[9]①7月-花名册'!$T:$T,0)</f>
        <v>4000</v>
      </c>
      <c r="AJ167" s="38">
        <f t="shared" si="31"/>
        <v>0</v>
      </c>
      <c r="AK167" s="38">
        <f t="shared" si="32"/>
        <v>4000</v>
      </c>
      <c r="AL167" s="38" t="e">
        <f t="shared" si="33"/>
        <v>#REF!</v>
      </c>
      <c r="AM167" s="38" t="e">
        <f t="shared" si="34"/>
        <v>#REF!</v>
      </c>
      <c r="AN167" s="52">
        <f>_xlfn.XLOOKUP(C167,'[9]②7月-汇总'!$D:$D,'[9]②7月-汇总'!AI:AI,0)</f>
        <v>0</v>
      </c>
      <c r="AO167" s="52">
        <f>_xlfn.XLOOKUP(C167,'[9]②7月-汇总'!$D:$D,'[9]②7月-汇总'!AJ:AJ,0)</f>
        <v>0</v>
      </c>
      <c r="AP167" s="52">
        <f>_xlfn.XLOOKUP(C167,'[9]②7月-汇总'!$D:$D,'[9]②7月-汇总'!AL:AL,0)</f>
        <v>0</v>
      </c>
      <c r="AQ167" s="54">
        <f t="shared" si="35"/>
        <v>0</v>
      </c>
      <c r="AR167" s="55">
        <f>_xlfn.XLOOKUP(C167,'[9]②7月-汇总'!$D:$D,'[9]②7月-汇总'!X:X,0)</f>
        <v>0</v>
      </c>
      <c r="AS167" s="55">
        <f>_xlfn.XLOOKUP(C167,'[9]②7月-汇总'!$D:$D,'[9]②7月-汇总'!Y:Y,0)</f>
        <v>0</v>
      </c>
      <c r="AT167" s="55"/>
      <c r="AU167" s="52">
        <f>_xlfn.XLOOKUP(C167,'[10]7月社保'!$B:$B,'[10]7月社保'!$L:$L,0)</f>
        <v>0</v>
      </c>
      <c r="AV167" s="52">
        <f>IFERROR(IF(AL167&gt;0,_xlfn.XLOOKUP(C167,[11]健康师明细!$C:$C,[11]健康师明细!$N:$N,0),0),0)</f>
        <v>0</v>
      </c>
      <c r="AW167" s="52">
        <f>_xlfn.XLOOKUP(C167,'[9]②7月-汇总'!$D:$D,'[9]②7月-汇总'!$AC:$AC,0)</f>
        <v>0</v>
      </c>
      <c r="AX167" s="52">
        <f>_xlfn.XLOOKUP(C167,'[9]②7月-汇总'!$D:$D,'[9]②7月-汇总'!$AB:$AB,0)</f>
        <v>0</v>
      </c>
      <c r="AY167" s="52">
        <f>_xlfn.XLOOKUP(C167,'[9]②7月-汇总'!$D:$D,'[9]②7月-汇总'!$AD:$AD,0)</f>
        <v>0</v>
      </c>
      <c r="AZ167" s="54">
        <f t="shared" si="36"/>
        <v>0</v>
      </c>
      <c r="BA167" s="52">
        <f>_xlfn.XLOOKUP(C167,[11]健康师明细!$C:$C,[11]健康师明细!$K:$K,0)</f>
        <v>0</v>
      </c>
      <c r="BB167" s="55">
        <f>_xlfn.XLOOKUP(C167,'[9]②7月-汇总'!$D:$D,'[9]②7月-汇总'!$AE:$AE,0)</f>
        <v>0</v>
      </c>
      <c r="BC167" s="55">
        <f>_xlfn.XLOOKUP(C167,'[9]②7月-汇总'!$D:$D,'[9]②7月-汇总'!$AF:$AF,0)</f>
        <v>0</v>
      </c>
      <c r="BD167" s="58">
        <f>_xlfn.XLOOKUP(C167,'[9]②7月-汇总'!$D:$D,'[9]②7月-汇总'!$AG:$AG,0)</f>
        <v>0</v>
      </c>
      <c r="BE167" s="60" t="e">
        <f t="shared" si="40"/>
        <v>#REF!</v>
      </c>
      <c r="BF167" s="52">
        <f>_xlfn.XLOOKUP(C167,'[9]①7月-花名册'!$E:$E,'[9]①7月-花名册'!$U:$U,0)</f>
        <v>0</v>
      </c>
      <c r="BG167" s="61" t="e">
        <f t="shared" si="37"/>
        <v>#REF!</v>
      </c>
      <c r="BH167" s="61" t="e">
        <f t="shared" si="38"/>
        <v>#REF!</v>
      </c>
      <c r="BI167" s="52">
        <f>_xlfn.XLOOKUP(C167,[9]上月未发人员明细!$A:$A,[9]上月未发人员明细!$I:$I,0)</f>
        <v>0</v>
      </c>
      <c r="BJ167" s="52">
        <f>SUMIFS([7]手动调整!$F:$F,[7]手动调整!$B:$B,C167)</f>
        <v>0</v>
      </c>
      <c r="BK167" s="64" t="e">
        <f t="shared" si="39"/>
        <v>#REF!</v>
      </c>
    </row>
    <row r="168" spans="1:63">
      <c r="A168" s="22" t="s">
        <v>271</v>
      </c>
      <c r="B168" s="23" t="s">
        <v>12</v>
      </c>
      <c r="C168" s="23" t="s">
        <v>272</v>
      </c>
      <c r="D168" s="23" t="str">
        <f>_xlfn.XLOOKUP(C168,[1]期初设置!$E:$E,[1]期初设置!$AM:$AM,0)</f>
        <v>凤凰山+凤羽队</v>
      </c>
      <c r="E168" s="27">
        <f>IFERROR(_xlfn.XLOOKUP(C168,[1]期初设置!$E:$E,[1]期初设置!$R:$R),"")</f>
        <v>57575.1</v>
      </c>
      <c r="F168" s="27">
        <f>IFERROR(_xlfn.XLOOKUP(C168,[1]期初设置!$E:$E,[1]期初设置!S:S),"")</f>
        <v>51303.1</v>
      </c>
      <c r="G168" s="27">
        <f>IFERROR(_xlfn.XLOOKUP(C168,[1]期初设置!$E:$E,[1]期初设置!T:T),"")</f>
        <v>6272</v>
      </c>
      <c r="H168" s="27">
        <f>IFERROR(_xlfn.XLOOKUP(C168,[1]期初设置!$E:$E,[1]期初设置!U:U),"")</f>
        <v>0</v>
      </c>
      <c r="I168" s="31">
        <f>_xlfn.XLOOKUP(A168,[2]门店排名!$C:$C,[2]门店排名!$E:$E,0)</f>
        <v>180307.8</v>
      </c>
      <c r="J168" s="31">
        <f>IFERROR(_xlfn.XLOOKUP(D168,'[1]⑥战队统计表-B-a-②呈现-业绩明细表④'!$A:$A,'[1]⑥战队统计表-B-a-②呈现-业绩明细表④'!$C:$C,0),"")</f>
        <v>66307.8</v>
      </c>
      <c r="K168" s="32">
        <f>IFERROR(_xlfn.XLOOKUP(C168,[1]期初设置!$E:$E,[1]期初设置!$AI:$AI,0),"")</f>
        <v>2630.54525</v>
      </c>
      <c r="L168" s="33">
        <f>_xlfn.XLOOKUP(C168,[1]期初设置!$E:$E,[1]期初设置!$J:$J,0)</f>
        <v>0</v>
      </c>
      <c r="M168" s="35">
        <f>_xlfn.XLOOKUP(C168,[1]期初设置!$E:$E,[1]期初设置!$I:$I,0)</f>
        <v>0</v>
      </c>
      <c r="N168" s="35">
        <f>_xlfn.XLOOKUP(C168,[1]期初设置!$E:$E,[1]期初设置!$K:$K,0)</f>
        <v>0</v>
      </c>
      <c r="O168" s="33">
        <f>_xlfn.XLOOKUP(C168,[1]期初设置!$E:$E,[1]期初设置!$O:$O,0)</f>
        <v>0</v>
      </c>
      <c r="P168" s="35">
        <f>IF(_xlfn.XLOOKUP(C168,[1]期初设置!$E:$E,[1]期初设置!$N:$N,0)="同老店",0,_xlfn.XLOOKUP(C168,[1]期初设置!$E:$E,[1]期初设置!$N:$N,0))</f>
        <v>0</v>
      </c>
      <c r="Q168" s="38">
        <f>_xlfn.XLOOKUP(C168,'[3]7月'!$C:$C,'[3]7月'!$E:$E,0)</f>
        <v>20649.43</v>
      </c>
      <c r="R168" s="38">
        <f>_xlfn.XLOOKUP(C168,'[3]7月'!$C:$C,'[3]7月'!$D:$D,0)</f>
        <v>92</v>
      </c>
      <c r="S168" s="38">
        <f>_xlfn.XLOOKUP(A168,[2]人头人次表!$A:$A,[2]人头人次表!$C:$C,0)</f>
        <v>154</v>
      </c>
      <c r="T168" s="38">
        <f>_xlfn.XLOOKUP(C168,'[4]②7月-汇总'!$D:$D,'[4]②7月-汇总'!$AP:$AP,0)</f>
        <v>31</v>
      </c>
      <c r="U168" s="38">
        <f>_xlfn.XLOOKUP(C168,'[4]②7月-汇总'!$D:$D,'[4]②7月-汇总'!$U:$U,0)</f>
        <v>0</v>
      </c>
      <c r="V168" s="41">
        <f>_xlfn.XLOOKUP(C168,[5]期初设置!$E:$E,[5]期初设置!$AG:$AG,0)</f>
        <v>0.05</v>
      </c>
      <c r="W168" s="42">
        <f>_xlfn.XLOOKUP(C168,[5]期初设置!$E:$E,[5]期初设置!$AH:$AH,0)</f>
        <v>2436.89725</v>
      </c>
      <c r="X168" s="42">
        <f>_xlfn.XLOOKUP(C168,[5]期初设置!$E:$E,[5]期初设置!$AI:$AI,0)</f>
        <v>193.648</v>
      </c>
      <c r="Y168" s="42">
        <f>_xlfn.XLOOKUP(C168,[5]期初设置!$E:$E,[5]期初设置!$AM:$AM,0)</f>
        <v>0</v>
      </c>
      <c r="Z168" s="42">
        <f t="shared" si="28"/>
        <v>0</v>
      </c>
      <c r="AA168" s="42">
        <f t="shared" si="29"/>
        <v>2630.54525</v>
      </c>
      <c r="AB168" s="42">
        <f>_xlfn.XLOOKUP(C168,'[6]健康师-人工底薪'!$A:$A,'[6]健康师-人工底薪'!$AF:$AF,0)</f>
        <v>2000</v>
      </c>
      <c r="AC168" s="47">
        <f t="shared" si="30"/>
        <v>2000</v>
      </c>
      <c r="AD168" s="38">
        <f>_xlfn.XLOOKUP(C168,'[3]7月'!$C:$C,'[3]7月'!$F:$F,0)</f>
        <v>1160</v>
      </c>
      <c r="AE168" s="38">
        <f>_xlfn.XLOOKUP(C168,'[8]7月'!$C:$C,'[8]7月'!$G:$G,0)</f>
        <v>60</v>
      </c>
      <c r="AF168" s="38">
        <f>_xlfn.XLOOKUP(C168,'[9]②7月-汇总'!$D:$D,'[9]②7月-汇总'!$W:$W,0)</f>
        <v>0</v>
      </c>
      <c r="AG168" s="38">
        <f>_xlfn.XLOOKUP(C168,'[9]②7月-汇总'!$D:$D,'[9]②7月-汇总'!$Z:$Z,0)</f>
        <v>0</v>
      </c>
      <c r="AH168" s="50" t="e">
        <f>AA168+AC168+#REF!+#REF!+#REF!+AF168+AG168+AD168+AE168</f>
        <v>#REF!</v>
      </c>
      <c r="AI168" s="38">
        <f>_xlfn.XLOOKUP(C168,'[9]①7月-花名册'!$E:$E,'[9]①7月-花名册'!$T:$T,0)</f>
        <v>0</v>
      </c>
      <c r="AJ168" s="38">
        <f t="shared" si="31"/>
        <v>0</v>
      </c>
      <c r="AK168" s="38">
        <f t="shared" si="32"/>
        <v>0</v>
      </c>
      <c r="AL168" s="38">
        <f t="shared" si="33"/>
        <v>0</v>
      </c>
      <c r="AM168" s="38" t="e">
        <f t="shared" si="34"/>
        <v>#REF!</v>
      </c>
      <c r="AN168" s="52">
        <f>_xlfn.XLOOKUP(C168,'[9]②7月-汇总'!$D:$D,'[9]②7月-汇总'!AI:AI,0)</f>
        <v>0</v>
      </c>
      <c r="AO168" s="52">
        <f>_xlfn.XLOOKUP(C168,'[9]②7月-汇总'!$D:$D,'[9]②7月-汇总'!AJ:AJ,0)</f>
        <v>0</v>
      </c>
      <c r="AP168" s="52">
        <f>_xlfn.XLOOKUP(C168,'[9]②7月-汇总'!$D:$D,'[9]②7月-汇总'!AL:AL,0)</f>
        <v>0</v>
      </c>
      <c r="AQ168" s="54">
        <f t="shared" si="35"/>
        <v>0</v>
      </c>
      <c r="AR168" s="55">
        <f>_xlfn.XLOOKUP(C168,'[9]②7月-汇总'!$D:$D,'[9]②7月-汇总'!X:X,0)</f>
        <v>10</v>
      </c>
      <c r="AS168" s="55">
        <f>_xlfn.XLOOKUP(C168,'[9]②7月-汇总'!$D:$D,'[9]②7月-汇总'!Y:Y,0)</f>
        <v>0</v>
      </c>
      <c r="AT168" s="55"/>
      <c r="AU168" s="52">
        <f>_xlfn.XLOOKUP(C168,'[10]7月社保'!$B:$B,'[10]7月社保'!$L:$L,0)</f>
        <v>640.56</v>
      </c>
      <c r="AV168" s="52">
        <f>IFERROR(IF(AL168&gt;0,_xlfn.XLOOKUP(C168,[11]健康师明细!$C:$C,[11]健康师明细!$N:$N,0),0),0)</f>
        <v>0</v>
      </c>
      <c r="AW168" s="52">
        <f>_xlfn.XLOOKUP(C168,'[9]②7月-汇总'!$D:$D,'[9]②7月-汇总'!$AC:$AC,0)</f>
        <v>0</v>
      </c>
      <c r="AX168" s="52">
        <f>_xlfn.XLOOKUP(C168,'[9]②7月-汇总'!$D:$D,'[9]②7月-汇总'!$AB:$AB,0)</f>
        <v>0</v>
      </c>
      <c r="AY168" s="52">
        <f>_xlfn.XLOOKUP(C168,'[9]②7月-汇总'!$D:$D,'[9]②7月-汇总'!$AD:$AD,0)</f>
        <v>0</v>
      </c>
      <c r="AZ168" s="54">
        <f t="shared" si="36"/>
        <v>650.56</v>
      </c>
      <c r="BA168" s="52">
        <f>_xlfn.XLOOKUP(C168,[11]健康师明细!$C:$C,[11]健康师明细!$K:$K,0)</f>
        <v>0</v>
      </c>
      <c r="BB168" s="55">
        <f>_xlfn.XLOOKUP(C168,'[9]②7月-汇总'!$D:$D,'[9]②7月-汇总'!$AE:$AE,0)</f>
        <v>0</v>
      </c>
      <c r="BC168" s="55">
        <f>_xlfn.XLOOKUP(C168,'[9]②7月-汇总'!$D:$D,'[9]②7月-汇总'!$AF:$AF,0)</f>
        <v>0</v>
      </c>
      <c r="BD168" s="58">
        <f>_xlfn.XLOOKUP(C168,'[9]②7月-汇总'!$D:$D,'[9]②7月-汇总'!$AG:$AG,0)</f>
        <v>0</v>
      </c>
      <c r="BE168" s="60" t="e">
        <f t="shared" si="40"/>
        <v>#REF!</v>
      </c>
      <c r="BF168" s="52">
        <f>_xlfn.XLOOKUP(C168,'[9]①7月-花名册'!$E:$E,'[9]①7月-花名册'!$U:$U,0)</f>
        <v>0</v>
      </c>
      <c r="BG168" s="61" t="e">
        <f t="shared" si="37"/>
        <v>#REF!</v>
      </c>
      <c r="BH168" s="61" t="e">
        <f t="shared" si="38"/>
        <v>#REF!</v>
      </c>
      <c r="BI168" s="52">
        <f>_xlfn.XLOOKUP(C168,[9]上月未发人员明细!$A:$A,[9]上月未发人员明细!$I:$I,0)</f>
        <v>0</v>
      </c>
      <c r="BJ168" s="52">
        <f>SUMIFS([7]手动调整!$F:$F,[7]手动调整!$B:$B,C168)</f>
        <v>0</v>
      </c>
      <c r="BK168" s="64" t="e">
        <f t="shared" si="39"/>
        <v>#REF!</v>
      </c>
    </row>
    <row r="169" spans="1:63">
      <c r="A169" s="22" t="s">
        <v>271</v>
      </c>
      <c r="B169" s="23" t="s">
        <v>79</v>
      </c>
      <c r="C169" s="23" t="s">
        <v>273</v>
      </c>
      <c r="D169" s="23">
        <f>_xlfn.XLOOKUP(C169,[1]期初设置!$E:$E,[1]期初设置!$AM:$AM,0)</f>
        <v>0</v>
      </c>
      <c r="E169" s="27" t="str">
        <f>IFERROR(_xlfn.XLOOKUP(C169,[1]期初设置!$E:$E,[1]期初设置!$R:$R),"")</f>
        <v/>
      </c>
      <c r="F169" s="27" t="str">
        <f>IFERROR(_xlfn.XLOOKUP(C169,[1]期初设置!$E:$E,[1]期初设置!S:S),"")</f>
        <v/>
      </c>
      <c r="G169" s="27" t="str">
        <f>IFERROR(_xlfn.XLOOKUP(C169,[1]期初设置!$E:$E,[1]期初设置!T:T),"")</f>
        <v/>
      </c>
      <c r="H169" s="27" t="str">
        <f>IFERROR(_xlfn.XLOOKUP(C169,[1]期初设置!$E:$E,[1]期初设置!U:U),"")</f>
        <v/>
      </c>
      <c r="I169" s="31">
        <f>_xlfn.XLOOKUP(A169,[2]门店排名!$C:$C,[2]门店排名!$E:$E,0)</f>
        <v>180307.8</v>
      </c>
      <c r="J169" s="31" t="str">
        <f>IFERROR(_xlfn.XLOOKUP(D169,'[1]⑥战队统计表-B-a-②呈现-业绩明细表④'!$A:$A,'[1]⑥战队统计表-B-a-②呈现-业绩明细表④'!$C:$C,0),"")</f>
        <v/>
      </c>
      <c r="K169" s="32">
        <f>IFERROR(_xlfn.XLOOKUP(C169,[1]期初设置!$E:$E,[1]期初设置!$AI:$AI,0),"")</f>
        <v>0</v>
      </c>
      <c r="L169" s="33">
        <f>_xlfn.XLOOKUP(C169,[1]期初设置!$E:$E,[1]期初设置!$J:$J,0)</f>
        <v>0</v>
      </c>
      <c r="M169" s="35">
        <f>_xlfn.XLOOKUP(C169,[1]期初设置!$E:$E,[1]期初设置!$I:$I,0)</f>
        <v>0</v>
      </c>
      <c r="N169" s="35">
        <f>_xlfn.XLOOKUP(C169,[1]期初设置!$E:$E,[1]期初设置!$K:$K,0)</f>
        <v>0</v>
      </c>
      <c r="O169" s="33">
        <f>_xlfn.XLOOKUP(C169,[1]期初设置!$E:$E,[1]期初设置!$O:$O,0)</f>
        <v>0</v>
      </c>
      <c r="P169" s="35">
        <f>IF(_xlfn.XLOOKUP(C169,[1]期初设置!$E:$E,[1]期初设置!$N:$N,0)="同老店",0,_xlfn.XLOOKUP(C169,[1]期初设置!$E:$E,[1]期初设置!$N:$N,0))</f>
        <v>0</v>
      </c>
      <c r="Q169" s="38">
        <f>_xlfn.XLOOKUP(C169,'[3]7月'!$C:$C,'[3]7月'!$E:$E,0)</f>
        <v>0</v>
      </c>
      <c r="R169" s="38">
        <f>_xlfn.XLOOKUP(C169,'[3]7月'!$C:$C,'[3]7月'!$D:$D,0)</f>
        <v>0</v>
      </c>
      <c r="S169" s="38">
        <f>_xlfn.XLOOKUP(A169,[2]人头人次表!$A:$A,[2]人头人次表!$C:$C,0)</f>
        <v>154</v>
      </c>
      <c r="T169" s="38">
        <f>_xlfn.XLOOKUP(C169,'[4]②7月-汇总'!$D:$D,'[4]②7月-汇总'!$AP:$AP,0)</f>
        <v>31</v>
      </c>
      <c r="U169" s="38">
        <f>_xlfn.XLOOKUP(C169,'[4]②7月-汇总'!$D:$D,'[4]②7月-汇总'!$U:$U,0)</f>
        <v>0</v>
      </c>
      <c r="V169" s="41">
        <f>_xlfn.XLOOKUP(C169,[5]期初设置!$E:$E,[5]期初设置!$AG:$AG,0)</f>
        <v>0</v>
      </c>
      <c r="W169" s="42">
        <f>_xlfn.XLOOKUP(C169,[5]期初设置!$E:$E,[5]期初设置!$AH:$AH,0)</f>
        <v>0</v>
      </c>
      <c r="X169" s="42">
        <f>_xlfn.XLOOKUP(C169,[5]期初设置!$E:$E,[5]期初设置!$AI:$AI,0)</f>
        <v>0</v>
      </c>
      <c r="Y169" s="42">
        <f>_xlfn.XLOOKUP(C169,[5]期初设置!$E:$E,[5]期初设置!$AM:$AM,0)</f>
        <v>0</v>
      </c>
      <c r="Z169" s="42">
        <f t="shared" si="28"/>
        <v>0</v>
      </c>
      <c r="AA169" s="42">
        <f t="shared" si="29"/>
        <v>0</v>
      </c>
      <c r="AB169" s="42">
        <f>_xlfn.XLOOKUP(C169,'[6]健康师-人工底薪'!$A:$A,'[6]健康师-人工底薪'!$AF:$AF,0)</f>
        <v>0</v>
      </c>
      <c r="AC169" s="47">
        <f t="shared" si="30"/>
        <v>0</v>
      </c>
      <c r="AD169" s="38">
        <f>_xlfn.XLOOKUP(C169,'[3]7月'!$C:$C,'[3]7月'!$F:$F,0)</f>
        <v>0</v>
      </c>
      <c r="AE169" s="38">
        <f>_xlfn.XLOOKUP(C169,'[8]7月'!$C:$C,'[8]7月'!$G:$G,0)</f>
        <v>0</v>
      </c>
      <c r="AF169" s="38">
        <f>_xlfn.XLOOKUP(C169,'[9]②7月-汇总'!$D:$D,'[9]②7月-汇总'!$W:$W,0)</f>
        <v>0</v>
      </c>
      <c r="AG169" s="38">
        <f>_xlfn.XLOOKUP(C169,'[9]②7月-汇总'!$D:$D,'[9]②7月-汇总'!$Z:$Z,0)</f>
        <v>0</v>
      </c>
      <c r="AH169" s="50" t="e">
        <f>AA169+AC169+#REF!+#REF!+#REF!+AF169+AG169+AD169+AE169</f>
        <v>#REF!</v>
      </c>
      <c r="AI169" s="38">
        <f>_xlfn.XLOOKUP(C169,'[9]①7月-花名册'!$E:$E,'[9]①7月-花名册'!$T:$T,0)</f>
        <v>0</v>
      </c>
      <c r="AJ169" s="38">
        <f t="shared" si="31"/>
        <v>0</v>
      </c>
      <c r="AK169" s="38">
        <f t="shared" si="32"/>
        <v>0</v>
      </c>
      <c r="AL169" s="38">
        <f t="shared" si="33"/>
        <v>0</v>
      </c>
      <c r="AM169" s="38" t="e">
        <f t="shared" si="34"/>
        <v>#REF!</v>
      </c>
      <c r="AN169" s="52">
        <f>_xlfn.XLOOKUP(C169,'[9]②7月-汇总'!$D:$D,'[9]②7月-汇总'!AI:AI,0)</f>
        <v>0</v>
      </c>
      <c r="AO169" s="52">
        <f>_xlfn.XLOOKUP(C169,'[9]②7月-汇总'!$D:$D,'[9]②7月-汇总'!AJ:AJ,0)</f>
        <v>0</v>
      </c>
      <c r="AP169" s="52">
        <f>_xlfn.XLOOKUP(C169,'[9]②7月-汇总'!$D:$D,'[9]②7月-汇总'!AL:AL,0)</f>
        <v>0</v>
      </c>
      <c r="AQ169" s="54">
        <f t="shared" si="35"/>
        <v>0</v>
      </c>
      <c r="AR169" s="55">
        <f>_xlfn.XLOOKUP(C169,'[9]②7月-汇总'!$D:$D,'[9]②7月-汇总'!X:X,0)</f>
        <v>90</v>
      </c>
      <c r="AS169" s="55">
        <f>_xlfn.XLOOKUP(C169,'[9]②7月-汇总'!$D:$D,'[9]②7月-汇总'!Y:Y,0)</f>
        <v>0</v>
      </c>
      <c r="AT169" s="55"/>
      <c r="AU169" s="52">
        <f>_xlfn.XLOOKUP(C169,'[10]7月社保'!$B:$B,'[10]7月社保'!$L:$L,0)</f>
        <v>640.56</v>
      </c>
      <c r="AV169" s="52">
        <f>IFERROR(IF(AL169&gt;0,_xlfn.XLOOKUP(C169,[11]健康师明细!$C:$C,[11]健康师明细!$N:$N,0),0),0)</f>
        <v>0</v>
      </c>
      <c r="AW169" s="52">
        <f>_xlfn.XLOOKUP(C169,'[9]②7月-汇总'!$D:$D,'[9]②7月-汇总'!$AC:$AC,0)</f>
        <v>0</v>
      </c>
      <c r="AX169" s="52">
        <f>_xlfn.XLOOKUP(C169,'[9]②7月-汇总'!$D:$D,'[9]②7月-汇总'!$AB:$AB,0)</f>
        <v>0</v>
      </c>
      <c r="AY169" s="52">
        <f>_xlfn.XLOOKUP(C169,'[9]②7月-汇总'!$D:$D,'[9]②7月-汇总'!$AD:$AD,0)</f>
        <v>0</v>
      </c>
      <c r="AZ169" s="54">
        <f t="shared" si="36"/>
        <v>730.56</v>
      </c>
      <c r="BA169" s="52">
        <f>_xlfn.XLOOKUP(C169,[11]健康师明细!$C:$C,[11]健康师明细!$K:$K,0)</f>
        <v>0</v>
      </c>
      <c r="BB169" s="55">
        <f>_xlfn.XLOOKUP(C169,'[9]②7月-汇总'!$D:$D,'[9]②7月-汇总'!$AE:$AE,0)</f>
        <v>0</v>
      </c>
      <c r="BC169" s="55">
        <f>_xlfn.XLOOKUP(C169,'[9]②7月-汇总'!$D:$D,'[9]②7月-汇总'!$AF:$AF,0)</f>
        <v>0</v>
      </c>
      <c r="BD169" s="58">
        <f>_xlfn.XLOOKUP(C169,'[9]②7月-汇总'!$D:$D,'[9]②7月-汇总'!$AG:$AG,0)</f>
        <v>0</v>
      </c>
      <c r="BE169" s="60" t="e">
        <f t="shared" si="40"/>
        <v>#REF!</v>
      </c>
      <c r="BF169" s="52">
        <f>_xlfn.XLOOKUP(C169,'[9]①7月-花名册'!$E:$E,'[9]①7月-花名册'!$U:$U,0)</f>
        <v>0</v>
      </c>
      <c r="BG169" s="61" t="e">
        <f t="shared" si="37"/>
        <v>#REF!</v>
      </c>
      <c r="BH169" s="61" t="e">
        <f t="shared" si="38"/>
        <v>#REF!</v>
      </c>
      <c r="BI169" s="52">
        <f>_xlfn.XLOOKUP(C169,[9]上月未发人员明细!$A:$A,[9]上月未发人员明细!$I:$I,0)</f>
        <v>0</v>
      </c>
      <c r="BJ169" s="52">
        <f>SUMIFS([7]手动调整!$F:$F,[7]手动调整!$B:$B,C169)</f>
        <v>0</v>
      </c>
      <c r="BK169" s="64" t="e">
        <f t="shared" si="39"/>
        <v>#REF!</v>
      </c>
    </row>
    <row r="170" spans="1:63">
      <c r="A170" s="22" t="s">
        <v>271</v>
      </c>
      <c r="B170" s="23" t="s">
        <v>12</v>
      </c>
      <c r="C170" s="23" t="s">
        <v>274</v>
      </c>
      <c r="D170" s="23" t="str">
        <f>_xlfn.XLOOKUP(C170,[1]期初设置!$E:$E,[1]期初设置!$AM:$AM,0)</f>
        <v>凤凰山+冲锋队</v>
      </c>
      <c r="E170" s="27">
        <f>IFERROR(_xlfn.XLOOKUP(C170,[1]期初设置!$E:$E,[1]期初设置!$R:$R),"")</f>
        <v>82953.3</v>
      </c>
      <c r="F170" s="27">
        <f>IFERROR(_xlfn.XLOOKUP(C170,[1]期初设置!$E:$E,[1]期初设置!S:S),"")</f>
        <v>84943.3</v>
      </c>
      <c r="G170" s="27">
        <f>IFERROR(_xlfn.XLOOKUP(C170,[1]期初设置!$E:$E,[1]期初设置!T:T),"")</f>
        <v>-1990</v>
      </c>
      <c r="H170" s="27">
        <f>IFERROR(_xlfn.XLOOKUP(C170,[1]期初设置!$E:$E,[1]期初设置!U:U),"")</f>
        <v>0</v>
      </c>
      <c r="I170" s="31">
        <f>_xlfn.XLOOKUP(A170,[2]门店排名!$C:$C,[2]门店排名!$E:$E,0)</f>
        <v>180307.8</v>
      </c>
      <c r="J170" s="31">
        <f>IFERROR(_xlfn.XLOOKUP(D170,'[1]⑥战队统计表-B-a-②呈现-业绩明细表④'!$A:$A,'[1]⑥战队统计表-B-a-②呈现-业绩明细表④'!$C:$C,0),"")</f>
        <v>106547</v>
      </c>
      <c r="K170" s="32">
        <f>IFERROR(_xlfn.XLOOKUP(C170,[1]期初设置!$E:$E,[1]期初设置!$AI:$AI,0),"")</f>
        <v>3973.3655</v>
      </c>
      <c r="L170" s="33">
        <f>_xlfn.XLOOKUP(C170,[1]期初设置!$E:$E,[1]期初设置!$J:$J,0)</f>
        <v>0</v>
      </c>
      <c r="M170" s="35">
        <f>_xlfn.XLOOKUP(C170,[1]期初设置!$E:$E,[1]期初设置!$I:$I,0)</f>
        <v>0</v>
      </c>
      <c r="N170" s="35">
        <f>_xlfn.XLOOKUP(C170,[1]期初设置!$E:$E,[1]期初设置!$K:$K,0)</f>
        <v>0</v>
      </c>
      <c r="O170" s="33">
        <f>_xlfn.XLOOKUP(C170,[1]期初设置!$E:$E,[1]期初设置!$O:$O,0)</f>
        <v>0</v>
      </c>
      <c r="P170" s="35">
        <f>IF(_xlfn.XLOOKUP(C170,[1]期初设置!$E:$E,[1]期初设置!$N:$N,0)="同老店",0,_xlfn.XLOOKUP(C170,[1]期初设置!$E:$E,[1]期初设置!$N:$N,0))</f>
        <v>0</v>
      </c>
      <c r="Q170" s="38">
        <f>_xlfn.XLOOKUP(C170,'[3]7月'!$C:$C,'[3]7月'!$E:$E,0)</f>
        <v>26333.16</v>
      </c>
      <c r="R170" s="38">
        <f>_xlfn.XLOOKUP(C170,'[3]7月'!$C:$C,'[3]7月'!$D:$D,0)</f>
        <v>99</v>
      </c>
      <c r="S170" s="38">
        <f>_xlfn.XLOOKUP(A170,[2]人头人次表!$A:$A,[2]人头人次表!$C:$C,0)</f>
        <v>154</v>
      </c>
      <c r="T170" s="38">
        <f>_xlfn.XLOOKUP(C170,'[4]②7月-汇总'!$D:$D,'[4]②7月-汇总'!$AP:$AP,0)</f>
        <v>31</v>
      </c>
      <c r="U170" s="38">
        <f>_xlfn.XLOOKUP(C170,'[4]②7月-汇总'!$D:$D,'[4]②7月-汇总'!$U:$U,0)</f>
        <v>0</v>
      </c>
      <c r="V170" s="41">
        <f>_xlfn.XLOOKUP(C170,[5]期初设置!$E:$E,[5]期初设置!$AG:$AG,0)</f>
        <v>0.05</v>
      </c>
      <c r="W170" s="42">
        <f>_xlfn.XLOOKUP(C170,[5]期初设置!$E:$E,[5]期初设置!$AH:$AH,0)</f>
        <v>4034.80675</v>
      </c>
      <c r="X170" s="42">
        <f>_xlfn.XLOOKUP(C170,[5]期初设置!$E:$E,[5]期初设置!$AI:$AI,0)</f>
        <v>-61.44125</v>
      </c>
      <c r="Y170" s="42">
        <f>_xlfn.XLOOKUP(C170,[5]期初设置!$E:$E,[5]期初设置!$AM:$AM,0)</f>
        <v>0</v>
      </c>
      <c r="Z170" s="42">
        <f t="shared" si="28"/>
        <v>0</v>
      </c>
      <c r="AA170" s="42">
        <f t="shared" si="29"/>
        <v>3973.3655</v>
      </c>
      <c r="AB170" s="42">
        <f>_xlfn.XLOOKUP(C170,'[6]健康师-人工底薪'!$A:$A,'[6]健康师-人工底薪'!$AF:$AF,0)</f>
        <v>2000</v>
      </c>
      <c r="AC170" s="47">
        <f t="shared" si="30"/>
        <v>2000</v>
      </c>
      <c r="AD170" s="38">
        <f>_xlfn.XLOOKUP(C170,'[3]7月'!$C:$C,'[3]7月'!$F:$F,0)</f>
        <v>1450</v>
      </c>
      <c r="AE170" s="38">
        <f>_xlfn.XLOOKUP(C170,'[8]7月'!$C:$C,'[8]7月'!$G:$G,0)</f>
        <v>175</v>
      </c>
      <c r="AF170" s="38">
        <f>_xlfn.XLOOKUP(C170,'[9]②7月-汇总'!$D:$D,'[9]②7月-汇总'!$W:$W,0)</f>
        <v>0</v>
      </c>
      <c r="AG170" s="38">
        <f>_xlfn.XLOOKUP(C170,'[9]②7月-汇总'!$D:$D,'[9]②7月-汇总'!$Z:$Z,0)</f>
        <v>0</v>
      </c>
      <c r="AH170" s="50" t="e">
        <f>AA170+AC170+#REF!+#REF!+#REF!+AF170+AG170+AD170+AE170</f>
        <v>#REF!</v>
      </c>
      <c r="AI170" s="38">
        <f>_xlfn.XLOOKUP(C170,'[9]①7月-花名册'!$E:$E,'[9]①7月-花名册'!$T:$T,0)</f>
        <v>0</v>
      </c>
      <c r="AJ170" s="38">
        <f t="shared" si="31"/>
        <v>0</v>
      </c>
      <c r="AK170" s="38">
        <f t="shared" si="32"/>
        <v>0</v>
      </c>
      <c r="AL170" s="38">
        <f t="shared" si="33"/>
        <v>0</v>
      </c>
      <c r="AM170" s="38" t="e">
        <f t="shared" si="34"/>
        <v>#REF!</v>
      </c>
      <c r="AN170" s="52">
        <f>_xlfn.XLOOKUP(C170,'[9]②7月-汇总'!$D:$D,'[9]②7月-汇总'!AI:AI,0)</f>
        <v>0</v>
      </c>
      <c r="AO170" s="52">
        <f>_xlfn.XLOOKUP(C170,'[9]②7月-汇总'!$D:$D,'[9]②7月-汇总'!AJ:AJ,0)</f>
        <v>0</v>
      </c>
      <c r="AP170" s="52">
        <f>_xlfn.XLOOKUP(C170,'[9]②7月-汇总'!$D:$D,'[9]②7月-汇总'!AL:AL,0)</f>
        <v>0</v>
      </c>
      <c r="AQ170" s="54">
        <f t="shared" si="35"/>
        <v>0</v>
      </c>
      <c r="AR170" s="55">
        <f>_xlfn.XLOOKUP(C170,'[9]②7月-汇总'!$D:$D,'[9]②7月-汇总'!X:X,0)</f>
        <v>120</v>
      </c>
      <c r="AS170" s="55">
        <f>_xlfn.XLOOKUP(C170,'[9]②7月-汇总'!$D:$D,'[9]②7月-汇总'!Y:Y,0)</f>
        <v>0</v>
      </c>
      <c r="AT170" s="55"/>
      <c r="AU170" s="52">
        <f>_xlfn.XLOOKUP(C170,'[10]7月社保'!$B:$B,'[10]7月社保'!$L:$L,0)</f>
        <v>640.56</v>
      </c>
      <c r="AV170" s="52">
        <f>IFERROR(IF(AL170&gt;0,_xlfn.XLOOKUP(C170,[11]健康师明细!$C:$C,[11]健康师明细!$N:$N,0),0),0)</f>
        <v>0</v>
      </c>
      <c r="AW170" s="52">
        <f>_xlfn.XLOOKUP(C170,'[9]②7月-汇总'!$D:$D,'[9]②7月-汇总'!$AC:$AC,0)</f>
        <v>0</v>
      </c>
      <c r="AX170" s="52">
        <f>_xlfn.XLOOKUP(C170,'[9]②7月-汇总'!$D:$D,'[9]②7月-汇总'!$AB:$AB,0)</f>
        <v>0</v>
      </c>
      <c r="AY170" s="52">
        <f>_xlfn.XLOOKUP(C170,'[9]②7月-汇总'!$D:$D,'[9]②7月-汇总'!$AD:$AD,0)</f>
        <v>0</v>
      </c>
      <c r="AZ170" s="54">
        <f t="shared" si="36"/>
        <v>760.56</v>
      </c>
      <c r="BA170" s="52">
        <f>_xlfn.XLOOKUP(C170,[11]健康师明细!$C:$C,[11]健康师明细!$K:$K,0)</f>
        <v>0</v>
      </c>
      <c r="BB170" s="55">
        <f>_xlfn.XLOOKUP(C170,'[9]②7月-汇总'!$D:$D,'[9]②7月-汇总'!$AE:$AE,0)</f>
        <v>0</v>
      </c>
      <c r="BC170" s="55">
        <f>_xlfn.XLOOKUP(C170,'[9]②7月-汇总'!$D:$D,'[9]②7月-汇总'!$AF:$AF,0)</f>
        <v>0</v>
      </c>
      <c r="BD170" s="58">
        <f>_xlfn.XLOOKUP(C170,'[9]②7月-汇总'!$D:$D,'[9]②7月-汇总'!$AG:$AG,0)</f>
        <v>0</v>
      </c>
      <c r="BE170" s="60" t="e">
        <f t="shared" si="40"/>
        <v>#REF!</v>
      </c>
      <c r="BF170" s="52">
        <f>_xlfn.XLOOKUP(C170,'[9]①7月-花名册'!$E:$E,'[9]①7月-花名册'!$U:$U,0)</f>
        <v>0</v>
      </c>
      <c r="BG170" s="61" t="e">
        <f t="shared" si="37"/>
        <v>#REF!</v>
      </c>
      <c r="BH170" s="61" t="e">
        <f t="shared" si="38"/>
        <v>#REF!</v>
      </c>
      <c r="BI170" s="52">
        <f>_xlfn.XLOOKUP(C170,[9]上月未发人员明细!$A:$A,[9]上月未发人员明细!$I:$I,0)</f>
        <v>0</v>
      </c>
      <c r="BJ170" s="52">
        <f>SUMIFS([7]手动调整!$F:$F,[7]手动调整!$B:$B,C170)</f>
        <v>0</v>
      </c>
      <c r="BK170" s="64" t="e">
        <f t="shared" si="39"/>
        <v>#REF!</v>
      </c>
    </row>
    <row r="171" spans="1:63">
      <c r="A171" s="22" t="s">
        <v>271</v>
      </c>
      <c r="B171" s="23" t="s">
        <v>12</v>
      </c>
      <c r="C171" s="65" t="s">
        <v>275</v>
      </c>
      <c r="D171" s="23" t="str">
        <f>_xlfn.XLOOKUP(C171,[1]期初设置!$E:$E,[1]期初设置!$AM:$AM,0)</f>
        <v>单人</v>
      </c>
      <c r="E171" s="27">
        <f>IFERROR(_xlfn.XLOOKUP(C171,[1]期初设置!$E:$E,[1]期初设置!$R:$R),"")</f>
        <v>6688</v>
      </c>
      <c r="F171" s="27">
        <f>IFERROR(_xlfn.XLOOKUP(C171,[1]期初设置!$E:$E,[1]期初设置!S:S),"")</f>
        <v>8678</v>
      </c>
      <c r="G171" s="27">
        <f>IFERROR(_xlfn.XLOOKUP(C171,[1]期初设置!$E:$E,[1]期初设置!T:T),"")</f>
        <v>-1990</v>
      </c>
      <c r="H171" s="27">
        <f>IFERROR(_xlfn.XLOOKUP(C171,[1]期初设置!$E:$E,[1]期初设置!U:U),"")</f>
        <v>0</v>
      </c>
      <c r="I171" s="31">
        <f>_xlfn.XLOOKUP(A171,[2]门店排名!$C:$C,[2]门店排名!$E:$E,0)</f>
        <v>180307.8</v>
      </c>
      <c r="J171" s="31">
        <f>IFERROR(_xlfn.XLOOKUP(D171,'[1]⑥战队统计表-B-a-②呈现-业绩明细表④'!$A:$A,'[1]⑥战队统计表-B-a-②呈现-业绩明细表④'!$C:$C,0),"")</f>
        <v>0</v>
      </c>
      <c r="K171" s="32">
        <f>IFERROR(_xlfn.XLOOKUP(C171,[1]期初设置!$E:$E,[1]期初设置!$AI:$AI,0),"")</f>
        <v>0</v>
      </c>
      <c r="L171" s="33">
        <f>_xlfn.XLOOKUP(C171,[1]期初设置!$E:$E,[1]期初设置!$J:$J,0)</f>
        <v>0</v>
      </c>
      <c r="M171" s="35">
        <f>_xlfn.XLOOKUP(C171,[1]期初设置!$E:$E,[1]期初设置!$I:$I,0)</f>
        <v>0</v>
      </c>
      <c r="N171" s="35">
        <f>_xlfn.XLOOKUP(C171,[1]期初设置!$E:$E,[1]期初设置!$K:$K,0)</f>
        <v>0</v>
      </c>
      <c r="O171" s="33">
        <f>_xlfn.XLOOKUP(C171,[1]期初设置!$E:$E,[1]期初设置!$O:$O,0)</f>
        <v>0</v>
      </c>
      <c r="P171" s="35">
        <f>IF(_xlfn.XLOOKUP(C171,[1]期初设置!$E:$E,[1]期初设置!$N:$N,0)="同老店",0,_xlfn.XLOOKUP(C171,[1]期初设置!$E:$E,[1]期初设置!$N:$N,0))</f>
        <v>0</v>
      </c>
      <c r="Q171" s="38">
        <f>_xlfn.XLOOKUP(C171,'[3]7月'!$C:$C,'[3]7月'!$E:$E,0)</f>
        <v>8727.02</v>
      </c>
      <c r="R171" s="38">
        <f>_xlfn.XLOOKUP(C171,'[3]7月'!$C:$C,'[3]7月'!$D:$D,0)</f>
        <v>12</v>
      </c>
      <c r="S171" s="38">
        <f>_xlfn.XLOOKUP(A171,[2]人头人次表!$A:$A,[2]人头人次表!$C:$C,0)</f>
        <v>154</v>
      </c>
      <c r="T171" s="38">
        <f>_xlfn.XLOOKUP(C171,'[4]②7月-汇总'!$D:$D,'[4]②7月-汇总'!$AP:$AP,0)</f>
        <v>7</v>
      </c>
      <c r="U171" s="38">
        <f>_xlfn.XLOOKUP(C171,'[4]②7月-汇总'!$D:$D,'[4]②7月-汇总'!$U:$U,0)</f>
        <v>0</v>
      </c>
      <c r="V171" s="41">
        <f>_xlfn.XLOOKUP(C171,[5]期初设置!$E:$E,[5]期初设置!$AG:$AG,0)</f>
        <v>0.04</v>
      </c>
      <c r="W171" s="42">
        <f>_xlfn.XLOOKUP(C171,[5]期初设置!$E:$E,[5]期初设置!$AH:$AH,0)</f>
        <v>329.764</v>
      </c>
      <c r="X171" s="42">
        <f>_xlfn.XLOOKUP(C171,[5]期初设置!$E:$E,[5]期初设置!$AI:$AI,0)</f>
        <v>-49.153</v>
      </c>
      <c r="Y171" s="42" t="str">
        <f>_xlfn.XLOOKUP(C171,[5]期初设置!$E:$E,[5]期初设置!$AM:$AM,0)</f>
        <v/>
      </c>
      <c r="Z171" s="42">
        <f t="shared" si="28"/>
        <v>0</v>
      </c>
      <c r="AA171" s="42">
        <f t="shared" si="29"/>
        <v>280.611</v>
      </c>
      <c r="AB171" s="42">
        <f>_xlfn.XLOOKUP(C171,'[6]健康师-人工底薪'!$A:$A,'[6]健康师-人工底薪'!$AF:$AF,0)</f>
        <v>451.612903225806</v>
      </c>
      <c r="AC171" s="47">
        <f t="shared" si="30"/>
        <v>451.612903225806</v>
      </c>
      <c r="AD171" s="38">
        <f>_xlfn.XLOOKUP(C171,'[3]7月'!$C:$C,'[3]7月'!$F:$F,0)</f>
        <v>49</v>
      </c>
      <c r="AE171" s="38">
        <f>_xlfn.XLOOKUP(C171,'[8]7月'!$C:$C,'[8]7月'!$G:$G,0)</f>
        <v>0</v>
      </c>
      <c r="AF171" s="38">
        <f>_xlfn.XLOOKUP(C171,'[9]②7月-汇总'!$D:$D,'[9]②7月-汇总'!$W:$W,0)</f>
        <v>0</v>
      </c>
      <c r="AG171" s="38">
        <f>_xlfn.XLOOKUP(C171,'[9]②7月-汇总'!$D:$D,'[9]②7月-汇总'!$Z:$Z,0)</f>
        <v>0</v>
      </c>
      <c r="AH171" s="50" t="e">
        <f>AA171+AC171+#REF!+#REF!+#REF!+AF171+AG171+AD171+AE171</f>
        <v>#REF!</v>
      </c>
      <c r="AI171" s="38">
        <f>_xlfn.XLOOKUP(C171,'[9]①7月-花名册'!$E:$E,'[9]①7月-花名册'!$T:$T,0)</f>
        <v>0</v>
      </c>
      <c r="AJ171" s="38">
        <f t="shared" si="31"/>
        <v>0</v>
      </c>
      <c r="AK171" s="38">
        <f t="shared" si="32"/>
        <v>0</v>
      </c>
      <c r="AL171" s="38">
        <f t="shared" si="33"/>
        <v>0</v>
      </c>
      <c r="AM171" s="38" t="e">
        <f t="shared" si="34"/>
        <v>#REF!</v>
      </c>
      <c r="AN171" s="52">
        <f>_xlfn.XLOOKUP(C171,'[9]②7月-汇总'!$D:$D,'[9]②7月-汇总'!AI:AI,0)</f>
        <v>0</v>
      </c>
      <c r="AO171" s="52">
        <f>_xlfn.XLOOKUP(C171,'[9]②7月-汇总'!$D:$D,'[9]②7月-汇总'!AJ:AJ,0)</f>
        <v>0</v>
      </c>
      <c r="AP171" s="52">
        <f>_xlfn.XLOOKUP(C171,'[9]②7月-汇总'!$D:$D,'[9]②7月-汇总'!AL:AL,0)</f>
        <v>0</v>
      </c>
      <c r="AQ171" s="54">
        <f t="shared" si="35"/>
        <v>0</v>
      </c>
      <c r="AR171" s="55">
        <f>_xlfn.XLOOKUP(C171,'[9]②7月-汇总'!$D:$D,'[9]②7月-汇总'!X:X,0)</f>
        <v>0</v>
      </c>
      <c r="AS171" s="55">
        <f>_xlfn.XLOOKUP(C171,'[9]②7月-汇总'!$D:$D,'[9]②7月-汇总'!Y:Y,0)</f>
        <v>0</v>
      </c>
      <c r="AT171" s="55"/>
      <c r="AU171" s="52">
        <f>_xlfn.XLOOKUP(C171,'[10]7月社保'!$B:$B,'[10]7月社保'!$L:$L,0)</f>
        <v>644.168</v>
      </c>
      <c r="AV171" s="52">
        <f>IFERROR(IF(AL171&gt;0,_xlfn.XLOOKUP(C171,[11]健康师明细!$C:$C,[11]健康师明细!$N:$N,0),0),0)</f>
        <v>0</v>
      </c>
      <c r="AW171" s="52">
        <f>_xlfn.XLOOKUP(C171,'[9]②7月-汇总'!$D:$D,'[9]②7月-汇总'!$AC:$AC,0)</f>
        <v>0</v>
      </c>
      <c r="AX171" s="52">
        <f>_xlfn.XLOOKUP(C171,'[9]②7月-汇总'!$D:$D,'[9]②7月-汇总'!$AB:$AB,0)</f>
        <v>0</v>
      </c>
      <c r="AY171" s="52">
        <f>_xlfn.XLOOKUP(C171,'[9]②7月-汇总'!$D:$D,'[9]②7月-汇总'!$AD:$AD,0)</f>
        <v>0</v>
      </c>
      <c r="AZ171" s="54">
        <f t="shared" si="36"/>
        <v>644.168</v>
      </c>
      <c r="BA171" s="52">
        <f>_xlfn.XLOOKUP(C171,[11]健康师明细!$C:$C,[11]健康师明细!$K:$K,0)</f>
        <v>0</v>
      </c>
      <c r="BB171" s="55">
        <f>_xlfn.XLOOKUP(C171,'[9]②7月-汇总'!$D:$D,'[9]②7月-汇总'!$AE:$AE,0)</f>
        <v>0</v>
      </c>
      <c r="BC171" s="55">
        <f>_xlfn.XLOOKUP(C171,'[9]②7月-汇总'!$D:$D,'[9]②7月-汇总'!$AF:$AF,0)</f>
        <v>0</v>
      </c>
      <c r="BD171" s="58">
        <f>_xlfn.XLOOKUP(C171,'[9]②7月-汇总'!$D:$D,'[9]②7月-汇总'!$AG:$AG,0)</f>
        <v>0</v>
      </c>
      <c r="BE171" s="60" t="e">
        <f t="shared" si="40"/>
        <v>#REF!</v>
      </c>
      <c r="BF171" s="52">
        <f>_xlfn.XLOOKUP(C171,'[9]①7月-花名册'!$E:$E,'[9]①7月-花名册'!$U:$U,0)</f>
        <v>0</v>
      </c>
      <c r="BG171" s="61" t="e">
        <f t="shared" si="37"/>
        <v>#REF!</v>
      </c>
      <c r="BH171" s="61" t="e">
        <f t="shared" si="38"/>
        <v>#REF!</v>
      </c>
      <c r="BI171" s="52">
        <f>_xlfn.XLOOKUP(C171,[9]上月未发人员明细!$A:$A,[9]上月未发人员明细!$I:$I,0)</f>
        <v>0</v>
      </c>
      <c r="BJ171" s="52">
        <f>SUMIFS([7]手动调整!$F:$F,[7]手动调整!$B:$B,C171)</f>
        <v>0</v>
      </c>
      <c r="BK171" s="64" t="e">
        <f t="shared" si="39"/>
        <v>#REF!</v>
      </c>
    </row>
    <row r="172" spans="1:63">
      <c r="A172" s="22" t="s">
        <v>271</v>
      </c>
      <c r="B172" s="23" t="s">
        <v>81</v>
      </c>
      <c r="C172" s="65" t="s">
        <v>276</v>
      </c>
      <c r="D172" s="23">
        <f>_xlfn.XLOOKUP(C172,[1]期初设置!$E:$E,[1]期初设置!$AM:$AM,0)</f>
        <v>0</v>
      </c>
      <c r="E172" s="27" t="str">
        <f>IFERROR(_xlfn.XLOOKUP(C172,[1]期初设置!$E:$E,[1]期初设置!$R:$R),"")</f>
        <v/>
      </c>
      <c r="F172" s="27" t="str">
        <f>IFERROR(_xlfn.XLOOKUP(C172,[1]期初设置!$E:$E,[1]期初设置!S:S),"")</f>
        <v/>
      </c>
      <c r="G172" s="27" t="str">
        <f>IFERROR(_xlfn.XLOOKUP(C172,[1]期初设置!$E:$E,[1]期初设置!T:T),"")</f>
        <v/>
      </c>
      <c r="H172" s="27" t="str">
        <f>IFERROR(_xlfn.XLOOKUP(C172,[1]期初设置!$E:$E,[1]期初设置!U:U),"")</f>
        <v/>
      </c>
      <c r="I172" s="31">
        <f>_xlfn.XLOOKUP(A172,[2]门店排名!$C:$C,[2]门店排名!$E:$E,0)</f>
        <v>180307.8</v>
      </c>
      <c r="J172" s="31" t="str">
        <f>IFERROR(_xlfn.XLOOKUP(D172,'[1]⑥战队统计表-B-a-②呈现-业绩明细表④'!$A:$A,'[1]⑥战队统计表-B-a-②呈现-业绩明细表④'!$C:$C,0),"")</f>
        <v/>
      </c>
      <c r="K172" s="32">
        <f>IFERROR(_xlfn.XLOOKUP(C172,[1]期初设置!$E:$E,[1]期初设置!$AI:$AI,0),"")</f>
        <v>0</v>
      </c>
      <c r="L172" s="33">
        <f>_xlfn.XLOOKUP(C172,[1]期初设置!$E:$E,[1]期初设置!$J:$J,0)</f>
        <v>0</v>
      </c>
      <c r="M172" s="35">
        <f>_xlfn.XLOOKUP(C172,[1]期初设置!$E:$E,[1]期初设置!$I:$I,0)</f>
        <v>0</v>
      </c>
      <c r="N172" s="35">
        <f>_xlfn.XLOOKUP(C172,[1]期初设置!$E:$E,[1]期初设置!$K:$K,0)</f>
        <v>0</v>
      </c>
      <c r="O172" s="33">
        <f>_xlfn.XLOOKUP(C172,[1]期初设置!$E:$E,[1]期初设置!$O:$O,0)</f>
        <v>0</v>
      </c>
      <c r="P172" s="35">
        <f>IF(_xlfn.XLOOKUP(C172,[1]期初设置!$E:$E,[1]期初设置!$N:$N,0)="同老店",0,_xlfn.XLOOKUP(C172,[1]期初设置!$E:$E,[1]期初设置!$N:$N,0))</f>
        <v>0</v>
      </c>
      <c r="Q172" s="38">
        <f>_xlfn.XLOOKUP(C172,'[3]7月'!$C:$C,'[3]7月'!$E:$E,0)</f>
        <v>0</v>
      </c>
      <c r="R172" s="38">
        <f>_xlfn.XLOOKUP(C172,'[3]7月'!$C:$C,'[3]7月'!$D:$D,0)</f>
        <v>0</v>
      </c>
      <c r="S172" s="38">
        <f>_xlfn.XLOOKUP(A172,[2]人头人次表!$A:$A,[2]人头人次表!$C:$C,0)</f>
        <v>154</v>
      </c>
      <c r="T172" s="38">
        <f>_xlfn.XLOOKUP(C172,'[4]②7月-汇总'!$D:$D,'[4]②7月-汇总'!$AP:$AP,0)</f>
        <v>31</v>
      </c>
      <c r="U172" s="38">
        <f>_xlfn.XLOOKUP(C172,'[4]②7月-汇总'!$D:$D,'[4]②7月-汇总'!$U:$U,0)</f>
        <v>0</v>
      </c>
      <c r="V172" s="41">
        <f>_xlfn.XLOOKUP(C172,[5]期初设置!$E:$E,[5]期初设置!$AG:$AG,0)</f>
        <v>0</v>
      </c>
      <c r="W172" s="42">
        <f>_xlfn.XLOOKUP(C172,[5]期初设置!$E:$E,[5]期初设置!$AH:$AH,0)</f>
        <v>0</v>
      </c>
      <c r="X172" s="42">
        <f>_xlfn.XLOOKUP(C172,[5]期初设置!$E:$E,[5]期初设置!$AI:$AI,0)</f>
        <v>0</v>
      </c>
      <c r="Y172" s="42">
        <f>_xlfn.XLOOKUP(C172,[5]期初设置!$E:$E,[5]期初设置!$AM:$AM,0)</f>
        <v>0</v>
      </c>
      <c r="Z172" s="42">
        <f t="shared" si="28"/>
        <v>0</v>
      </c>
      <c r="AA172" s="42">
        <f t="shared" si="29"/>
        <v>0</v>
      </c>
      <c r="AB172" s="42">
        <f>_xlfn.XLOOKUP(C172,'[6]健康师-人工底薪'!$A:$A,'[6]健康师-人工底薪'!$AF:$AF,0)</f>
        <v>0</v>
      </c>
      <c r="AC172" s="47">
        <f t="shared" si="30"/>
        <v>0</v>
      </c>
      <c r="AD172" s="38">
        <f>_xlfn.XLOOKUP(C172,'[3]7月'!$C:$C,'[3]7月'!$F:$F,0)</f>
        <v>0</v>
      </c>
      <c r="AE172" s="38">
        <f>_xlfn.XLOOKUP(C172,'[8]7月'!$C:$C,'[8]7月'!$G:$G,0)</f>
        <v>0</v>
      </c>
      <c r="AF172" s="38">
        <f>_xlfn.XLOOKUP(C172,'[9]②7月-汇总'!$D:$D,'[9]②7月-汇总'!$W:$W,0)</f>
        <v>0</v>
      </c>
      <c r="AG172" s="38">
        <f>_xlfn.XLOOKUP(C172,'[9]②7月-汇总'!$D:$D,'[9]②7月-汇总'!$Z:$Z,0)</f>
        <v>0</v>
      </c>
      <c r="AH172" s="50" t="e">
        <f>AA172+AC172+#REF!+#REF!+#REF!+AF172+AG172+AD172+AE172</f>
        <v>#REF!</v>
      </c>
      <c r="AI172" s="38">
        <f>_xlfn.XLOOKUP(C172,'[9]①7月-花名册'!$E:$E,'[9]①7月-花名册'!$T:$T,0)</f>
        <v>0</v>
      </c>
      <c r="AJ172" s="38">
        <f t="shared" si="31"/>
        <v>0</v>
      </c>
      <c r="AK172" s="38">
        <f t="shared" si="32"/>
        <v>0</v>
      </c>
      <c r="AL172" s="38">
        <f t="shared" si="33"/>
        <v>0</v>
      </c>
      <c r="AM172" s="38" t="e">
        <f t="shared" si="34"/>
        <v>#REF!</v>
      </c>
      <c r="AN172" s="52">
        <f>_xlfn.XLOOKUP(C172,'[9]②7月-汇总'!$D:$D,'[9]②7月-汇总'!AI:AI,0)</f>
        <v>0</v>
      </c>
      <c r="AO172" s="52">
        <f>_xlfn.XLOOKUP(C172,'[9]②7月-汇总'!$D:$D,'[9]②7月-汇总'!AJ:AJ,0)</f>
        <v>0</v>
      </c>
      <c r="AP172" s="52">
        <f>_xlfn.XLOOKUP(C172,'[9]②7月-汇总'!$D:$D,'[9]②7月-汇总'!AL:AL,0)</f>
        <v>0</v>
      </c>
      <c r="AQ172" s="54">
        <f t="shared" si="35"/>
        <v>0</v>
      </c>
      <c r="AR172" s="55">
        <f>_xlfn.XLOOKUP(C172,'[9]②7月-汇总'!$D:$D,'[9]②7月-汇总'!X:X,0)</f>
        <v>0</v>
      </c>
      <c r="AS172" s="55">
        <f>_xlfn.XLOOKUP(C172,'[9]②7月-汇总'!$D:$D,'[9]②7月-汇总'!Y:Y,0)</f>
        <v>0</v>
      </c>
      <c r="AT172" s="55"/>
      <c r="AU172" s="52">
        <f>_xlfn.XLOOKUP(C172,'[10]7月社保'!$B:$B,'[10]7月社保'!$L:$L,0)</f>
        <v>638.756</v>
      </c>
      <c r="AV172" s="52">
        <f>IFERROR(IF(AL172&gt;0,_xlfn.XLOOKUP(C172,[11]健康师明细!$C:$C,[11]健康师明细!$N:$N,0),0),0)</f>
        <v>0</v>
      </c>
      <c r="AW172" s="52">
        <f>_xlfn.XLOOKUP(C172,'[9]②7月-汇总'!$D:$D,'[9]②7月-汇总'!$AC:$AC,0)</f>
        <v>0</v>
      </c>
      <c r="AX172" s="52">
        <f>_xlfn.XLOOKUP(C172,'[9]②7月-汇总'!$D:$D,'[9]②7月-汇总'!$AB:$AB,0)</f>
        <v>0</v>
      </c>
      <c r="AY172" s="52">
        <f>_xlfn.XLOOKUP(C172,'[9]②7月-汇总'!$D:$D,'[9]②7月-汇总'!$AD:$AD,0)</f>
        <v>0</v>
      </c>
      <c r="AZ172" s="54">
        <f t="shared" si="36"/>
        <v>638.756</v>
      </c>
      <c r="BA172" s="52">
        <f>_xlfn.XLOOKUP(C172,[11]健康师明细!$C:$C,[11]健康师明细!$K:$K,0)</f>
        <v>0</v>
      </c>
      <c r="BB172" s="55">
        <f>_xlfn.XLOOKUP(C172,'[9]②7月-汇总'!$D:$D,'[9]②7月-汇总'!$AE:$AE,0)</f>
        <v>0</v>
      </c>
      <c r="BC172" s="55">
        <f>_xlfn.XLOOKUP(C172,'[9]②7月-汇总'!$D:$D,'[9]②7月-汇总'!$AF:$AF,0)</f>
        <v>0</v>
      </c>
      <c r="BD172" s="58">
        <f>_xlfn.XLOOKUP(C172,'[9]②7月-汇总'!$D:$D,'[9]②7月-汇总'!$AG:$AG,0)</f>
        <v>0</v>
      </c>
      <c r="BE172" s="60" t="e">
        <f t="shared" si="40"/>
        <v>#REF!</v>
      </c>
      <c r="BF172" s="52">
        <f>_xlfn.XLOOKUP(C172,'[9]①7月-花名册'!$E:$E,'[9]①7月-花名册'!$U:$U,0)</f>
        <v>0</v>
      </c>
      <c r="BG172" s="61" t="e">
        <f t="shared" si="37"/>
        <v>#REF!</v>
      </c>
      <c r="BH172" s="61" t="e">
        <f t="shared" si="38"/>
        <v>#REF!</v>
      </c>
      <c r="BI172" s="52">
        <f>_xlfn.XLOOKUP(C172,[9]上月未发人员明细!$A:$A,[9]上月未发人员明细!$I:$I,0)</f>
        <v>0</v>
      </c>
      <c r="BJ172" s="52">
        <f>SUMIFS([7]手动调整!$F:$F,[7]手动调整!$B:$B,C172)</f>
        <v>0</v>
      </c>
      <c r="BK172" s="64" t="e">
        <f t="shared" si="39"/>
        <v>#REF!</v>
      </c>
    </row>
    <row r="173" spans="1:63">
      <c r="A173" s="22" t="s">
        <v>271</v>
      </c>
      <c r="B173" s="23" t="s">
        <v>12</v>
      </c>
      <c r="C173" s="65" t="s">
        <v>277</v>
      </c>
      <c r="D173" s="23" t="str">
        <f>_xlfn.XLOOKUP(C173,[1]期初设置!$E:$E,[1]期初设置!$AM:$AM,0)</f>
        <v>凤凰山+冲锋队</v>
      </c>
      <c r="E173" s="27">
        <f>IFERROR(_xlfn.XLOOKUP(C173,[1]期初设置!$E:$E,[1]期初设置!$R:$R),"")</f>
        <v>15460.4</v>
      </c>
      <c r="F173" s="27">
        <f>IFERROR(_xlfn.XLOOKUP(C173,[1]期初设置!$E:$E,[1]期初设置!S:S),"")</f>
        <v>14872.4</v>
      </c>
      <c r="G173" s="27">
        <f>IFERROR(_xlfn.XLOOKUP(C173,[1]期初设置!$E:$E,[1]期初设置!T:T),"")</f>
        <v>0</v>
      </c>
      <c r="H173" s="27">
        <f>IFERROR(_xlfn.XLOOKUP(C173,[1]期初设置!$E:$E,[1]期初设置!U:U),"")</f>
        <v>588</v>
      </c>
      <c r="I173" s="31">
        <f>_xlfn.XLOOKUP(A173,[2]门店排名!$C:$C,[2]门店排名!$E:$E,0)</f>
        <v>180307.8</v>
      </c>
      <c r="J173" s="31">
        <f>IFERROR(_xlfn.XLOOKUP(D173,'[1]⑥战队统计表-B-a-②呈现-业绩明细表④'!$A:$A,'[1]⑥战队统计表-B-a-②呈现-业绩明细表④'!$C:$C,0),"")</f>
        <v>106547</v>
      </c>
      <c r="K173" s="32">
        <f>IFERROR(_xlfn.XLOOKUP(C173,[1]期初设置!$E:$E,[1]期初设置!$AI:$AI,0),"")</f>
        <v>706.439</v>
      </c>
      <c r="L173" s="33">
        <f>_xlfn.XLOOKUP(C173,[1]期初设置!$E:$E,[1]期初设置!$J:$J,0)</f>
        <v>0</v>
      </c>
      <c r="M173" s="35">
        <f>_xlfn.XLOOKUP(C173,[1]期初设置!$E:$E,[1]期初设置!$I:$I,0)</f>
        <v>0</v>
      </c>
      <c r="N173" s="35">
        <f>_xlfn.XLOOKUP(C173,[1]期初设置!$E:$E,[1]期初设置!$K:$K,0)</f>
        <v>0</v>
      </c>
      <c r="O173" s="33">
        <f>_xlfn.XLOOKUP(C173,[1]期初设置!$E:$E,[1]期初设置!$O:$O,0)</f>
        <v>0</v>
      </c>
      <c r="P173" s="35">
        <f>IF(_xlfn.XLOOKUP(C173,[1]期初设置!$E:$E,[1]期初设置!$N:$N,0)="同老店",0,_xlfn.XLOOKUP(C173,[1]期初设置!$E:$E,[1]期初设置!$N:$N,0))</f>
        <v>0</v>
      </c>
      <c r="Q173" s="38">
        <f>_xlfn.XLOOKUP(C173,'[3]7月'!$C:$C,'[3]7月'!$E:$E,0)</f>
        <v>5446.22</v>
      </c>
      <c r="R173" s="38">
        <f>_xlfn.XLOOKUP(C173,'[3]7月'!$C:$C,'[3]7月'!$D:$D,0)</f>
        <v>85</v>
      </c>
      <c r="S173" s="38">
        <f>_xlfn.XLOOKUP(A173,[2]人头人次表!$A:$A,[2]人头人次表!$C:$C,0)</f>
        <v>154</v>
      </c>
      <c r="T173" s="38">
        <f>_xlfn.XLOOKUP(C173,'[4]②7月-汇总'!$D:$D,'[4]②7月-汇总'!$AP:$AP,0)</f>
        <v>31</v>
      </c>
      <c r="U173" s="38">
        <f>_xlfn.XLOOKUP(C173,'[4]②7月-汇总'!$D:$D,'[4]②7月-汇总'!$U:$U,0)</f>
        <v>0</v>
      </c>
      <c r="V173" s="41">
        <f>_xlfn.XLOOKUP(C173,[5]期初设置!$E:$E,[5]期初设置!$AG:$AG,0)</f>
        <v>0.05</v>
      </c>
      <c r="W173" s="42">
        <f>_xlfn.XLOOKUP(C173,[5]期初设置!$E:$E,[5]期初设置!$AH:$AH,0)</f>
        <v>706.439</v>
      </c>
      <c r="X173" s="42">
        <f>_xlfn.XLOOKUP(C173,[5]期初设置!$E:$E,[5]期初设置!$AI:$AI,0)</f>
        <v>0</v>
      </c>
      <c r="Y173" s="42" t="str">
        <f>_xlfn.XLOOKUP(C173,[5]期初设置!$E:$E,[5]期初设置!$AM:$AM,0)</f>
        <v/>
      </c>
      <c r="Z173" s="42">
        <f t="shared" si="28"/>
        <v>0</v>
      </c>
      <c r="AA173" s="42">
        <f t="shared" si="29"/>
        <v>706.439</v>
      </c>
      <c r="AB173" s="42">
        <f>_xlfn.XLOOKUP(C173,'[6]健康师-人工底薪'!$A:$A,'[6]健康师-人工底薪'!$AF:$AF,0)</f>
        <v>1800</v>
      </c>
      <c r="AC173" s="47">
        <f t="shared" si="30"/>
        <v>1800</v>
      </c>
      <c r="AD173" s="38">
        <f>_xlfn.XLOOKUP(C173,'[3]7月'!$C:$C,'[3]7月'!$F:$F,0)</f>
        <v>1089</v>
      </c>
      <c r="AE173" s="38">
        <f>_xlfn.XLOOKUP(C173,'[8]7月'!$C:$C,'[8]7月'!$G:$G,0)</f>
        <v>20</v>
      </c>
      <c r="AF173" s="38">
        <f>_xlfn.XLOOKUP(C173,'[9]②7月-汇总'!$D:$D,'[9]②7月-汇总'!$W:$W,0)</f>
        <v>0</v>
      </c>
      <c r="AG173" s="38">
        <f>_xlfn.XLOOKUP(C173,'[9]②7月-汇总'!$D:$D,'[9]②7月-汇总'!$Z:$Z,0)</f>
        <v>0</v>
      </c>
      <c r="AH173" s="50" t="e">
        <f>AA173+AC173+#REF!+#REF!+#REF!+AF173+AG173+AD173+AE173</f>
        <v>#REF!</v>
      </c>
      <c r="AI173" s="38">
        <f>_xlfn.XLOOKUP(C173,'[9]①7月-花名册'!$E:$E,'[9]①7月-花名册'!$T:$T,0)</f>
        <v>0</v>
      </c>
      <c r="AJ173" s="38">
        <f t="shared" si="31"/>
        <v>0</v>
      </c>
      <c r="AK173" s="38">
        <f t="shared" si="32"/>
        <v>0</v>
      </c>
      <c r="AL173" s="38">
        <f t="shared" si="33"/>
        <v>0</v>
      </c>
      <c r="AM173" s="38" t="e">
        <f t="shared" si="34"/>
        <v>#REF!</v>
      </c>
      <c r="AN173" s="52">
        <f>_xlfn.XLOOKUP(C173,'[9]②7月-汇总'!$D:$D,'[9]②7月-汇总'!AI:AI,0)</f>
        <v>0</v>
      </c>
      <c r="AO173" s="52">
        <f>_xlfn.XLOOKUP(C173,'[9]②7月-汇总'!$D:$D,'[9]②7月-汇总'!AJ:AJ,0)</f>
        <v>0</v>
      </c>
      <c r="AP173" s="52">
        <f>_xlfn.XLOOKUP(C173,'[9]②7月-汇总'!$D:$D,'[9]②7月-汇总'!AL:AL,0)</f>
        <v>0</v>
      </c>
      <c r="AQ173" s="54">
        <f t="shared" si="35"/>
        <v>0</v>
      </c>
      <c r="AR173" s="55">
        <f>_xlfn.XLOOKUP(C173,'[9]②7月-汇总'!$D:$D,'[9]②7月-汇总'!X:X,0)</f>
        <v>10</v>
      </c>
      <c r="AS173" s="55">
        <f>_xlfn.XLOOKUP(C173,'[9]②7月-汇总'!$D:$D,'[9]②7月-汇总'!Y:Y,0)</f>
        <v>0</v>
      </c>
      <c r="AT173" s="55"/>
      <c r="AU173" s="52">
        <f>_xlfn.XLOOKUP(C173,'[10]7月社保'!$B:$B,'[10]7月社保'!$L:$L,0)</f>
        <v>0</v>
      </c>
      <c r="AV173" s="52">
        <f>IFERROR(IF(AL173&gt;0,_xlfn.XLOOKUP(C173,[11]健康师明细!$C:$C,[11]健康师明细!$N:$N,0),0),0)</f>
        <v>0</v>
      </c>
      <c r="AW173" s="52">
        <f>_xlfn.XLOOKUP(C173,'[9]②7月-汇总'!$D:$D,'[9]②7月-汇总'!$AC:$AC,0)</f>
        <v>0</v>
      </c>
      <c r="AX173" s="52">
        <f>_xlfn.XLOOKUP(C173,'[9]②7月-汇总'!$D:$D,'[9]②7月-汇总'!$AB:$AB,0)</f>
        <v>0</v>
      </c>
      <c r="AY173" s="52">
        <f>_xlfn.XLOOKUP(C173,'[9]②7月-汇总'!$D:$D,'[9]②7月-汇总'!$AD:$AD,0)</f>
        <v>0</v>
      </c>
      <c r="AZ173" s="54">
        <f t="shared" si="36"/>
        <v>10</v>
      </c>
      <c r="BA173" s="52">
        <f>_xlfn.XLOOKUP(C173,[11]健康师明细!$C:$C,[11]健康师明细!$K:$K,0)</f>
        <v>0</v>
      </c>
      <c r="BB173" s="55">
        <f>_xlfn.XLOOKUP(C173,'[9]②7月-汇总'!$D:$D,'[9]②7月-汇总'!$AE:$AE,0)</f>
        <v>0</v>
      </c>
      <c r="BC173" s="55">
        <f>_xlfn.XLOOKUP(C173,'[9]②7月-汇总'!$D:$D,'[9]②7月-汇总'!$AF:$AF,0)</f>
        <v>0</v>
      </c>
      <c r="BD173" s="58">
        <f>_xlfn.XLOOKUP(C173,'[9]②7月-汇总'!$D:$D,'[9]②7月-汇总'!$AG:$AG,0)</f>
        <v>0</v>
      </c>
      <c r="BE173" s="60" t="e">
        <f t="shared" si="40"/>
        <v>#REF!</v>
      </c>
      <c r="BF173" s="52">
        <f>_xlfn.XLOOKUP(C173,'[9]①7月-花名册'!$E:$E,'[9]①7月-花名册'!$U:$U,0)</f>
        <v>0</v>
      </c>
      <c r="BG173" s="61" t="e">
        <f t="shared" si="37"/>
        <v>#REF!</v>
      </c>
      <c r="BH173" s="61" t="e">
        <f t="shared" si="38"/>
        <v>#REF!</v>
      </c>
      <c r="BI173" s="52">
        <f>_xlfn.XLOOKUP(C173,[9]上月未发人员明细!$A:$A,[9]上月未发人员明细!$I:$I,0)</f>
        <v>0</v>
      </c>
      <c r="BJ173" s="52">
        <f>SUMIFS([7]手动调整!$F:$F,[7]手动调整!$B:$B,C173)</f>
        <v>0</v>
      </c>
      <c r="BK173" s="64" t="e">
        <f t="shared" si="39"/>
        <v>#REF!</v>
      </c>
    </row>
    <row r="174" spans="1:63">
      <c r="A174" s="22" t="s">
        <v>271</v>
      </c>
      <c r="B174" s="23" t="s">
        <v>12</v>
      </c>
      <c r="C174" s="23" t="s">
        <v>278</v>
      </c>
      <c r="D174" s="23" t="str">
        <f>_xlfn.XLOOKUP(C174,[1]期初设置!$E:$E,[1]期初设置!$AM:$AM,0)</f>
        <v>凤凰山+凤羽队</v>
      </c>
      <c r="E174" s="27">
        <f>IFERROR(_xlfn.XLOOKUP(C174,[1]期初设置!$E:$E,[1]期初设置!$R:$R),"")</f>
        <v>8732.7</v>
      </c>
      <c r="F174" s="27">
        <f>IFERROR(_xlfn.XLOOKUP(C174,[1]期初设置!$E:$E,[1]期初设置!S:S),"")</f>
        <v>5924.7</v>
      </c>
      <c r="G174" s="27">
        <f>IFERROR(_xlfn.XLOOKUP(C174,[1]期初设置!$E:$E,[1]期初设置!T:T),"")</f>
        <v>1568</v>
      </c>
      <c r="H174" s="27">
        <f>IFERROR(_xlfn.XLOOKUP(C174,[1]期初设置!$E:$E,[1]期初设置!U:U),"")</f>
        <v>1240</v>
      </c>
      <c r="I174" s="31">
        <f>_xlfn.XLOOKUP(A174,[2]门店排名!$C:$C,[2]门店排名!$E:$E,0)</f>
        <v>180307.8</v>
      </c>
      <c r="J174" s="31">
        <f>IFERROR(_xlfn.XLOOKUP(D174,'[1]⑥战队统计表-B-a-②呈现-业绩明细表④'!$A:$A,'[1]⑥战队统计表-B-a-②呈现-业绩明细表④'!$C:$C,0),"")</f>
        <v>66307.8</v>
      </c>
      <c r="K174" s="32">
        <f>IFERROR(_xlfn.XLOOKUP(C174,[1]期初设置!$E:$E,[1]期初设置!$AI:$AI,0),"")</f>
        <v>329.83525</v>
      </c>
      <c r="L174" s="33">
        <f>_xlfn.XLOOKUP(C174,[1]期初设置!$E:$E,[1]期初设置!$J:$J,0)</f>
        <v>0</v>
      </c>
      <c r="M174" s="35">
        <f>_xlfn.XLOOKUP(C174,[1]期初设置!$E:$E,[1]期初设置!$I:$I,0)</f>
        <v>0</v>
      </c>
      <c r="N174" s="35">
        <f>_xlfn.XLOOKUP(C174,[1]期初设置!$E:$E,[1]期初设置!$K:$K,0)</f>
        <v>0</v>
      </c>
      <c r="O174" s="33">
        <f>_xlfn.XLOOKUP(C174,[1]期初设置!$E:$E,[1]期初设置!$O:$O,0)</f>
        <v>0</v>
      </c>
      <c r="P174" s="35">
        <f>IF(_xlfn.XLOOKUP(C174,[1]期初设置!$E:$E,[1]期初设置!$N:$N,0)="同老店",0,_xlfn.XLOOKUP(C174,[1]期初设置!$E:$E,[1]期初设置!$N:$N,0))</f>
        <v>0</v>
      </c>
      <c r="Q174" s="38">
        <f>_xlfn.XLOOKUP(C174,'[3]7月'!$C:$C,'[3]7月'!$E:$E,0)</f>
        <v>6608.24</v>
      </c>
      <c r="R174" s="38">
        <f>_xlfn.XLOOKUP(C174,'[3]7月'!$C:$C,'[3]7月'!$D:$D,0)</f>
        <v>105</v>
      </c>
      <c r="S174" s="38">
        <f>_xlfn.XLOOKUP(A174,[2]人头人次表!$A:$A,[2]人头人次表!$C:$C,0)</f>
        <v>154</v>
      </c>
      <c r="T174" s="38">
        <f>_xlfn.XLOOKUP(C174,'[4]②7月-汇总'!$D:$D,'[4]②7月-汇总'!$AP:$AP,0)</f>
        <v>31</v>
      </c>
      <c r="U174" s="38">
        <f>_xlfn.XLOOKUP(C174,'[4]②7月-汇总'!$D:$D,'[4]②7月-汇总'!$U:$U,0)</f>
        <v>0</v>
      </c>
      <c r="V174" s="41">
        <f>_xlfn.XLOOKUP(C174,[5]期初设置!$E:$E,[5]期初设置!$AG:$AG,0)</f>
        <v>0.05</v>
      </c>
      <c r="W174" s="42">
        <f>_xlfn.XLOOKUP(C174,[5]期初设置!$E:$E,[5]期初设置!$AH:$AH,0)</f>
        <v>281.42325</v>
      </c>
      <c r="X174" s="42">
        <f>_xlfn.XLOOKUP(C174,[5]期初设置!$E:$E,[5]期初设置!$AI:$AI,0)</f>
        <v>48.412</v>
      </c>
      <c r="Y174" s="42" t="str">
        <f>_xlfn.XLOOKUP(C174,[5]期初设置!$E:$E,[5]期初设置!$AM:$AM,0)</f>
        <v/>
      </c>
      <c r="Z174" s="42">
        <f t="shared" si="28"/>
        <v>0</v>
      </c>
      <c r="AA174" s="42">
        <f t="shared" si="29"/>
        <v>329.83525</v>
      </c>
      <c r="AB174" s="42">
        <f>_xlfn.XLOOKUP(C174,'[6]健康师-人工底薪'!$A:$A,'[6]健康师-人工底薪'!$AF:$AF,0)</f>
        <v>2000</v>
      </c>
      <c r="AC174" s="47">
        <f t="shared" si="30"/>
        <v>2000</v>
      </c>
      <c r="AD174" s="38">
        <f>_xlfn.XLOOKUP(C174,'[3]7月'!$C:$C,'[3]7月'!$F:$F,0)</f>
        <v>1263</v>
      </c>
      <c r="AE174" s="38">
        <f>_xlfn.XLOOKUP(C174,'[8]7月'!$C:$C,'[8]7月'!$G:$G,0)</f>
        <v>0</v>
      </c>
      <c r="AF174" s="38">
        <f>_xlfn.XLOOKUP(C174,'[9]②7月-汇总'!$D:$D,'[9]②7月-汇总'!$W:$W,0)</f>
        <v>0</v>
      </c>
      <c r="AG174" s="38">
        <f>_xlfn.XLOOKUP(C174,'[9]②7月-汇总'!$D:$D,'[9]②7月-汇总'!$Z:$Z,0)</f>
        <v>0</v>
      </c>
      <c r="AH174" s="50" t="e">
        <f>AA174+AC174+#REF!+#REF!+#REF!+AF174+AG174+AD174+AE174</f>
        <v>#REF!</v>
      </c>
      <c r="AI174" s="38">
        <f>_xlfn.XLOOKUP(C174,'[9]①7月-花名册'!$E:$E,'[9]①7月-花名册'!$T:$T,0)</f>
        <v>0</v>
      </c>
      <c r="AJ174" s="38">
        <f t="shared" si="31"/>
        <v>0</v>
      </c>
      <c r="AK174" s="38">
        <f t="shared" si="32"/>
        <v>0</v>
      </c>
      <c r="AL174" s="38">
        <f t="shared" si="33"/>
        <v>0</v>
      </c>
      <c r="AM174" s="38" t="e">
        <f t="shared" si="34"/>
        <v>#REF!</v>
      </c>
      <c r="AN174" s="52">
        <f>_xlfn.XLOOKUP(C174,'[9]②7月-汇总'!$D:$D,'[9]②7月-汇总'!AI:AI,0)</f>
        <v>0</v>
      </c>
      <c r="AO174" s="52">
        <f>_xlfn.XLOOKUP(C174,'[9]②7月-汇总'!$D:$D,'[9]②7月-汇总'!AJ:AJ,0)</f>
        <v>0</v>
      </c>
      <c r="AP174" s="52">
        <f>_xlfn.XLOOKUP(C174,'[9]②7月-汇总'!$D:$D,'[9]②7月-汇总'!AL:AL,0)</f>
        <v>0</v>
      </c>
      <c r="AQ174" s="54">
        <f t="shared" si="35"/>
        <v>0</v>
      </c>
      <c r="AR174" s="55">
        <f>_xlfn.XLOOKUP(C174,'[9]②7月-汇总'!$D:$D,'[9]②7月-汇总'!X:X,0)</f>
        <v>0</v>
      </c>
      <c r="AS174" s="55">
        <f>_xlfn.XLOOKUP(C174,'[9]②7月-汇总'!$D:$D,'[9]②7月-汇总'!Y:Y,0)</f>
        <v>0</v>
      </c>
      <c r="AT174" s="55"/>
      <c r="AU174" s="52">
        <f>_xlfn.XLOOKUP(C174,'[10]7月社保'!$B:$B,'[10]7月社保'!$L:$L,0)</f>
        <v>0</v>
      </c>
      <c r="AV174" s="52">
        <f>IFERROR(IF(AL174&gt;0,_xlfn.XLOOKUP(C174,[11]健康师明细!$C:$C,[11]健康师明细!$N:$N,0),0),0)</f>
        <v>0</v>
      </c>
      <c r="AW174" s="52">
        <f>_xlfn.XLOOKUP(C174,'[9]②7月-汇总'!$D:$D,'[9]②7月-汇总'!$AC:$AC,0)</f>
        <v>0</v>
      </c>
      <c r="AX174" s="52">
        <f>_xlfn.XLOOKUP(C174,'[9]②7月-汇总'!$D:$D,'[9]②7月-汇总'!$AB:$AB,0)</f>
        <v>0</v>
      </c>
      <c r="AY174" s="52">
        <f>_xlfn.XLOOKUP(C174,'[9]②7月-汇总'!$D:$D,'[9]②7月-汇总'!$AD:$AD,0)</f>
        <v>0</v>
      </c>
      <c r="AZ174" s="54">
        <f t="shared" si="36"/>
        <v>0</v>
      </c>
      <c r="BA174" s="52">
        <f>_xlfn.XLOOKUP(C174,[11]健康师明细!$C:$C,[11]健康师明细!$K:$K,0)</f>
        <v>0</v>
      </c>
      <c r="BB174" s="55">
        <f>_xlfn.XLOOKUP(C174,'[9]②7月-汇总'!$D:$D,'[9]②7月-汇总'!$AE:$AE,0)</f>
        <v>0</v>
      </c>
      <c r="BC174" s="55">
        <f>_xlfn.XLOOKUP(C174,'[9]②7月-汇总'!$D:$D,'[9]②7月-汇总'!$AF:$AF,0)</f>
        <v>0</v>
      </c>
      <c r="BD174" s="58">
        <f>_xlfn.XLOOKUP(C174,'[9]②7月-汇总'!$D:$D,'[9]②7月-汇总'!$AG:$AG,0)</f>
        <v>0</v>
      </c>
      <c r="BE174" s="60" t="e">
        <f t="shared" si="40"/>
        <v>#REF!</v>
      </c>
      <c r="BF174" s="52">
        <f>_xlfn.XLOOKUP(C174,'[9]①7月-花名册'!$E:$E,'[9]①7月-花名册'!$U:$U,0)</f>
        <v>0</v>
      </c>
      <c r="BG174" s="61" t="e">
        <f t="shared" si="37"/>
        <v>#REF!</v>
      </c>
      <c r="BH174" s="61" t="e">
        <f t="shared" si="38"/>
        <v>#REF!</v>
      </c>
      <c r="BI174" s="52">
        <f>_xlfn.XLOOKUP(C174,[9]上月未发人员明细!$A:$A,[9]上月未发人员明细!$I:$I,0)</f>
        <v>0</v>
      </c>
      <c r="BJ174" s="52">
        <f>SUMIFS([7]手动调整!$F:$F,[7]手动调整!$B:$B,C174)</f>
        <v>0</v>
      </c>
      <c r="BK174" s="64" t="e">
        <f t="shared" si="39"/>
        <v>#REF!</v>
      </c>
    </row>
    <row r="175" spans="1:63">
      <c r="A175" s="22" t="s">
        <v>271</v>
      </c>
      <c r="B175" s="66" t="s">
        <v>12</v>
      </c>
      <c r="C175" s="66" t="s">
        <v>279</v>
      </c>
      <c r="D175" s="23" t="str">
        <f>_xlfn.XLOOKUP(C175,[1]期初设置!$E:$E,[1]期初设置!$AM:$AM,0)</f>
        <v>凤凰山+冲锋队</v>
      </c>
      <c r="E175" s="27">
        <f>IFERROR(_xlfn.XLOOKUP(C175,[1]期初设置!$E:$E,[1]期初设置!$R:$R),"")</f>
        <v>8133.3</v>
      </c>
      <c r="F175" s="27">
        <f>IFERROR(_xlfn.XLOOKUP(C175,[1]期初设置!$E:$E,[1]期初设置!S:S),"")</f>
        <v>8133.3</v>
      </c>
      <c r="G175" s="27">
        <f>IFERROR(_xlfn.XLOOKUP(C175,[1]期初设置!$E:$E,[1]期初设置!T:T),"")</f>
        <v>0</v>
      </c>
      <c r="H175" s="27">
        <f>IFERROR(_xlfn.XLOOKUP(C175,[1]期初设置!$E:$E,[1]期初设置!U:U),"")</f>
        <v>0</v>
      </c>
      <c r="I175" s="31">
        <f>_xlfn.XLOOKUP(A175,[2]门店排名!$C:$C,[2]门店排名!$E:$E,0)</f>
        <v>180307.8</v>
      </c>
      <c r="J175" s="31">
        <f>IFERROR(_xlfn.XLOOKUP(D175,'[1]⑥战队统计表-B-a-②呈现-业绩明细表④'!$A:$A,'[1]⑥战队统计表-B-a-②呈现-业绩明细表④'!$C:$C,0),"")</f>
        <v>106547</v>
      </c>
      <c r="K175" s="32">
        <f>IFERROR(_xlfn.XLOOKUP(C175,[1]期初设置!$E:$E,[1]期初设置!$AI:$AI,0),"")</f>
        <v>386.33175</v>
      </c>
      <c r="L175" s="33">
        <f>_xlfn.XLOOKUP(C175,[1]期初设置!$E:$E,[1]期初设置!$J:$J,0)</f>
        <v>0</v>
      </c>
      <c r="M175" s="35">
        <f>_xlfn.XLOOKUP(C175,[1]期初设置!$E:$E,[1]期初设置!$I:$I,0)</f>
        <v>0</v>
      </c>
      <c r="N175" s="35">
        <f>_xlfn.XLOOKUP(C175,[1]期初设置!$E:$E,[1]期初设置!$K:$K,0)</f>
        <v>0</v>
      </c>
      <c r="O175" s="33">
        <f>_xlfn.XLOOKUP(C175,[1]期初设置!$E:$E,[1]期初设置!$O:$O,0)</f>
        <v>0</v>
      </c>
      <c r="P175" s="35">
        <f>IF(_xlfn.XLOOKUP(C175,[1]期初设置!$E:$E,[1]期初设置!$N:$N,0)="同老店",0,_xlfn.XLOOKUP(C175,[1]期初设置!$E:$E,[1]期初设置!$N:$N,0))</f>
        <v>0</v>
      </c>
      <c r="Q175" s="38">
        <f>_xlfn.XLOOKUP(C175,'[3]7月'!$C:$C,'[3]7月'!$E:$E,0)</f>
        <v>5713.5</v>
      </c>
      <c r="R175" s="38">
        <f>_xlfn.XLOOKUP(C175,'[3]7月'!$C:$C,'[3]7月'!$D:$D,0)</f>
        <v>81</v>
      </c>
      <c r="S175" s="38">
        <f>_xlfn.XLOOKUP(A175,[2]人头人次表!$A:$A,[2]人头人次表!$C:$C,0)</f>
        <v>154</v>
      </c>
      <c r="T175" s="38">
        <f>_xlfn.XLOOKUP(C175,'[4]②7月-汇总'!$D:$D,'[4]②7月-汇总'!$AP:$AP,0)</f>
        <v>31</v>
      </c>
      <c r="U175" s="38">
        <f>_xlfn.XLOOKUP(C175,'[4]②7月-汇总'!$D:$D,'[4]②7月-汇总'!$U:$U,0)</f>
        <v>0</v>
      </c>
      <c r="V175" s="41">
        <f>_xlfn.XLOOKUP(C175,[5]期初设置!$E:$E,[5]期初设置!$AG:$AG,0)</f>
        <v>0.05</v>
      </c>
      <c r="W175" s="42">
        <f>_xlfn.XLOOKUP(C175,[5]期初设置!$E:$E,[5]期初设置!$AH:$AH,0)</f>
        <v>386.33175</v>
      </c>
      <c r="X175" s="42">
        <f>_xlfn.XLOOKUP(C175,[5]期初设置!$E:$E,[5]期初设置!$AI:$AI,0)</f>
        <v>0</v>
      </c>
      <c r="Y175" s="42" t="str">
        <f>_xlfn.XLOOKUP(C175,[5]期初设置!$E:$E,[5]期初设置!$AM:$AM,0)</f>
        <v/>
      </c>
      <c r="Z175" s="42">
        <f t="shared" si="28"/>
        <v>0</v>
      </c>
      <c r="AA175" s="42">
        <f t="shared" si="29"/>
        <v>386.33175</v>
      </c>
      <c r="AB175" s="42">
        <f>_xlfn.XLOOKUP(C175,'[6]健康师-人工底薪'!$A:$A,'[6]健康师-人工底薪'!$AF:$AF,0)</f>
        <v>1800</v>
      </c>
      <c r="AC175" s="47">
        <f t="shared" si="30"/>
        <v>1800</v>
      </c>
      <c r="AD175" s="38">
        <f>_xlfn.XLOOKUP(C175,'[3]7月'!$C:$C,'[3]7月'!$F:$F,0)</f>
        <v>1123</v>
      </c>
      <c r="AE175" s="38">
        <f>_xlfn.XLOOKUP(C175,'[8]7月'!$C:$C,'[8]7月'!$G:$G,0)</f>
        <v>0</v>
      </c>
      <c r="AF175" s="38">
        <f>_xlfn.XLOOKUP(C175,'[9]②7月-汇总'!$D:$D,'[9]②7月-汇总'!$W:$W,0)</f>
        <v>0</v>
      </c>
      <c r="AG175" s="38">
        <f>_xlfn.XLOOKUP(C175,'[9]②7月-汇总'!$D:$D,'[9]②7月-汇总'!$Z:$Z,0)</f>
        <v>0</v>
      </c>
      <c r="AH175" s="50" t="e">
        <f>AA175+AC175+#REF!+#REF!+#REF!+AF175+AG175+AD175+AE175</f>
        <v>#REF!</v>
      </c>
      <c r="AI175" s="38">
        <f>_xlfn.XLOOKUP(C175,'[9]①7月-花名册'!$E:$E,'[9]①7月-花名册'!$T:$T,0)</f>
        <v>0</v>
      </c>
      <c r="AJ175" s="38">
        <f t="shared" si="31"/>
        <v>0</v>
      </c>
      <c r="AK175" s="38">
        <f t="shared" si="32"/>
        <v>0</v>
      </c>
      <c r="AL175" s="38">
        <f t="shared" si="33"/>
        <v>0</v>
      </c>
      <c r="AM175" s="38" t="e">
        <f t="shared" si="34"/>
        <v>#REF!</v>
      </c>
      <c r="AN175" s="52">
        <f>_xlfn.XLOOKUP(C175,'[9]②7月-汇总'!$D:$D,'[9]②7月-汇总'!AI:AI,0)</f>
        <v>0</v>
      </c>
      <c r="AO175" s="52">
        <f>_xlfn.XLOOKUP(C175,'[9]②7月-汇总'!$D:$D,'[9]②7月-汇总'!AJ:AJ,0)</f>
        <v>0</v>
      </c>
      <c r="AP175" s="52">
        <f>_xlfn.XLOOKUP(C175,'[9]②7月-汇总'!$D:$D,'[9]②7月-汇总'!AL:AL,0)</f>
        <v>0</v>
      </c>
      <c r="AQ175" s="54">
        <f t="shared" si="35"/>
        <v>0</v>
      </c>
      <c r="AR175" s="55">
        <f>_xlfn.XLOOKUP(C175,'[9]②7月-汇总'!$D:$D,'[9]②7月-汇总'!X:X,0)</f>
        <v>0</v>
      </c>
      <c r="AS175" s="55">
        <f>_xlfn.XLOOKUP(C175,'[9]②7月-汇总'!$D:$D,'[9]②7月-汇总'!Y:Y,0)</f>
        <v>0</v>
      </c>
      <c r="AT175" s="55"/>
      <c r="AU175" s="52">
        <f>_xlfn.XLOOKUP(C175,'[10]7月社保'!$B:$B,'[10]7月社保'!$L:$L,0)</f>
        <v>0</v>
      </c>
      <c r="AV175" s="52">
        <f>IFERROR(IF(AL175&gt;0,_xlfn.XLOOKUP(C175,[11]健康师明细!$C:$C,[11]健康师明细!$N:$N,0),0),0)</f>
        <v>0</v>
      </c>
      <c r="AW175" s="52">
        <f>_xlfn.XLOOKUP(C175,'[9]②7月-汇总'!$D:$D,'[9]②7月-汇总'!$AC:$AC,0)</f>
        <v>0</v>
      </c>
      <c r="AX175" s="52">
        <f>_xlfn.XLOOKUP(C175,'[9]②7月-汇总'!$D:$D,'[9]②7月-汇总'!$AB:$AB,0)</f>
        <v>0</v>
      </c>
      <c r="AY175" s="52">
        <f>_xlfn.XLOOKUP(C175,'[9]②7月-汇总'!$D:$D,'[9]②7月-汇总'!$AD:$AD,0)</f>
        <v>0</v>
      </c>
      <c r="AZ175" s="54">
        <f t="shared" si="36"/>
        <v>0</v>
      </c>
      <c r="BA175" s="52">
        <f>_xlfn.XLOOKUP(C175,[11]健康师明细!$C:$C,[11]健康师明细!$K:$K,0)</f>
        <v>0</v>
      </c>
      <c r="BB175" s="55">
        <f>_xlfn.XLOOKUP(C175,'[9]②7月-汇总'!$D:$D,'[9]②7月-汇总'!$AE:$AE,0)</f>
        <v>0</v>
      </c>
      <c r="BC175" s="55">
        <f>_xlfn.XLOOKUP(C175,'[9]②7月-汇总'!$D:$D,'[9]②7月-汇总'!$AF:$AF,0)</f>
        <v>0</v>
      </c>
      <c r="BD175" s="58">
        <f>_xlfn.XLOOKUP(C175,'[9]②7月-汇总'!$D:$D,'[9]②7月-汇总'!$AG:$AG,0)</f>
        <v>0</v>
      </c>
      <c r="BE175" s="60" t="e">
        <f t="shared" si="40"/>
        <v>#REF!</v>
      </c>
      <c r="BF175" s="52">
        <f>_xlfn.XLOOKUP(C175,'[9]①7月-花名册'!$E:$E,'[9]①7月-花名册'!$U:$U,0)</f>
        <v>0</v>
      </c>
      <c r="BG175" s="61" t="e">
        <f t="shared" si="37"/>
        <v>#REF!</v>
      </c>
      <c r="BH175" s="61" t="e">
        <f t="shared" si="38"/>
        <v>#REF!</v>
      </c>
      <c r="BI175" s="52">
        <f>_xlfn.XLOOKUP(C175,[9]上月未发人员明细!$A:$A,[9]上月未发人员明细!$I:$I,0)</f>
        <v>0</v>
      </c>
      <c r="BJ175" s="52">
        <f>SUMIFS([7]手动调整!$F:$F,[7]手动调整!$B:$B,C175)</f>
        <v>0</v>
      </c>
      <c r="BK175" s="64" t="e">
        <f t="shared" si="39"/>
        <v>#REF!</v>
      </c>
    </row>
    <row r="176" spans="1:63">
      <c r="A176" s="22" t="s">
        <v>280</v>
      </c>
      <c r="B176" s="23" t="s">
        <v>79</v>
      </c>
      <c r="C176" s="23" t="s">
        <v>281</v>
      </c>
      <c r="D176" s="23">
        <f>_xlfn.XLOOKUP(C176,[1]期初设置!$E:$E,[1]期初设置!$AM:$AM,0)</f>
        <v>0</v>
      </c>
      <c r="E176" s="27" t="str">
        <f>IFERROR(_xlfn.XLOOKUP(C176,[1]期初设置!$E:$E,[1]期初设置!$R:$R),"")</f>
        <v/>
      </c>
      <c r="F176" s="27" t="str">
        <f>IFERROR(_xlfn.XLOOKUP(C176,[1]期初设置!$E:$E,[1]期初设置!S:S),"")</f>
        <v/>
      </c>
      <c r="G176" s="27" t="str">
        <f>IFERROR(_xlfn.XLOOKUP(C176,[1]期初设置!$E:$E,[1]期初设置!T:T),"")</f>
        <v/>
      </c>
      <c r="H176" s="27" t="str">
        <f>IFERROR(_xlfn.XLOOKUP(C176,[1]期初设置!$E:$E,[1]期初设置!U:U),"")</f>
        <v/>
      </c>
      <c r="I176" s="31">
        <f>_xlfn.XLOOKUP(A176,[2]门店排名!$C:$C,[2]门店排名!$E:$E,0)</f>
        <v>139022</v>
      </c>
      <c r="J176" s="31" t="str">
        <f>IFERROR(_xlfn.XLOOKUP(D176,'[1]⑥战队统计表-B-a-②呈现-业绩明细表④'!$A:$A,'[1]⑥战队统计表-B-a-②呈现-业绩明细表④'!$C:$C,0),"")</f>
        <v/>
      </c>
      <c r="K176" s="32">
        <f>IFERROR(_xlfn.XLOOKUP(C176,[1]期初设置!$E:$E,[1]期初设置!$AI:$AI,0),"")</f>
        <v>0</v>
      </c>
      <c r="L176" s="33">
        <f>_xlfn.XLOOKUP(C176,[1]期初设置!$E:$E,[1]期初设置!$J:$J,0)</f>
        <v>0</v>
      </c>
      <c r="M176" s="35">
        <f>_xlfn.XLOOKUP(C176,[1]期初设置!$E:$E,[1]期初设置!$I:$I,0)</f>
        <v>0</v>
      </c>
      <c r="N176" s="35">
        <f>_xlfn.XLOOKUP(C176,[1]期初设置!$E:$E,[1]期初设置!$K:$K,0)</f>
        <v>0</v>
      </c>
      <c r="O176" s="33">
        <f>_xlfn.XLOOKUP(C176,[1]期初设置!$E:$E,[1]期初设置!$O:$O,0)</f>
        <v>0</v>
      </c>
      <c r="P176" s="35">
        <f>IF(_xlfn.XLOOKUP(C176,[1]期初设置!$E:$E,[1]期初设置!$N:$N,0)="同老店",0,_xlfn.XLOOKUP(C176,[1]期初设置!$E:$E,[1]期初设置!$N:$N,0))</f>
        <v>0</v>
      </c>
      <c r="Q176" s="38">
        <f>_xlfn.XLOOKUP(C176,'[3]7月'!$C:$C,'[3]7月'!$E:$E,0)</f>
        <v>0</v>
      </c>
      <c r="R176" s="38">
        <f>_xlfn.XLOOKUP(C176,'[3]7月'!$C:$C,'[3]7月'!$D:$D,0)</f>
        <v>0</v>
      </c>
      <c r="S176" s="38">
        <f>_xlfn.XLOOKUP(A176,[2]人头人次表!$A:$A,[2]人头人次表!$C:$C,0)</f>
        <v>191</v>
      </c>
      <c r="T176" s="38">
        <f>_xlfn.XLOOKUP(C176,'[4]②7月-汇总'!$D:$D,'[4]②7月-汇总'!$AP:$AP,0)</f>
        <v>31</v>
      </c>
      <c r="U176" s="38">
        <f>_xlfn.XLOOKUP(C176,'[4]②7月-汇总'!$D:$D,'[4]②7月-汇总'!$U:$U,0)</f>
        <v>0</v>
      </c>
      <c r="V176" s="41">
        <f>_xlfn.XLOOKUP(C176,[5]期初设置!$E:$E,[5]期初设置!$AG:$AG,0)</f>
        <v>0</v>
      </c>
      <c r="W176" s="42">
        <f>_xlfn.XLOOKUP(C176,[5]期初设置!$E:$E,[5]期初设置!$AH:$AH,0)</f>
        <v>0</v>
      </c>
      <c r="X176" s="42">
        <f>_xlfn.XLOOKUP(C176,[5]期初设置!$E:$E,[5]期初设置!$AI:$AI,0)</f>
        <v>0</v>
      </c>
      <c r="Y176" s="42">
        <f>_xlfn.XLOOKUP(C176,[5]期初设置!$E:$E,[5]期初设置!$AM:$AM,0)</f>
        <v>0</v>
      </c>
      <c r="Z176" s="42">
        <f t="shared" si="28"/>
        <v>0</v>
      </c>
      <c r="AA176" s="42">
        <f t="shared" si="29"/>
        <v>0</v>
      </c>
      <c r="AB176" s="42">
        <f>_xlfn.XLOOKUP(C176,'[6]健康师-人工底薪'!$A:$A,'[6]健康师-人工底薪'!$AF:$AF,0)</f>
        <v>0</v>
      </c>
      <c r="AC176" s="47">
        <f t="shared" si="30"/>
        <v>0</v>
      </c>
      <c r="AD176" s="38">
        <f>_xlfn.XLOOKUP(C176,'[3]7月'!$C:$C,'[3]7月'!$F:$F,0)</f>
        <v>0</v>
      </c>
      <c r="AE176" s="38">
        <f>_xlfn.XLOOKUP(C176,'[8]7月'!$C:$C,'[8]7月'!$G:$G,0)</f>
        <v>0</v>
      </c>
      <c r="AF176" s="38">
        <f>_xlfn.XLOOKUP(C176,'[9]②7月-汇总'!$D:$D,'[9]②7月-汇总'!$W:$W,0)</f>
        <v>0</v>
      </c>
      <c r="AG176" s="38">
        <f>_xlfn.XLOOKUP(C176,'[9]②7月-汇总'!$D:$D,'[9]②7月-汇总'!$Z:$Z,0)</f>
        <v>50</v>
      </c>
      <c r="AH176" s="50" t="e">
        <f>AA176+AC176+#REF!+#REF!+#REF!+AF176+AG176+AD176+AE176</f>
        <v>#REF!</v>
      </c>
      <c r="AI176" s="38">
        <f>_xlfn.XLOOKUP(C176,'[9]①7月-花名册'!$E:$E,'[9]①7月-花名册'!$T:$T,0)</f>
        <v>0</v>
      </c>
      <c r="AJ176" s="38">
        <f t="shared" si="31"/>
        <v>0</v>
      </c>
      <c r="AK176" s="38">
        <f t="shared" si="32"/>
        <v>0</v>
      </c>
      <c r="AL176" s="38">
        <f t="shared" si="33"/>
        <v>0</v>
      </c>
      <c r="AM176" s="38" t="e">
        <f t="shared" si="34"/>
        <v>#REF!</v>
      </c>
      <c r="AN176" s="52">
        <f>_xlfn.XLOOKUP(C176,'[9]②7月-汇总'!$D:$D,'[9]②7月-汇总'!AI:AI,0)</f>
        <v>0</v>
      </c>
      <c r="AO176" s="52">
        <f>_xlfn.XLOOKUP(C176,'[9]②7月-汇总'!$D:$D,'[9]②7月-汇总'!AJ:AJ,0)</f>
        <v>0</v>
      </c>
      <c r="AP176" s="52">
        <f>_xlfn.XLOOKUP(C176,'[9]②7月-汇总'!$D:$D,'[9]②7月-汇总'!AL:AL,0)</f>
        <v>0</v>
      </c>
      <c r="AQ176" s="54">
        <f t="shared" si="35"/>
        <v>0</v>
      </c>
      <c r="AR176" s="55">
        <f>_xlfn.XLOOKUP(C176,'[9]②7月-汇总'!$D:$D,'[9]②7月-汇总'!X:X,0)</f>
        <v>0</v>
      </c>
      <c r="AS176" s="55">
        <f>_xlfn.XLOOKUP(C176,'[9]②7月-汇总'!$D:$D,'[9]②7月-汇总'!Y:Y,0)</f>
        <v>0</v>
      </c>
      <c r="AT176" s="55"/>
      <c r="AU176" s="52">
        <f>_xlfn.XLOOKUP(C176,'[10]7月社保'!$B:$B,'[10]7月社保'!$L:$L,0)</f>
        <v>640.56</v>
      </c>
      <c r="AV176" s="52">
        <f>IFERROR(IF(AL176&gt;0,_xlfn.XLOOKUP(C176,[11]健康师明细!$C:$C,[11]健康师明细!$N:$N,0),0),0)</f>
        <v>0</v>
      </c>
      <c r="AW176" s="52">
        <f>_xlfn.XLOOKUP(C176,'[9]②7月-汇总'!$D:$D,'[9]②7月-汇总'!$AC:$AC,0)</f>
        <v>0</v>
      </c>
      <c r="AX176" s="52">
        <f>_xlfn.XLOOKUP(C176,'[9]②7月-汇总'!$D:$D,'[9]②7月-汇总'!$AB:$AB,0)</f>
        <v>0</v>
      </c>
      <c r="AY176" s="52">
        <f>_xlfn.XLOOKUP(C176,'[9]②7月-汇总'!$D:$D,'[9]②7月-汇总'!$AD:$AD,0)</f>
        <v>0</v>
      </c>
      <c r="AZ176" s="54">
        <f t="shared" si="36"/>
        <v>640.56</v>
      </c>
      <c r="BA176" s="52">
        <f>_xlfn.XLOOKUP(C176,[11]健康师明细!$C:$C,[11]健康师明细!$K:$K,0)</f>
        <v>0</v>
      </c>
      <c r="BB176" s="55">
        <f>_xlfn.XLOOKUP(C176,'[9]②7月-汇总'!$D:$D,'[9]②7月-汇总'!$AE:$AE,0)</f>
        <v>0</v>
      </c>
      <c r="BC176" s="55">
        <f>_xlfn.XLOOKUP(C176,'[9]②7月-汇总'!$D:$D,'[9]②7月-汇总'!$AF:$AF,0)</f>
        <v>0</v>
      </c>
      <c r="BD176" s="58">
        <f>_xlfn.XLOOKUP(C176,'[9]②7月-汇总'!$D:$D,'[9]②7月-汇总'!$AG:$AG,0)</f>
        <v>0</v>
      </c>
      <c r="BE176" s="60" t="e">
        <f t="shared" si="40"/>
        <v>#REF!</v>
      </c>
      <c r="BF176" s="52">
        <f>_xlfn.XLOOKUP(C176,'[9]①7月-花名册'!$E:$E,'[9]①7月-花名册'!$U:$U,0)</f>
        <v>0</v>
      </c>
      <c r="BG176" s="61" t="e">
        <f t="shared" si="37"/>
        <v>#REF!</v>
      </c>
      <c r="BH176" s="61" t="e">
        <f t="shared" si="38"/>
        <v>#REF!</v>
      </c>
      <c r="BI176" s="52">
        <f>_xlfn.XLOOKUP(C176,[9]上月未发人员明细!$A:$A,[9]上月未发人员明细!$I:$I,0)</f>
        <v>0</v>
      </c>
      <c r="BJ176" s="52">
        <f>SUMIFS([7]手动调整!$F:$F,[7]手动调整!$B:$B,C176)</f>
        <v>0</v>
      </c>
      <c r="BK176" s="64" t="e">
        <f t="shared" si="39"/>
        <v>#REF!</v>
      </c>
    </row>
    <row r="177" spans="1:63">
      <c r="A177" s="22" t="s">
        <v>280</v>
      </c>
      <c r="B177" s="23" t="s">
        <v>12</v>
      </c>
      <c r="C177" s="23" t="s">
        <v>282</v>
      </c>
      <c r="D177" s="23" t="str">
        <f>_xlfn.XLOOKUP(C177,[1]期初设置!$E:$E,[1]期初设置!$AM:$AM,0)</f>
        <v>南湖+进宝队</v>
      </c>
      <c r="E177" s="27">
        <f>IFERROR(_xlfn.XLOOKUP(C177,[1]期初设置!$E:$E,[1]期初设置!$R:$R),"")</f>
        <v>63805.2</v>
      </c>
      <c r="F177" s="27">
        <f>IFERROR(_xlfn.XLOOKUP(C177,[1]期初设置!$E:$E,[1]期初设置!S:S),"")</f>
        <v>39297.2</v>
      </c>
      <c r="G177" s="27">
        <f>IFERROR(_xlfn.XLOOKUP(C177,[1]期初设置!$E:$E,[1]期初设置!T:T),"")</f>
        <v>23620</v>
      </c>
      <c r="H177" s="27">
        <f>IFERROR(_xlfn.XLOOKUP(C177,[1]期初设置!$E:$E,[1]期初设置!U:U),"")</f>
        <v>888</v>
      </c>
      <c r="I177" s="31">
        <f>_xlfn.XLOOKUP(A177,[2]门店排名!$C:$C,[2]门店排名!$E:$E,0)</f>
        <v>139022</v>
      </c>
      <c r="J177" s="31">
        <f>IFERROR(_xlfn.XLOOKUP(D177,'[1]⑥战队统计表-B-a-②呈现-业绩明细表④'!$A:$A,'[1]⑥战队统计表-B-a-②呈现-业绩明细表④'!$C:$C,0),"")</f>
        <v>80444</v>
      </c>
      <c r="K177" s="32">
        <f>IFERROR(_xlfn.XLOOKUP(C177,[1]期初设置!$E:$E,[1]期初设置!$AI:$AI,0),"")</f>
        <v>2076.7076</v>
      </c>
      <c r="L177" s="33">
        <f>_xlfn.XLOOKUP(C177,[1]期初设置!$E:$E,[1]期初设置!$J:$J,0)</f>
        <v>0</v>
      </c>
      <c r="M177" s="35">
        <f>_xlfn.XLOOKUP(C177,[1]期初设置!$E:$E,[1]期初设置!$I:$I,0)</f>
        <v>0</v>
      </c>
      <c r="N177" s="35">
        <f>_xlfn.XLOOKUP(C177,[1]期初设置!$E:$E,[1]期初设置!$K:$K,0)</f>
        <v>0</v>
      </c>
      <c r="O177" s="33">
        <f>_xlfn.XLOOKUP(C177,[1]期初设置!$E:$E,[1]期初设置!$O:$O,0)</f>
        <v>0</v>
      </c>
      <c r="P177" s="35">
        <f>IF(_xlfn.XLOOKUP(C177,[1]期初设置!$E:$E,[1]期初设置!$N:$N,0)="同老店",0,_xlfn.XLOOKUP(C177,[1]期初设置!$E:$E,[1]期初设置!$N:$N,0))</f>
        <v>0</v>
      </c>
      <c r="Q177" s="38">
        <f>_xlfn.XLOOKUP(C177,'[3]7月'!$C:$C,'[3]7月'!$E:$E,0)</f>
        <v>14073.36</v>
      </c>
      <c r="R177" s="38">
        <f>_xlfn.XLOOKUP(C177,'[3]7月'!$C:$C,'[3]7月'!$D:$D,0)</f>
        <v>100</v>
      </c>
      <c r="S177" s="38">
        <f>_xlfn.XLOOKUP(A177,[2]人头人次表!$A:$A,[2]人头人次表!$C:$C,0)</f>
        <v>191</v>
      </c>
      <c r="T177" s="38">
        <f>_xlfn.XLOOKUP(C177,'[4]②7月-汇总'!$D:$D,'[4]②7月-汇总'!$AP:$AP,0)</f>
        <v>31</v>
      </c>
      <c r="U177" s="38">
        <f>_xlfn.XLOOKUP(C177,'[4]②7月-汇总'!$D:$D,'[4]②7月-汇总'!$U:$U,0)</f>
        <v>0</v>
      </c>
      <c r="V177" s="41">
        <f>_xlfn.XLOOKUP(C177,[5]期初设置!$E:$E,[5]期初设置!$AG:$AG,0)</f>
        <v>0.04</v>
      </c>
      <c r="W177" s="42">
        <f>_xlfn.XLOOKUP(C177,[5]期初设置!$E:$E,[5]期初设置!$AH:$AH,0)</f>
        <v>1493.2936</v>
      </c>
      <c r="X177" s="42">
        <f>_xlfn.XLOOKUP(C177,[5]期初设置!$E:$E,[5]期初设置!$AI:$AI,0)</f>
        <v>583.414</v>
      </c>
      <c r="Y177" s="42">
        <f>_xlfn.XLOOKUP(C177,[5]期初设置!$E:$E,[5]期初设置!$AM:$AM,0)</f>
        <v>0</v>
      </c>
      <c r="Z177" s="42">
        <f t="shared" si="28"/>
        <v>0</v>
      </c>
      <c r="AA177" s="42">
        <f t="shared" si="29"/>
        <v>2076.7076</v>
      </c>
      <c r="AB177" s="42">
        <f>_xlfn.XLOOKUP(C177,'[6]健康师-人工底薪'!$A:$A,'[6]健康师-人工底薪'!$AF:$AF,0)</f>
        <v>2000</v>
      </c>
      <c r="AC177" s="47">
        <f t="shared" si="30"/>
        <v>2000</v>
      </c>
      <c r="AD177" s="38">
        <f>_xlfn.XLOOKUP(C177,'[3]7月'!$C:$C,'[3]7月'!$F:$F,0)</f>
        <v>854</v>
      </c>
      <c r="AE177" s="38">
        <f>_xlfn.XLOOKUP(C177,'[8]7月'!$C:$C,'[8]7月'!$G:$G,0)</f>
        <v>0</v>
      </c>
      <c r="AF177" s="38">
        <f>_xlfn.XLOOKUP(C177,'[9]②7月-汇总'!$D:$D,'[9]②7月-汇总'!$W:$W,0)</f>
        <v>0</v>
      </c>
      <c r="AG177" s="38">
        <f>_xlfn.XLOOKUP(C177,'[9]②7月-汇总'!$D:$D,'[9]②7月-汇总'!$Z:$Z,0)</f>
        <v>0</v>
      </c>
      <c r="AH177" s="50" t="e">
        <f>AA177+AC177+#REF!+#REF!+#REF!+AF177+AG177+AD177+AE177</f>
        <v>#REF!</v>
      </c>
      <c r="AI177" s="38">
        <f>_xlfn.XLOOKUP(C177,'[9]①7月-花名册'!$E:$E,'[9]①7月-花名册'!$T:$T,0)</f>
        <v>0</v>
      </c>
      <c r="AJ177" s="38">
        <f t="shared" si="31"/>
        <v>0</v>
      </c>
      <c r="AK177" s="38">
        <f t="shared" si="32"/>
        <v>0</v>
      </c>
      <c r="AL177" s="38">
        <f t="shared" si="33"/>
        <v>0</v>
      </c>
      <c r="AM177" s="38" t="e">
        <f t="shared" si="34"/>
        <v>#REF!</v>
      </c>
      <c r="AN177" s="52">
        <f>_xlfn.XLOOKUP(C177,'[9]②7月-汇总'!$D:$D,'[9]②7月-汇总'!AI:AI,0)</f>
        <v>0</v>
      </c>
      <c r="AO177" s="52">
        <f>_xlfn.XLOOKUP(C177,'[9]②7月-汇总'!$D:$D,'[9]②7月-汇总'!AJ:AJ,0)</f>
        <v>0</v>
      </c>
      <c r="AP177" s="52">
        <f>_xlfn.XLOOKUP(C177,'[9]②7月-汇总'!$D:$D,'[9]②7月-汇总'!AL:AL,0)</f>
        <v>0</v>
      </c>
      <c r="AQ177" s="54">
        <f t="shared" si="35"/>
        <v>0</v>
      </c>
      <c r="AR177" s="55">
        <f>_xlfn.XLOOKUP(C177,'[9]②7月-汇总'!$D:$D,'[9]②7月-汇总'!X:X,0)</f>
        <v>0</v>
      </c>
      <c r="AS177" s="55">
        <f>_xlfn.XLOOKUP(C177,'[9]②7月-汇总'!$D:$D,'[9]②7月-汇总'!Y:Y,0)</f>
        <v>0</v>
      </c>
      <c r="AT177" s="55"/>
      <c r="AU177" s="52">
        <f>_xlfn.XLOOKUP(C177,'[10]7月社保'!$B:$B,'[10]7月社保'!$L:$L,0)</f>
        <v>640.56</v>
      </c>
      <c r="AV177" s="52">
        <f>IFERROR(IF(AL177&gt;0,_xlfn.XLOOKUP(C177,[11]健康师明细!$C:$C,[11]健康师明细!$N:$N,0),0),0)</f>
        <v>0</v>
      </c>
      <c r="AW177" s="52">
        <f>_xlfn.XLOOKUP(C177,'[9]②7月-汇总'!$D:$D,'[9]②7月-汇总'!$AC:$AC,0)</f>
        <v>100</v>
      </c>
      <c r="AX177" s="52">
        <f>_xlfn.XLOOKUP(C177,'[9]②7月-汇总'!$D:$D,'[9]②7月-汇总'!$AB:$AB,0)</f>
        <v>0</v>
      </c>
      <c r="AY177" s="52">
        <f>_xlfn.XLOOKUP(C177,'[9]②7月-汇总'!$D:$D,'[9]②7月-汇总'!$AD:$AD,0)</f>
        <v>0</v>
      </c>
      <c r="AZ177" s="54">
        <f t="shared" si="36"/>
        <v>740.56</v>
      </c>
      <c r="BA177" s="52">
        <f>_xlfn.XLOOKUP(C177,[11]健康师明细!$C:$C,[11]健康师明细!$K:$K,0)</f>
        <v>0</v>
      </c>
      <c r="BB177" s="55">
        <f>_xlfn.XLOOKUP(C177,'[9]②7月-汇总'!$D:$D,'[9]②7月-汇总'!$AE:$AE,0)</f>
        <v>0</v>
      </c>
      <c r="BC177" s="55">
        <f>_xlfn.XLOOKUP(C177,'[9]②7月-汇总'!$D:$D,'[9]②7月-汇总'!$AF:$AF,0)</f>
        <v>0</v>
      </c>
      <c r="BD177" s="58">
        <f>_xlfn.XLOOKUP(C177,'[9]②7月-汇总'!$D:$D,'[9]②7月-汇总'!$AG:$AG,0)</f>
        <v>0</v>
      </c>
      <c r="BE177" s="60" t="e">
        <f t="shared" si="40"/>
        <v>#REF!</v>
      </c>
      <c r="BF177" s="52">
        <f>_xlfn.XLOOKUP(C177,'[9]①7月-花名册'!$E:$E,'[9]①7月-花名册'!$U:$U,0)</f>
        <v>0</v>
      </c>
      <c r="BG177" s="61" t="e">
        <f t="shared" si="37"/>
        <v>#REF!</v>
      </c>
      <c r="BH177" s="61" t="e">
        <f t="shared" si="38"/>
        <v>#REF!</v>
      </c>
      <c r="BI177" s="52">
        <f>_xlfn.XLOOKUP(C177,[9]上月未发人员明细!$A:$A,[9]上月未发人员明细!$I:$I,0)</f>
        <v>0</v>
      </c>
      <c r="BJ177" s="52">
        <f>SUMIFS([7]手动调整!$F:$F,[7]手动调整!$B:$B,C177)</f>
        <v>0</v>
      </c>
      <c r="BK177" s="64" t="e">
        <f t="shared" si="39"/>
        <v>#REF!</v>
      </c>
    </row>
    <row r="178" spans="1:63">
      <c r="A178" s="22" t="s">
        <v>280</v>
      </c>
      <c r="B178" s="23" t="s">
        <v>12</v>
      </c>
      <c r="C178" s="23" t="s">
        <v>283</v>
      </c>
      <c r="D178" s="23" t="str">
        <f>_xlfn.XLOOKUP(C178,[1]期初设置!$E:$E,[1]期初设置!$AM:$AM,0)</f>
        <v>南湖+招财队</v>
      </c>
      <c r="E178" s="27">
        <f>IFERROR(_xlfn.XLOOKUP(C178,[1]期初设置!$E:$E,[1]期初设置!$R:$R),"")</f>
        <v>33079.9</v>
      </c>
      <c r="F178" s="27">
        <f>IFERROR(_xlfn.XLOOKUP(C178,[1]期初设置!$E:$E,[1]期初设置!S:S),"")</f>
        <v>17513.9</v>
      </c>
      <c r="G178" s="27">
        <f>IFERROR(_xlfn.XLOOKUP(C178,[1]期初设置!$E:$E,[1]期初设置!T:T),"")</f>
        <v>14900</v>
      </c>
      <c r="H178" s="27">
        <f>IFERROR(_xlfn.XLOOKUP(C178,[1]期初设置!$E:$E,[1]期初设置!U:U),"")</f>
        <v>666</v>
      </c>
      <c r="I178" s="31">
        <f>_xlfn.XLOOKUP(A178,[2]门店排名!$C:$C,[2]门店排名!$E:$E,0)</f>
        <v>139022</v>
      </c>
      <c r="J178" s="31">
        <f>IFERROR(_xlfn.XLOOKUP(D178,'[1]⑥战队统计表-B-a-②呈现-业绩明细表④'!$A:$A,'[1]⑥战队统计表-B-a-②呈现-业绩明细表④'!$C:$C,0),"")</f>
        <v>58080</v>
      </c>
      <c r="K178" s="32">
        <f>IFERROR(_xlfn.XLOOKUP(C178,[1]期初设置!$E:$E,[1]期初设置!$AI:$AI,0),"")</f>
        <v>1033.5582</v>
      </c>
      <c r="L178" s="33">
        <f>_xlfn.XLOOKUP(C178,[1]期初设置!$E:$E,[1]期初设置!$J:$J,0)</f>
        <v>0</v>
      </c>
      <c r="M178" s="35">
        <f>_xlfn.XLOOKUP(C178,[1]期初设置!$E:$E,[1]期初设置!$I:$I,0)</f>
        <v>0</v>
      </c>
      <c r="N178" s="35">
        <f>_xlfn.XLOOKUP(C178,[1]期初设置!$E:$E,[1]期初设置!$K:$K,0)</f>
        <v>0</v>
      </c>
      <c r="O178" s="33">
        <f>_xlfn.XLOOKUP(C178,[1]期初设置!$E:$E,[1]期初设置!$O:$O,0)</f>
        <v>0</v>
      </c>
      <c r="P178" s="35">
        <f>IF(_xlfn.XLOOKUP(C178,[1]期初设置!$E:$E,[1]期初设置!$N:$N,0)="同老店",0,_xlfn.XLOOKUP(C178,[1]期初设置!$E:$E,[1]期初设置!$N:$N,0))</f>
        <v>0</v>
      </c>
      <c r="Q178" s="38">
        <f>_xlfn.XLOOKUP(C178,'[3]7月'!$C:$C,'[3]7月'!$E:$E,0)</f>
        <v>9635.01</v>
      </c>
      <c r="R178" s="38">
        <f>_xlfn.XLOOKUP(C178,'[3]7月'!$C:$C,'[3]7月'!$D:$D,0)</f>
        <v>106</v>
      </c>
      <c r="S178" s="38">
        <f>_xlfn.XLOOKUP(A178,[2]人头人次表!$A:$A,[2]人头人次表!$C:$C,0)</f>
        <v>191</v>
      </c>
      <c r="T178" s="38">
        <f>_xlfn.XLOOKUP(C178,'[4]②7月-汇总'!$D:$D,'[4]②7月-汇总'!$AP:$AP,0)</f>
        <v>31</v>
      </c>
      <c r="U178" s="38">
        <f>_xlfn.XLOOKUP(C178,'[4]②7月-汇总'!$D:$D,'[4]②7月-汇总'!$U:$U,0)</f>
        <v>0</v>
      </c>
      <c r="V178" s="41">
        <f>_xlfn.XLOOKUP(C178,[5]期初设置!$E:$E,[5]期初设置!$AG:$AG,0)</f>
        <v>0.04</v>
      </c>
      <c r="W178" s="42">
        <f>_xlfn.XLOOKUP(C178,[5]期初设置!$E:$E,[5]期初设置!$AH:$AH,0)</f>
        <v>665.5282</v>
      </c>
      <c r="X178" s="42">
        <f>_xlfn.XLOOKUP(C178,[5]期初设置!$E:$E,[5]期初设置!$AI:$AI,0)</f>
        <v>368.03</v>
      </c>
      <c r="Y178" s="42" t="str">
        <f>_xlfn.XLOOKUP(C178,[5]期初设置!$E:$E,[5]期初设置!$AM:$AM,0)</f>
        <v/>
      </c>
      <c r="Z178" s="42">
        <f t="shared" si="28"/>
        <v>0</v>
      </c>
      <c r="AA178" s="42">
        <f t="shared" si="29"/>
        <v>1033.5582</v>
      </c>
      <c r="AB178" s="42">
        <f>_xlfn.XLOOKUP(C178,'[6]健康师-人工底薪'!$A:$A,'[6]健康师-人工底薪'!$AF:$AF,0)</f>
        <v>2000</v>
      </c>
      <c r="AC178" s="47">
        <f t="shared" si="30"/>
        <v>2000</v>
      </c>
      <c r="AD178" s="38">
        <f>_xlfn.XLOOKUP(C178,'[3]7月'!$C:$C,'[3]7月'!$F:$F,0)</f>
        <v>1748</v>
      </c>
      <c r="AE178" s="38">
        <f>_xlfn.XLOOKUP(C178,'[8]7月'!$C:$C,'[8]7月'!$G:$G,0)</f>
        <v>217.5</v>
      </c>
      <c r="AF178" s="38">
        <f>_xlfn.XLOOKUP(C178,'[9]②7月-汇总'!$D:$D,'[9]②7月-汇总'!$W:$W,0)</f>
        <v>0</v>
      </c>
      <c r="AG178" s="38">
        <f>_xlfn.XLOOKUP(C178,'[9]②7月-汇总'!$D:$D,'[9]②7月-汇总'!$Z:$Z,0)</f>
        <v>0</v>
      </c>
      <c r="AH178" s="50" t="e">
        <f>AA178+AC178+#REF!+#REF!+#REF!+AF178+AG178+AD178+AE178</f>
        <v>#REF!</v>
      </c>
      <c r="AI178" s="38">
        <f>_xlfn.XLOOKUP(C178,'[9]①7月-花名册'!$E:$E,'[9]①7月-花名册'!$T:$T,0)</f>
        <v>0</v>
      </c>
      <c r="AJ178" s="38">
        <f t="shared" si="31"/>
        <v>0</v>
      </c>
      <c r="AK178" s="38">
        <f t="shared" si="32"/>
        <v>0</v>
      </c>
      <c r="AL178" s="38">
        <f t="shared" si="33"/>
        <v>0</v>
      </c>
      <c r="AM178" s="38" t="e">
        <f t="shared" si="34"/>
        <v>#REF!</v>
      </c>
      <c r="AN178" s="52">
        <f>_xlfn.XLOOKUP(C178,'[9]②7月-汇总'!$D:$D,'[9]②7月-汇总'!AI:AI,0)</f>
        <v>0</v>
      </c>
      <c r="AO178" s="52">
        <f>_xlfn.XLOOKUP(C178,'[9]②7月-汇总'!$D:$D,'[9]②7月-汇总'!AJ:AJ,0)</f>
        <v>0</v>
      </c>
      <c r="AP178" s="52">
        <f>_xlfn.XLOOKUP(C178,'[9]②7月-汇总'!$D:$D,'[9]②7月-汇总'!AL:AL,0)</f>
        <v>0</v>
      </c>
      <c r="AQ178" s="54">
        <f t="shared" si="35"/>
        <v>0</v>
      </c>
      <c r="AR178" s="55">
        <f>_xlfn.XLOOKUP(C178,'[9]②7月-汇总'!$D:$D,'[9]②7月-汇总'!X:X,0)</f>
        <v>0</v>
      </c>
      <c r="AS178" s="55">
        <f>_xlfn.XLOOKUP(C178,'[9]②7月-汇总'!$D:$D,'[9]②7月-汇总'!Y:Y,0)</f>
        <v>0</v>
      </c>
      <c r="AT178" s="55"/>
      <c r="AU178" s="52">
        <f>_xlfn.XLOOKUP(C178,'[10]7月社保'!$B:$B,'[10]7月社保'!$L:$L,0)</f>
        <v>0</v>
      </c>
      <c r="AV178" s="52">
        <f>IFERROR(IF(AL178&gt;0,_xlfn.XLOOKUP(C178,[11]健康师明细!$C:$C,[11]健康师明细!$N:$N,0),0),0)</f>
        <v>0</v>
      </c>
      <c r="AW178" s="52">
        <f>_xlfn.XLOOKUP(C178,'[9]②7月-汇总'!$D:$D,'[9]②7月-汇总'!$AC:$AC,0)</f>
        <v>100</v>
      </c>
      <c r="AX178" s="52">
        <f>_xlfn.XLOOKUP(C178,'[9]②7月-汇总'!$D:$D,'[9]②7月-汇总'!$AB:$AB,0)</f>
        <v>0</v>
      </c>
      <c r="AY178" s="52">
        <f>_xlfn.XLOOKUP(C178,'[9]②7月-汇总'!$D:$D,'[9]②7月-汇总'!$AD:$AD,0)</f>
        <v>0</v>
      </c>
      <c r="AZ178" s="54">
        <f t="shared" si="36"/>
        <v>100</v>
      </c>
      <c r="BA178" s="52">
        <f>_xlfn.XLOOKUP(C178,[11]健康师明细!$C:$C,[11]健康师明细!$K:$K,0)</f>
        <v>0</v>
      </c>
      <c r="BB178" s="55">
        <f>_xlfn.XLOOKUP(C178,'[9]②7月-汇总'!$D:$D,'[9]②7月-汇总'!$AE:$AE,0)</f>
        <v>0</v>
      </c>
      <c r="BC178" s="55">
        <f>_xlfn.XLOOKUP(C178,'[9]②7月-汇总'!$D:$D,'[9]②7月-汇总'!$AF:$AF,0)</f>
        <v>0</v>
      </c>
      <c r="BD178" s="58">
        <f>_xlfn.XLOOKUP(C178,'[9]②7月-汇总'!$D:$D,'[9]②7月-汇总'!$AG:$AG,0)</f>
        <v>0</v>
      </c>
      <c r="BE178" s="60" t="e">
        <f t="shared" si="40"/>
        <v>#REF!</v>
      </c>
      <c r="BF178" s="52">
        <f>_xlfn.XLOOKUP(C178,'[9]①7月-花名册'!$E:$E,'[9]①7月-花名册'!$U:$U,0)</f>
        <v>0</v>
      </c>
      <c r="BG178" s="61" t="e">
        <f t="shared" si="37"/>
        <v>#REF!</v>
      </c>
      <c r="BH178" s="61" t="e">
        <f t="shared" si="38"/>
        <v>#REF!</v>
      </c>
      <c r="BI178" s="52">
        <f>_xlfn.XLOOKUP(C178,[9]上月未发人员明细!$A:$A,[9]上月未发人员明细!$I:$I,0)</f>
        <v>0</v>
      </c>
      <c r="BJ178" s="52">
        <f>SUMIFS([7]手动调整!$F:$F,[7]手动调整!$B:$B,C178)</f>
        <v>0</v>
      </c>
      <c r="BK178" s="64" t="e">
        <f t="shared" si="39"/>
        <v>#REF!</v>
      </c>
    </row>
    <row r="179" spans="1:63">
      <c r="A179" s="22" t="s">
        <v>280</v>
      </c>
      <c r="B179" s="23" t="s">
        <v>12</v>
      </c>
      <c r="C179" s="23" t="s">
        <v>284</v>
      </c>
      <c r="D179" s="23" t="str">
        <f>_xlfn.XLOOKUP(C179,[1]期初设置!$E:$E,[1]期初设置!$AM:$AM,0)</f>
        <v>南湖+招财队</v>
      </c>
      <c r="E179" s="27">
        <f>IFERROR(_xlfn.XLOOKUP(C179,[1]期初设置!$E:$E,[1]期初设置!$R:$R),"")</f>
        <v>25000.1</v>
      </c>
      <c r="F179" s="27">
        <f>IFERROR(_xlfn.XLOOKUP(C179,[1]期初设置!$E:$E,[1]期初设置!S:S),"")</f>
        <v>37500.1</v>
      </c>
      <c r="G179" s="27">
        <f>IFERROR(_xlfn.XLOOKUP(C179,[1]期初设置!$E:$E,[1]期初设置!T:T),"")</f>
        <v>-12500</v>
      </c>
      <c r="H179" s="27">
        <f>IFERROR(_xlfn.XLOOKUP(C179,[1]期初设置!$E:$E,[1]期初设置!U:U),"")</f>
        <v>0</v>
      </c>
      <c r="I179" s="31">
        <f>_xlfn.XLOOKUP(A179,[2]门店排名!$C:$C,[2]门店排名!$E:$E,0)</f>
        <v>139022</v>
      </c>
      <c r="J179" s="31">
        <f>IFERROR(_xlfn.XLOOKUP(D179,'[1]⑥战队统计表-B-a-②呈现-业绩明细表④'!$A:$A,'[1]⑥战队统计表-B-a-②呈现-业绩明细表④'!$C:$C,0),"")</f>
        <v>58080</v>
      </c>
      <c r="K179" s="32">
        <f>IFERROR(_xlfn.XLOOKUP(C179,[1]期初设置!$E:$E,[1]期初设置!$AI:$AI,0),"")</f>
        <v>1116.2538</v>
      </c>
      <c r="L179" s="33">
        <f>_xlfn.XLOOKUP(C179,[1]期初设置!$E:$E,[1]期初设置!$J:$J,0)</f>
        <v>0</v>
      </c>
      <c r="M179" s="35">
        <f>_xlfn.XLOOKUP(C179,[1]期初设置!$E:$E,[1]期初设置!$I:$I,0)</f>
        <v>0</v>
      </c>
      <c r="N179" s="35">
        <f>_xlfn.XLOOKUP(C179,[1]期初设置!$E:$E,[1]期初设置!$K:$K,0)</f>
        <v>0</v>
      </c>
      <c r="O179" s="33">
        <f>_xlfn.XLOOKUP(C179,[1]期初设置!$E:$E,[1]期初设置!$O:$O,0)</f>
        <v>0</v>
      </c>
      <c r="P179" s="35">
        <f>IF(_xlfn.XLOOKUP(C179,[1]期初设置!$E:$E,[1]期初设置!$N:$N,0)="同老店",0,_xlfn.XLOOKUP(C179,[1]期初设置!$E:$E,[1]期初设置!$N:$N,0))</f>
        <v>0</v>
      </c>
      <c r="Q179" s="38">
        <f>_xlfn.XLOOKUP(C179,'[3]7月'!$C:$C,'[3]7月'!$E:$E,0)</f>
        <v>20521.48</v>
      </c>
      <c r="R179" s="38">
        <f>_xlfn.XLOOKUP(C179,'[3]7月'!$C:$C,'[3]7月'!$D:$D,0)</f>
        <v>121</v>
      </c>
      <c r="S179" s="38">
        <f>_xlfn.XLOOKUP(A179,[2]人头人次表!$A:$A,[2]人头人次表!$C:$C,0)</f>
        <v>191</v>
      </c>
      <c r="T179" s="38">
        <f>_xlfn.XLOOKUP(C179,'[4]②7月-汇总'!$D:$D,'[4]②7月-汇总'!$AP:$AP,0)</f>
        <v>31</v>
      </c>
      <c r="U179" s="38">
        <f>_xlfn.XLOOKUP(C179,'[4]②7月-汇总'!$D:$D,'[4]②7月-汇总'!$U:$U,0)</f>
        <v>0</v>
      </c>
      <c r="V179" s="41">
        <f>_xlfn.XLOOKUP(C179,[5]期初设置!$E:$E,[5]期初设置!$AG:$AG,0)</f>
        <v>0.04</v>
      </c>
      <c r="W179" s="42">
        <f>_xlfn.XLOOKUP(C179,[5]期初设置!$E:$E,[5]期初设置!$AH:$AH,0)</f>
        <v>1425.0038</v>
      </c>
      <c r="X179" s="42">
        <f>_xlfn.XLOOKUP(C179,[5]期初设置!$E:$E,[5]期初设置!$AI:$AI,0)</f>
        <v>-308.75</v>
      </c>
      <c r="Y179" s="42">
        <f>_xlfn.XLOOKUP(C179,[5]期初设置!$E:$E,[5]期初设置!$AM:$AM,0)</f>
        <v>0</v>
      </c>
      <c r="Z179" s="42">
        <f t="shared" si="28"/>
        <v>0</v>
      </c>
      <c r="AA179" s="42">
        <f t="shared" si="29"/>
        <v>1116.2538</v>
      </c>
      <c r="AB179" s="42">
        <f>_xlfn.XLOOKUP(C179,'[6]健康师-人工底薪'!$A:$A,'[6]健康师-人工底薪'!$AF:$AF,0)</f>
        <v>2000</v>
      </c>
      <c r="AC179" s="47">
        <f t="shared" si="30"/>
        <v>2000</v>
      </c>
      <c r="AD179" s="38">
        <f>_xlfn.XLOOKUP(C179,'[3]7月'!$C:$C,'[3]7月'!$F:$F,0)</f>
        <v>1662</v>
      </c>
      <c r="AE179" s="38">
        <f>_xlfn.XLOOKUP(C179,'[8]7月'!$C:$C,'[8]7月'!$G:$G,0)</f>
        <v>245</v>
      </c>
      <c r="AF179" s="38">
        <f>_xlfn.XLOOKUP(C179,'[9]②7月-汇总'!$D:$D,'[9]②7月-汇总'!$W:$W,0)</f>
        <v>0</v>
      </c>
      <c r="AG179" s="38">
        <f>_xlfn.XLOOKUP(C179,'[9]②7月-汇总'!$D:$D,'[9]②7月-汇总'!$Z:$Z,0)</f>
        <v>50</v>
      </c>
      <c r="AH179" s="50" t="e">
        <f>AA179+AC179+#REF!+#REF!+#REF!+AF179+AG179+AD179+AE179</f>
        <v>#REF!</v>
      </c>
      <c r="AI179" s="38">
        <f>_xlfn.XLOOKUP(C179,'[9]①7月-花名册'!$E:$E,'[9]①7月-花名册'!$T:$T,0)</f>
        <v>0</v>
      </c>
      <c r="AJ179" s="38">
        <f t="shared" si="31"/>
        <v>0</v>
      </c>
      <c r="AK179" s="38">
        <f t="shared" si="32"/>
        <v>0</v>
      </c>
      <c r="AL179" s="38">
        <f t="shared" si="33"/>
        <v>0</v>
      </c>
      <c r="AM179" s="38" t="e">
        <f t="shared" si="34"/>
        <v>#REF!</v>
      </c>
      <c r="AN179" s="52">
        <f>_xlfn.XLOOKUP(C179,'[9]②7月-汇总'!$D:$D,'[9]②7月-汇总'!AI:AI,0)</f>
        <v>0</v>
      </c>
      <c r="AO179" s="52">
        <f>_xlfn.XLOOKUP(C179,'[9]②7月-汇总'!$D:$D,'[9]②7月-汇总'!AJ:AJ,0)</f>
        <v>0</v>
      </c>
      <c r="AP179" s="52">
        <f>_xlfn.XLOOKUP(C179,'[9]②7月-汇总'!$D:$D,'[9]②7月-汇总'!AL:AL,0)</f>
        <v>0</v>
      </c>
      <c r="AQ179" s="54">
        <f t="shared" si="35"/>
        <v>0</v>
      </c>
      <c r="AR179" s="55">
        <f>_xlfn.XLOOKUP(C179,'[9]②7月-汇总'!$D:$D,'[9]②7月-汇总'!X:X,0)</f>
        <v>0</v>
      </c>
      <c r="AS179" s="55">
        <f>_xlfn.XLOOKUP(C179,'[9]②7月-汇总'!$D:$D,'[9]②7月-汇总'!Y:Y,0)</f>
        <v>0</v>
      </c>
      <c r="AT179" s="55"/>
      <c r="AU179" s="52">
        <f>_xlfn.XLOOKUP(C179,'[10]7月社保'!$B:$B,'[10]7月社保'!$L:$L,0)</f>
        <v>644.168</v>
      </c>
      <c r="AV179" s="52">
        <f>IFERROR(IF(AL179&gt;0,_xlfn.XLOOKUP(C179,[11]健康师明细!$C:$C,[11]健康师明细!$N:$N,0),0),0)</f>
        <v>0</v>
      </c>
      <c r="AW179" s="52">
        <f>_xlfn.XLOOKUP(C179,'[9]②7月-汇总'!$D:$D,'[9]②7月-汇总'!$AC:$AC,0)</f>
        <v>100</v>
      </c>
      <c r="AX179" s="52">
        <f>_xlfn.XLOOKUP(C179,'[9]②7月-汇总'!$D:$D,'[9]②7月-汇总'!$AB:$AB,0)</f>
        <v>0</v>
      </c>
      <c r="AY179" s="52">
        <f>_xlfn.XLOOKUP(C179,'[9]②7月-汇总'!$D:$D,'[9]②7月-汇总'!$AD:$AD,0)</f>
        <v>0</v>
      </c>
      <c r="AZ179" s="54">
        <f t="shared" si="36"/>
        <v>744.168</v>
      </c>
      <c r="BA179" s="52">
        <f>_xlfn.XLOOKUP(C179,[11]健康师明细!$C:$C,[11]健康师明细!$K:$K,0)</f>
        <v>0</v>
      </c>
      <c r="BB179" s="55">
        <f>_xlfn.XLOOKUP(C179,'[9]②7月-汇总'!$D:$D,'[9]②7月-汇总'!$AE:$AE,0)</f>
        <v>0</v>
      </c>
      <c r="BC179" s="55">
        <f>_xlfn.XLOOKUP(C179,'[9]②7月-汇总'!$D:$D,'[9]②7月-汇总'!$AF:$AF,0)</f>
        <v>0</v>
      </c>
      <c r="BD179" s="58">
        <f>_xlfn.XLOOKUP(C179,'[9]②7月-汇总'!$D:$D,'[9]②7月-汇总'!$AG:$AG,0)</f>
        <v>0</v>
      </c>
      <c r="BE179" s="60" t="e">
        <f t="shared" si="40"/>
        <v>#REF!</v>
      </c>
      <c r="BF179" s="52">
        <f>_xlfn.XLOOKUP(C179,'[9]①7月-花名册'!$E:$E,'[9]①7月-花名册'!$U:$U,0)</f>
        <v>0</v>
      </c>
      <c r="BG179" s="61" t="e">
        <f t="shared" si="37"/>
        <v>#REF!</v>
      </c>
      <c r="BH179" s="61" t="e">
        <f t="shared" si="38"/>
        <v>#REF!</v>
      </c>
      <c r="BI179" s="52">
        <f>_xlfn.XLOOKUP(C179,[9]上月未发人员明细!$A:$A,[9]上月未发人员明细!$I:$I,0)</f>
        <v>0</v>
      </c>
      <c r="BJ179" s="52">
        <f>SUMIFS([7]手动调整!$F:$F,[7]手动调整!$B:$B,C179)</f>
        <v>0</v>
      </c>
      <c r="BK179" s="64" t="e">
        <f t="shared" si="39"/>
        <v>#REF!</v>
      </c>
    </row>
    <row r="180" spans="1:63">
      <c r="A180" s="22" t="s">
        <v>280</v>
      </c>
      <c r="B180" s="23" t="s">
        <v>12</v>
      </c>
      <c r="C180" s="23" t="s">
        <v>285</v>
      </c>
      <c r="D180" s="23" t="str">
        <f>_xlfn.XLOOKUP(C180,[1]期初设置!$E:$E,[1]期初设置!$AM:$AM,0)</f>
        <v>南湖+进宝队</v>
      </c>
      <c r="E180" s="27">
        <f>IFERROR(_xlfn.XLOOKUP(C180,[1]期初设置!$E:$E,[1]期初设置!$R:$R),"")</f>
        <v>6753.4</v>
      </c>
      <c r="F180" s="27">
        <f>IFERROR(_xlfn.XLOOKUP(C180,[1]期初设置!$E:$E,[1]期初设置!S:S),"")</f>
        <v>16533.4</v>
      </c>
      <c r="G180" s="27">
        <f>IFERROR(_xlfn.XLOOKUP(C180,[1]期初设置!$E:$E,[1]期初设置!T:T),"")</f>
        <v>-9780</v>
      </c>
      <c r="H180" s="27">
        <f>IFERROR(_xlfn.XLOOKUP(C180,[1]期初设置!$E:$E,[1]期初设置!U:U),"")</f>
        <v>0</v>
      </c>
      <c r="I180" s="31">
        <f>_xlfn.XLOOKUP(A180,[2]门店排名!$C:$C,[2]门店排名!$E:$E,0)</f>
        <v>139022</v>
      </c>
      <c r="J180" s="31">
        <f>IFERROR(_xlfn.XLOOKUP(D180,'[1]⑥战队统计表-B-a-②呈现-业绩明细表④'!$A:$A,'[1]⑥战队统计表-B-a-②呈现-业绩明细表④'!$C:$C,0),"")</f>
        <v>80444</v>
      </c>
      <c r="K180" s="32">
        <f>IFERROR(_xlfn.XLOOKUP(C180,[1]期初设置!$E:$E,[1]期初设置!$AI:$AI,0),"")</f>
        <v>386.7032</v>
      </c>
      <c r="L180" s="33">
        <f>_xlfn.XLOOKUP(C180,[1]期初设置!$E:$E,[1]期初设置!$J:$J,0)</f>
        <v>0</v>
      </c>
      <c r="M180" s="35">
        <f>_xlfn.XLOOKUP(C180,[1]期初设置!$E:$E,[1]期初设置!$I:$I,0)</f>
        <v>0</v>
      </c>
      <c r="N180" s="35">
        <f>_xlfn.XLOOKUP(C180,[1]期初设置!$E:$E,[1]期初设置!$K:$K,0)</f>
        <v>0</v>
      </c>
      <c r="O180" s="33">
        <f>_xlfn.XLOOKUP(C180,[1]期初设置!$E:$E,[1]期初设置!$O:$O,0)</f>
        <v>0</v>
      </c>
      <c r="P180" s="35">
        <f>IF(_xlfn.XLOOKUP(C180,[1]期初设置!$E:$E,[1]期初设置!$N:$N,0)="同老店",0,_xlfn.XLOOKUP(C180,[1]期初设置!$E:$E,[1]期初设置!$N:$N,0))</f>
        <v>0</v>
      </c>
      <c r="Q180" s="38">
        <f>_xlfn.XLOOKUP(C180,'[3]7月'!$C:$C,'[3]7月'!$E:$E,0)</f>
        <v>9662.04</v>
      </c>
      <c r="R180" s="38">
        <f>_xlfn.XLOOKUP(C180,'[3]7月'!$C:$C,'[3]7月'!$D:$D,0)</f>
        <v>110</v>
      </c>
      <c r="S180" s="38">
        <f>_xlfn.XLOOKUP(A180,[2]人头人次表!$A:$A,[2]人头人次表!$C:$C,0)</f>
        <v>191</v>
      </c>
      <c r="T180" s="38">
        <f>_xlfn.XLOOKUP(C180,'[4]②7月-汇总'!$D:$D,'[4]②7月-汇总'!$AP:$AP,0)</f>
        <v>31</v>
      </c>
      <c r="U180" s="38">
        <f>_xlfn.XLOOKUP(C180,'[4]②7月-汇总'!$D:$D,'[4]②7月-汇总'!$U:$U,0)</f>
        <v>0</v>
      </c>
      <c r="V180" s="41">
        <f>_xlfn.XLOOKUP(C180,[5]期初设置!$E:$E,[5]期初设置!$AG:$AG,0)</f>
        <v>0.04</v>
      </c>
      <c r="W180" s="42">
        <f>_xlfn.XLOOKUP(C180,[5]期初设置!$E:$E,[5]期初设置!$AH:$AH,0)</f>
        <v>628.2692</v>
      </c>
      <c r="X180" s="42">
        <f>_xlfn.XLOOKUP(C180,[5]期初设置!$E:$E,[5]期初设置!$AI:$AI,0)</f>
        <v>-241.566</v>
      </c>
      <c r="Y180" s="42" t="str">
        <f>_xlfn.XLOOKUP(C180,[5]期初设置!$E:$E,[5]期初设置!$AM:$AM,0)</f>
        <v/>
      </c>
      <c r="Z180" s="42">
        <f t="shared" si="28"/>
        <v>0</v>
      </c>
      <c r="AA180" s="42">
        <f t="shared" si="29"/>
        <v>386.7032</v>
      </c>
      <c r="AB180" s="42">
        <f>_xlfn.XLOOKUP(C180,'[6]健康师-人工底薪'!$A:$A,'[6]健康师-人工底薪'!$AF:$AF,0)</f>
        <v>2000</v>
      </c>
      <c r="AC180" s="47">
        <f t="shared" si="30"/>
        <v>2000</v>
      </c>
      <c r="AD180" s="38">
        <f>_xlfn.XLOOKUP(C180,'[3]7月'!$C:$C,'[3]7月'!$F:$F,0)</f>
        <v>1139</v>
      </c>
      <c r="AE180" s="38">
        <f>_xlfn.XLOOKUP(C180,'[8]7月'!$C:$C,'[8]7月'!$G:$G,0)</f>
        <v>15</v>
      </c>
      <c r="AF180" s="38">
        <f>_xlfn.XLOOKUP(C180,'[9]②7月-汇总'!$D:$D,'[9]②7月-汇总'!$W:$W,0)</f>
        <v>0</v>
      </c>
      <c r="AG180" s="38">
        <f>_xlfn.XLOOKUP(C180,'[9]②7月-汇总'!$D:$D,'[9]②7月-汇总'!$Z:$Z,0)</f>
        <v>0</v>
      </c>
      <c r="AH180" s="50" t="e">
        <f>AA180+AC180+#REF!+#REF!+#REF!+AF180+AG180+AD180+AE180</f>
        <v>#REF!</v>
      </c>
      <c r="AI180" s="38">
        <f>_xlfn.XLOOKUP(C180,'[9]①7月-花名册'!$E:$E,'[9]①7月-花名册'!$T:$T,0)</f>
        <v>0</v>
      </c>
      <c r="AJ180" s="38">
        <f t="shared" si="31"/>
        <v>0</v>
      </c>
      <c r="AK180" s="38">
        <f t="shared" si="32"/>
        <v>0</v>
      </c>
      <c r="AL180" s="38">
        <f t="shared" si="33"/>
        <v>0</v>
      </c>
      <c r="AM180" s="38" t="e">
        <f t="shared" si="34"/>
        <v>#REF!</v>
      </c>
      <c r="AN180" s="52">
        <f>_xlfn.XLOOKUP(C180,'[9]②7月-汇总'!$D:$D,'[9]②7月-汇总'!AI:AI,0)</f>
        <v>0</v>
      </c>
      <c r="AO180" s="52">
        <f>_xlfn.XLOOKUP(C180,'[9]②7月-汇总'!$D:$D,'[9]②7月-汇总'!AJ:AJ,0)</f>
        <v>0</v>
      </c>
      <c r="AP180" s="52">
        <f>_xlfn.XLOOKUP(C180,'[9]②7月-汇总'!$D:$D,'[9]②7月-汇总'!AL:AL,0)</f>
        <v>0</v>
      </c>
      <c r="AQ180" s="54">
        <f t="shared" si="35"/>
        <v>0</v>
      </c>
      <c r="AR180" s="55">
        <f>_xlfn.XLOOKUP(C180,'[9]②7月-汇总'!$D:$D,'[9]②7月-汇总'!X:X,0)</f>
        <v>0</v>
      </c>
      <c r="AS180" s="55">
        <f>_xlfn.XLOOKUP(C180,'[9]②7月-汇总'!$D:$D,'[9]②7月-汇总'!Y:Y,0)</f>
        <v>0</v>
      </c>
      <c r="AT180" s="55"/>
      <c r="AU180" s="52">
        <f>_xlfn.XLOOKUP(C180,'[10]7月社保'!$B:$B,'[10]7月社保'!$L:$L,0)</f>
        <v>0</v>
      </c>
      <c r="AV180" s="52">
        <f>IFERROR(IF(AL180&gt;0,_xlfn.XLOOKUP(C180,[11]健康师明细!$C:$C,[11]健康师明细!$N:$N,0),0),0)</f>
        <v>0</v>
      </c>
      <c r="AW180" s="52">
        <f>_xlfn.XLOOKUP(C180,'[9]②7月-汇总'!$D:$D,'[9]②7月-汇总'!$AC:$AC,0)</f>
        <v>100</v>
      </c>
      <c r="AX180" s="52">
        <f>_xlfn.XLOOKUP(C180,'[9]②7月-汇总'!$D:$D,'[9]②7月-汇总'!$AB:$AB,0)</f>
        <v>0</v>
      </c>
      <c r="AY180" s="52">
        <f>_xlfn.XLOOKUP(C180,'[9]②7月-汇总'!$D:$D,'[9]②7月-汇总'!$AD:$AD,0)</f>
        <v>0</v>
      </c>
      <c r="AZ180" s="54">
        <f t="shared" si="36"/>
        <v>100</v>
      </c>
      <c r="BA180" s="52">
        <f>_xlfn.XLOOKUP(C180,[11]健康师明细!$C:$C,[11]健康师明细!$K:$K,0)</f>
        <v>0</v>
      </c>
      <c r="BB180" s="55">
        <f>_xlfn.XLOOKUP(C180,'[9]②7月-汇总'!$D:$D,'[9]②7月-汇总'!$AE:$AE,0)</f>
        <v>0</v>
      </c>
      <c r="BC180" s="55">
        <f>_xlfn.XLOOKUP(C180,'[9]②7月-汇总'!$D:$D,'[9]②7月-汇总'!$AF:$AF,0)</f>
        <v>0</v>
      </c>
      <c r="BD180" s="58">
        <f>_xlfn.XLOOKUP(C180,'[9]②7月-汇总'!$D:$D,'[9]②7月-汇总'!$AG:$AG,0)</f>
        <v>0</v>
      </c>
      <c r="BE180" s="60" t="e">
        <f t="shared" si="40"/>
        <v>#REF!</v>
      </c>
      <c r="BF180" s="52">
        <f>_xlfn.XLOOKUP(C180,'[9]①7月-花名册'!$E:$E,'[9]①7月-花名册'!$U:$U,0)</f>
        <v>0</v>
      </c>
      <c r="BG180" s="61" t="e">
        <f t="shared" si="37"/>
        <v>#REF!</v>
      </c>
      <c r="BH180" s="61" t="e">
        <f t="shared" si="38"/>
        <v>#REF!</v>
      </c>
      <c r="BI180" s="52">
        <f>_xlfn.XLOOKUP(C180,[9]上月未发人员明细!$A:$A,[9]上月未发人员明细!$I:$I,0)</f>
        <v>0</v>
      </c>
      <c r="BJ180" s="52">
        <f>SUMIFS([7]手动调整!$F:$F,[7]手动调整!$B:$B,C180)</f>
        <v>0</v>
      </c>
      <c r="BK180" s="64" t="e">
        <f t="shared" si="39"/>
        <v>#REF!</v>
      </c>
    </row>
    <row r="181" spans="1:63">
      <c r="A181" s="22" t="s">
        <v>280</v>
      </c>
      <c r="B181" s="23" t="s">
        <v>81</v>
      </c>
      <c r="C181" s="23" t="s">
        <v>286</v>
      </c>
      <c r="D181" s="23">
        <f>_xlfn.XLOOKUP(C181,[1]期初设置!$E:$E,[1]期初设置!$AM:$AM,0)</f>
        <v>0</v>
      </c>
      <c r="E181" s="27" t="str">
        <f>IFERROR(_xlfn.XLOOKUP(C181,[1]期初设置!$E:$E,[1]期初设置!$R:$R),"")</f>
        <v/>
      </c>
      <c r="F181" s="27" t="str">
        <f>IFERROR(_xlfn.XLOOKUP(C181,[1]期初设置!$E:$E,[1]期初设置!S:S),"")</f>
        <v/>
      </c>
      <c r="G181" s="27" t="str">
        <f>IFERROR(_xlfn.XLOOKUP(C181,[1]期初设置!$E:$E,[1]期初设置!T:T),"")</f>
        <v/>
      </c>
      <c r="H181" s="27" t="str">
        <f>IFERROR(_xlfn.XLOOKUP(C181,[1]期初设置!$E:$E,[1]期初设置!U:U),"")</f>
        <v/>
      </c>
      <c r="I181" s="31">
        <f>_xlfn.XLOOKUP(A181,[2]门店排名!$C:$C,[2]门店排名!$E:$E,0)</f>
        <v>139022</v>
      </c>
      <c r="J181" s="31" t="str">
        <f>IFERROR(_xlfn.XLOOKUP(D181,'[1]⑥战队统计表-B-a-②呈现-业绩明细表④'!$A:$A,'[1]⑥战队统计表-B-a-②呈现-业绩明细表④'!$C:$C,0),"")</f>
        <v/>
      </c>
      <c r="K181" s="32">
        <f>IFERROR(_xlfn.XLOOKUP(C181,[1]期初设置!$E:$E,[1]期初设置!$AI:$AI,0),"")</f>
        <v>0</v>
      </c>
      <c r="L181" s="33">
        <f>_xlfn.XLOOKUP(C181,[1]期初设置!$E:$E,[1]期初设置!$J:$J,0)</f>
        <v>0</v>
      </c>
      <c r="M181" s="35">
        <f>_xlfn.XLOOKUP(C181,[1]期初设置!$E:$E,[1]期初设置!$I:$I,0)</f>
        <v>0</v>
      </c>
      <c r="N181" s="35">
        <f>_xlfn.XLOOKUP(C181,[1]期初设置!$E:$E,[1]期初设置!$K:$K,0)</f>
        <v>0</v>
      </c>
      <c r="O181" s="33">
        <f>_xlfn.XLOOKUP(C181,[1]期初设置!$E:$E,[1]期初设置!$O:$O,0)</f>
        <v>0</v>
      </c>
      <c r="P181" s="35">
        <f>IF(_xlfn.XLOOKUP(C181,[1]期初设置!$E:$E,[1]期初设置!$N:$N,0)="同老店",0,_xlfn.XLOOKUP(C181,[1]期初设置!$E:$E,[1]期初设置!$N:$N,0))</f>
        <v>0</v>
      </c>
      <c r="Q181" s="38">
        <f>_xlfn.XLOOKUP(C181,'[3]7月'!$C:$C,'[3]7月'!$E:$E,0)</f>
        <v>0</v>
      </c>
      <c r="R181" s="38">
        <f>_xlfn.XLOOKUP(C181,'[3]7月'!$C:$C,'[3]7月'!$D:$D,0)</f>
        <v>0</v>
      </c>
      <c r="S181" s="38">
        <f>_xlfn.XLOOKUP(A181,[2]人头人次表!$A:$A,[2]人头人次表!$C:$C,0)</f>
        <v>191</v>
      </c>
      <c r="T181" s="38">
        <f>_xlfn.XLOOKUP(C181,'[4]②7月-汇总'!$D:$D,'[4]②7月-汇总'!$AP:$AP,0)</f>
        <v>31</v>
      </c>
      <c r="U181" s="38">
        <f>_xlfn.XLOOKUP(C181,'[4]②7月-汇总'!$D:$D,'[4]②7月-汇总'!$U:$U,0)</f>
        <v>0</v>
      </c>
      <c r="V181" s="41">
        <f>_xlfn.XLOOKUP(C181,[5]期初设置!$E:$E,[5]期初设置!$AG:$AG,0)</f>
        <v>0</v>
      </c>
      <c r="W181" s="42">
        <f>_xlfn.XLOOKUP(C181,[5]期初设置!$E:$E,[5]期初设置!$AH:$AH,0)</f>
        <v>0</v>
      </c>
      <c r="X181" s="42">
        <f>_xlfn.XLOOKUP(C181,[5]期初设置!$E:$E,[5]期初设置!$AI:$AI,0)</f>
        <v>0</v>
      </c>
      <c r="Y181" s="42">
        <f>_xlfn.XLOOKUP(C181,[5]期初设置!$E:$E,[5]期初设置!$AM:$AM,0)</f>
        <v>0</v>
      </c>
      <c r="Z181" s="42">
        <f t="shared" si="28"/>
        <v>0</v>
      </c>
      <c r="AA181" s="42">
        <f t="shared" si="29"/>
        <v>0</v>
      </c>
      <c r="AB181" s="42">
        <f>_xlfn.XLOOKUP(C181,'[6]健康师-人工底薪'!$A:$A,'[6]健康师-人工底薪'!$AF:$AF,0)</f>
        <v>0</v>
      </c>
      <c r="AC181" s="47">
        <f t="shared" si="30"/>
        <v>0</v>
      </c>
      <c r="AD181" s="38">
        <f>_xlfn.XLOOKUP(C181,'[3]7月'!$C:$C,'[3]7月'!$F:$F,0)</f>
        <v>0</v>
      </c>
      <c r="AE181" s="38">
        <f>_xlfn.XLOOKUP(C181,'[8]7月'!$C:$C,'[8]7月'!$G:$G,0)</f>
        <v>0</v>
      </c>
      <c r="AF181" s="38">
        <f>_xlfn.XLOOKUP(C181,'[9]②7月-汇总'!$D:$D,'[9]②7月-汇总'!$W:$W,0)</f>
        <v>0</v>
      </c>
      <c r="AG181" s="38">
        <f>_xlfn.XLOOKUP(C181,'[9]②7月-汇总'!$D:$D,'[9]②7月-汇总'!$Z:$Z,0)</f>
        <v>50</v>
      </c>
      <c r="AH181" s="50" t="e">
        <f>AA181+AC181+#REF!+#REF!+#REF!+AF181+AG181+AD181+AE181</f>
        <v>#REF!</v>
      </c>
      <c r="AI181" s="38">
        <f>_xlfn.XLOOKUP(C181,'[9]①7月-花名册'!$E:$E,'[9]①7月-花名册'!$T:$T,0)</f>
        <v>0</v>
      </c>
      <c r="AJ181" s="38">
        <f t="shared" si="31"/>
        <v>0</v>
      </c>
      <c r="AK181" s="38">
        <f t="shared" si="32"/>
        <v>0</v>
      </c>
      <c r="AL181" s="38">
        <f t="shared" si="33"/>
        <v>0</v>
      </c>
      <c r="AM181" s="38" t="e">
        <f t="shared" si="34"/>
        <v>#REF!</v>
      </c>
      <c r="AN181" s="52">
        <f>_xlfn.XLOOKUP(C181,'[9]②7月-汇总'!$D:$D,'[9]②7月-汇总'!AI:AI,0)</f>
        <v>0</v>
      </c>
      <c r="AO181" s="52">
        <f>_xlfn.XLOOKUP(C181,'[9]②7月-汇总'!$D:$D,'[9]②7月-汇总'!AJ:AJ,0)</f>
        <v>0</v>
      </c>
      <c r="AP181" s="52">
        <f>_xlfn.XLOOKUP(C181,'[9]②7月-汇总'!$D:$D,'[9]②7月-汇总'!AL:AL,0)</f>
        <v>0</v>
      </c>
      <c r="AQ181" s="54">
        <f t="shared" si="35"/>
        <v>0</v>
      </c>
      <c r="AR181" s="55">
        <f>_xlfn.XLOOKUP(C181,'[9]②7月-汇总'!$D:$D,'[9]②7月-汇总'!X:X,0)</f>
        <v>0</v>
      </c>
      <c r="AS181" s="55">
        <f>_xlfn.XLOOKUP(C181,'[9]②7月-汇总'!$D:$D,'[9]②7月-汇总'!Y:Y,0)</f>
        <v>0</v>
      </c>
      <c r="AT181" s="55"/>
      <c r="AU181" s="52">
        <f>_xlfn.XLOOKUP(C181,'[10]7月社保'!$B:$B,'[10]7月社保'!$L:$L,0)</f>
        <v>0</v>
      </c>
      <c r="AV181" s="52">
        <f>IFERROR(IF(AL181&gt;0,_xlfn.XLOOKUP(C181,[11]健康师明细!$C:$C,[11]健康师明细!$N:$N,0),0),0)</f>
        <v>0</v>
      </c>
      <c r="AW181" s="52">
        <f>_xlfn.XLOOKUP(C181,'[9]②7月-汇总'!$D:$D,'[9]②7月-汇总'!$AC:$AC,0)</f>
        <v>0</v>
      </c>
      <c r="AX181" s="52">
        <f>_xlfn.XLOOKUP(C181,'[9]②7月-汇总'!$D:$D,'[9]②7月-汇总'!$AB:$AB,0)</f>
        <v>0</v>
      </c>
      <c r="AY181" s="52">
        <f>_xlfn.XLOOKUP(C181,'[9]②7月-汇总'!$D:$D,'[9]②7月-汇总'!$AD:$AD,0)</f>
        <v>0</v>
      </c>
      <c r="AZ181" s="54">
        <f t="shared" si="36"/>
        <v>0</v>
      </c>
      <c r="BA181" s="52">
        <f>_xlfn.XLOOKUP(C181,[11]健康师明细!$C:$C,[11]健康师明细!$K:$K,0)</f>
        <v>0</v>
      </c>
      <c r="BB181" s="55">
        <f>_xlfn.XLOOKUP(C181,'[9]②7月-汇总'!$D:$D,'[9]②7月-汇总'!$AE:$AE,0)</f>
        <v>0</v>
      </c>
      <c r="BC181" s="55">
        <f>_xlfn.XLOOKUP(C181,'[9]②7月-汇总'!$D:$D,'[9]②7月-汇总'!$AF:$AF,0)</f>
        <v>0</v>
      </c>
      <c r="BD181" s="58">
        <f>_xlfn.XLOOKUP(C181,'[9]②7月-汇总'!$D:$D,'[9]②7月-汇总'!$AG:$AG,0)</f>
        <v>0</v>
      </c>
      <c r="BE181" s="60" t="e">
        <f t="shared" si="40"/>
        <v>#REF!</v>
      </c>
      <c r="BF181" s="52">
        <f>_xlfn.XLOOKUP(C181,'[9]①7月-花名册'!$E:$E,'[9]①7月-花名册'!$U:$U,0)</f>
        <v>0</v>
      </c>
      <c r="BG181" s="61" t="e">
        <f t="shared" si="37"/>
        <v>#REF!</v>
      </c>
      <c r="BH181" s="61" t="e">
        <f t="shared" si="38"/>
        <v>#REF!</v>
      </c>
      <c r="BI181" s="52">
        <f>_xlfn.XLOOKUP(C181,[9]上月未发人员明细!$A:$A,[9]上月未发人员明细!$I:$I,0)</f>
        <v>0</v>
      </c>
      <c r="BJ181" s="52">
        <f>SUMIFS([7]手动调整!$F:$F,[7]手动调整!$B:$B,C181)</f>
        <v>0</v>
      </c>
      <c r="BK181" s="64" t="e">
        <f t="shared" si="39"/>
        <v>#REF!</v>
      </c>
    </row>
    <row r="182" spans="1:63">
      <c r="A182" s="22" t="s">
        <v>280</v>
      </c>
      <c r="B182" s="23" t="s">
        <v>12</v>
      </c>
      <c r="C182" s="23" t="s">
        <v>287</v>
      </c>
      <c r="D182" s="23" t="str">
        <f>_xlfn.XLOOKUP(C182,[1]期初设置!$E:$E,[1]期初设置!$AM:$AM,0)</f>
        <v>南湖+进宝队</v>
      </c>
      <c r="E182" s="27">
        <f>IFERROR(_xlfn.XLOOKUP(C182,[1]期初设置!$E:$E,[1]期初设置!$R:$R),"")</f>
        <v>9885.4</v>
      </c>
      <c r="F182" s="27">
        <f>IFERROR(_xlfn.XLOOKUP(C182,[1]期初设置!$E:$E,[1]期初设置!S:S),"")</f>
        <v>6926.4</v>
      </c>
      <c r="G182" s="27">
        <f>IFERROR(_xlfn.XLOOKUP(C182,[1]期初设置!$E:$E,[1]期初设置!T:T),"")</f>
        <v>2959</v>
      </c>
      <c r="H182" s="27">
        <f>IFERROR(_xlfn.XLOOKUP(C182,[1]期初设置!$E:$E,[1]期初设置!U:U),"")</f>
        <v>0</v>
      </c>
      <c r="I182" s="31">
        <f>_xlfn.XLOOKUP(A182,[2]门店排名!$C:$C,[2]门店排名!$E:$E,0)</f>
        <v>139022</v>
      </c>
      <c r="J182" s="31">
        <f>IFERROR(_xlfn.XLOOKUP(D182,'[1]⑥战队统计表-B-a-②呈现-业绩明细表④'!$A:$A,'[1]⑥战队统计表-B-a-②呈现-业绩明细表④'!$C:$C,0),"")</f>
        <v>80444</v>
      </c>
      <c r="K182" s="32">
        <f>IFERROR(_xlfn.XLOOKUP(C182,[1]期初设置!$E:$E,[1]期初设置!$AI:$AI,0),"")</f>
        <v>336.2905</v>
      </c>
      <c r="L182" s="33">
        <f>_xlfn.XLOOKUP(C182,[1]期初设置!$E:$E,[1]期初设置!$J:$J,0)</f>
        <v>0</v>
      </c>
      <c r="M182" s="35">
        <f>_xlfn.XLOOKUP(C182,[1]期初设置!$E:$E,[1]期初设置!$I:$I,0)</f>
        <v>0</v>
      </c>
      <c r="N182" s="35">
        <f>_xlfn.XLOOKUP(C182,[1]期初设置!$E:$E,[1]期初设置!$K:$K,0)</f>
        <v>0</v>
      </c>
      <c r="O182" s="33">
        <f>_xlfn.XLOOKUP(C182,[1]期初设置!$E:$E,[1]期初设置!$O:$O,0)</f>
        <v>0</v>
      </c>
      <c r="P182" s="35">
        <f>IF(_xlfn.XLOOKUP(C182,[1]期初设置!$E:$E,[1]期初设置!$N:$N,0)="同老店",0,_xlfn.XLOOKUP(C182,[1]期初设置!$E:$E,[1]期初设置!$N:$N,0))</f>
        <v>0</v>
      </c>
      <c r="Q182" s="38">
        <f>_xlfn.XLOOKUP(C182,'[3]7月'!$C:$C,'[3]7月'!$E:$E,0)</f>
        <v>6148.22</v>
      </c>
      <c r="R182" s="38">
        <f>_xlfn.XLOOKUP(C182,'[3]7月'!$C:$C,'[3]7月'!$D:$D,0)</f>
        <v>130</v>
      </c>
      <c r="S182" s="38">
        <f>_xlfn.XLOOKUP(A182,[2]人头人次表!$A:$A,[2]人头人次表!$C:$C,0)</f>
        <v>191</v>
      </c>
      <c r="T182" s="38">
        <f>_xlfn.XLOOKUP(C182,'[4]②7月-汇总'!$D:$D,'[4]②7月-汇总'!$AP:$AP,0)</f>
        <v>31</v>
      </c>
      <c r="U182" s="38">
        <f>_xlfn.XLOOKUP(C182,'[4]②7月-汇总'!$D:$D,'[4]②7月-汇总'!$U:$U,0)</f>
        <v>0</v>
      </c>
      <c r="V182" s="41">
        <f>_xlfn.XLOOKUP(C182,[5]期初设置!$E:$E,[5]期初设置!$AG:$AG,0)</f>
        <v>0.04</v>
      </c>
      <c r="W182" s="42">
        <f>_xlfn.XLOOKUP(C182,[5]期初设置!$E:$E,[5]期初设置!$AH:$AH,0)</f>
        <v>263.2032</v>
      </c>
      <c r="X182" s="42">
        <f>_xlfn.XLOOKUP(C182,[5]期初设置!$E:$E,[5]期初设置!$AI:$AI,0)</f>
        <v>73.0873</v>
      </c>
      <c r="Y182" s="42" t="str">
        <f>_xlfn.XLOOKUP(C182,[5]期初设置!$E:$E,[5]期初设置!$AM:$AM,0)</f>
        <v/>
      </c>
      <c r="Z182" s="42">
        <f t="shared" si="28"/>
        <v>0</v>
      </c>
      <c r="AA182" s="42">
        <f t="shared" si="29"/>
        <v>336.2905</v>
      </c>
      <c r="AB182" s="42">
        <f>_xlfn.XLOOKUP(C182,'[6]健康师-人工底薪'!$A:$A,'[6]健康师-人工底薪'!$AF:$AF,0)</f>
        <v>2000</v>
      </c>
      <c r="AC182" s="47">
        <f t="shared" si="30"/>
        <v>2000</v>
      </c>
      <c r="AD182" s="38">
        <f>_xlfn.XLOOKUP(C182,'[3]7月'!$C:$C,'[3]7月'!$F:$F,0)</f>
        <v>1339</v>
      </c>
      <c r="AE182" s="38">
        <f>_xlfn.XLOOKUP(C182,'[8]7月'!$C:$C,'[8]7月'!$G:$G,0)</f>
        <v>45</v>
      </c>
      <c r="AF182" s="38">
        <f>_xlfn.XLOOKUP(C182,'[9]②7月-汇总'!$D:$D,'[9]②7月-汇总'!$W:$W,0)</f>
        <v>0</v>
      </c>
      <c r="AG182" s="38">
        <f>_xlfn.XLOOKUP(C182,'[9]②7月-汇总'!$D:$D,'[9]②7月-汇总'!$Z:$Z,0)</f>
        <v>50</v>
      </c>
      <c r="AH182" s="50" t="e">
        <f>AA182+AC182+#REF!+#REF!+#REF!+AF182+AG182+AD182+AE182</f>
        <v>#REF!</v>
      </c>
      <c r="AI182" s="38">
        <f>_xlfn.XLOOKUP(C182,'[9]①7月-花名册'!$E:$E,'[9]①7月-花名册'!$T:$T,0)</f>
        <v>0</v>
      </c>
      <c r="AJ182" s="38">
        <f t="shared" si="31"/>
        <v>0</v>
      </c>
      <c r="AK182" s="38">
        <f t="shared" si="32"/>
        <v>0</v>
      </c>
      <c r="AL182" s="38">
        <f t="shared" si="33"/>
        <v>0</v>
      </c>
      <c r="AM182" s="38" t="e">
        <f t="shared" si="34"/>
        <v>#REF!</v>
      </c>
      <c r="AN182" s="52">
        <f>_xlfn.XLOOKUP(C182,'[9]②7月-汇总'!$D:$D,'[9]②7月-汇总'!AI:AI,0)</f>
        <v>0</v>
      </c>
      <c r="AO182" s="52">
        <f>_xlfn.XLOOKUP(C182,'[9]②7月-汇总'!$D:$D,'[9]②7月-汇总'!AJ:AJ,0)</f>
        <v>0</v>
      </c>
      <c r="AP182" s="52">
        <f>_xlfn.XLOOKUP(C182,'[9]②7月-汇总'!$D:$D,'[9]②7月-汇总'!AL:AL,0)</f>
        <v>0</v>
      </c>
      <c r="AQ182" s="54">
        <f t="shared" si="35"/>
        <v>0</v>
      </c>
      <c r="AR182" s="55">
        <f>_xlfn.XLOOKUP(C182,'[9]②7月-汇总'!$D:$D,'[9]②7月-汇总'!X:X,0)</f>
        <v>0</v>
      </c>
      <c r="AS182" s="55">
        <f>_xlfn.XLOOKUP(C182,'[9]②7月-汇总'!$D:$D,'[9]②7月-汇总'!Y:Y,0)</f>
        <v>0</v>
      </c>
      <c r="AT182" s="55"/>
      <c r="AU182" s="52">
        <f>_xlfn.XLOOKUP(C182,'[10]7月社保'!$B:$B,'[10]7月社保'!$L:$L,0)</f>
        <v>0</v>
      </c>
      <c r="AV182" s="52">
        <f>IFERROR(IF(AL182&gt;0,_xlfn.XLOOKUP(C182,[11]健康师明细!$C:$C,[11]健康师明细!$N:$N,0),0),0)</f>
        <v>0</v>
      </c>
      <c r="AW182" s="52">
        <f>_xlfn.XLOOKUP(C182,'[9]②7月-汇总'!$D:$D,'[9]②7月-汇总'!$AC:$AC,0)</f>
        <v>0</v>
      </c>
      <c r="AX182" s="52">
        <f>_xlfn.XLOOKUP(C182,'[9]②7月-汇总'!$D:$D,'[9]②7月-汇总'!$AB:$AB,0)</f>
        <v>0</v>
      </c>
      <c r="AY182" s="52">
        <f>_xlfn.XLOOKUP(C182,'[9]②7月-汇总'!$D:$D,'[9]②7月-汇总'!$AD:$AD,0)</f>
        <v>0</v>
      </c>
      <c r="AZ182" s="54">
        <f t="shared" si="36"/>
        <v>0</v>
      </c>
      <c r="BA182" s="52">
        <f>_xlfn.XLOOKUP(C182,[11]健康师明细!$C:$C,[11]健康师明细!$K:$K,0)</f>
        <v>0</v>
      </c>
      <c r="BB182" s="55">
        <f>_xlfn.XLOOKUP(C182,'[9]②7月-汇总'!$D:$D,'[9]②7月-汇总'!$AE:$AE,0)</f>
        <v>0</v>
      </c>
      <c r="BC182" s="55">
        <f>_xlfn.XLOOKUP(C182,'[9]②7月-汇总'!$D:$D,'[9]②7月-汇总'!$AF:$AF,0)</f>
        <v>0</v>
      </c>
      <c r="BD182" s="58">
        <f>_xlfn.XLOOKUP(C182,'[9]②7月-汇总'!$D:$D,'[9]②7月-汇总'!$AG:$AG,0)</f>
        <v>0</v>
      </c>
      <c r="BE182" s="60" t="e">
        <f t="shared" si="40"/>
        <v>#REF!</v>
      </c>
      <c r="BF182" s="52">
        <f>_xlfn.XLOOKUP(C182,'[9]①7月-花名册'!$E:$E,'[9]①7月-花名册'!$U:$U,0)</f>
        <v>0</v>
      </c>
      <c r="BG182" s="61" t="e">
        <f t="shared" si="37"/>
        <v>#REF!</v>
      </c>
      <c r="BH182" s="61" t="e">
        <f t="shared" si="38"/>
        <v>#REF!</v>
      </c>
      <c r="BI182" s="52">
        <f>_xlfn.XLOOKUP(C182,[9]上月未发人员明细!$A:$A,[9]上月未发人员明细!$I:$I,0)</f>
        <v>0</v>
      </c>
      <c r="BJ182" s="52">
        <f>SUMIFS([7]手动调整!$F:$F,[7]手动调整!$B:$B,C182)</f>
        <v>0</v>
      </c>
      <c r="BK182" s="64" t="e">
        <f t="shared" si="39"/>
        <v>#REF!</v>
      </c>
    </row>
    <row r="183" ht="15" customHeight="1" spans="1:63">
      <c r="A183" s="22" t="s">
        <v>280</v>
      </c>
      <c r="B183" s="23" t="s">
        <v>12</v>
      </c>
      <c r="C183" s="23" t="s">
        <v>288</v>
      </c>
      <c r="D183" s="23" t="str">
        <f>_xlfn.XLOOKUP(C183,[1]期初设置!$E:$E,[1]期初设置!$AM:$AM,0)</f>
        <v>单人</v>
      </c>
      <c r="E183" s="27">
        <f>IFERROR(_xlfn.XLOOKUP(C183,[1]期初设置!$E:$E,[1]期初设置!$R:$R),"")</f>
        <v>498</v>
      </c>
      <c r="F183" s="27">
        <f>IFERROR(_xlfn.XLOOKUP(C183,[1]期初设置!$E:$E,[1]期初设置!S:S),"")</f>
        <v>498</v>
      </c>
      <c r="G183" s="27">
        <f>IFERROR(_xlfn.XLOOKUP(C183,[1]期初设置!$E:$E,[1]期初设置!T:T),"")</f>
        <v>0</v>
      </c>
      <c r="H183" s="27">
        <f>IFERROR(_xlfn.XLOOKUP(C183,[1]期初设置!$E:$E,[1]期初设置!U:U),"")</f>
        <v>0</v>
      </c>
      <c r="I183" s="31">
        <f>_xlfn.XLOOKUP(A183,[2]门店排名!$C:$C,[2]门店排名!$E:$E,0)</f>
        <v>139022</v>
      </c>
      <c r="J183" s="31">
        <f>IFERROR(_xlfn.XLOOKUP(D183,'[1]⑥战队统计表-B-a-②呈现-业绩明细表④'!$A:$A,'[1]⑥战队统计表-B-a-②呈现-业绩明细表④'!$C:$C,0),"")</f>
        <v>0</v>
      </c>
      <c r="K183" s="32">
        <f>IFERROR(_xlfn.XLOOKUP(C183,[1]期初设置!$E:$E,[1]期初设置!$AI:$AI,0),"")</f>
        <v>0</v>
      </c>
      <c r="L183" s="33">
        <f>_xlfn.XLOOKUP(C183,[1]期初设置!$E:$E,[1]期初设置!$J:$J,0)</f>
        <v>0</v>
      </c>
      <c r="M183" s="35">
        <f>_xlfn.XLOOKUP(C183,[1]期初设置!$E:$E,[1]期初设置!$I:$I,0)</f>
        <v>0</v>
      </c>
      <c r="N183" s="35">
        <f>_xlfn.XLOOKUP(C183,[1]期初设置!$E:$E,[1]期初设置!$K:$K,0)</f>
        <v>0</v>
      </c>
      <c r="O183" s="33">
        <f>_xlfn.XLOOKUP(C183,[1]期初设置!$E:$E,[1]期初设置!$O:$O,0)</f>
        <v>0</v>
      </c>
      <c r="P183" s="35">
        <f>IF(_xlfn.XLOOKUP(C183,[1]期初设置!$E:$E,[1]期初设置!$N:$N,0)="同老店",0,_xlfn.XLOOKUP(C183,[1]期初设置!$E:$E,[1]期初设置!$N:$N,0))</f>
        <v>0</v>
      </c>
      <c r="Q183" s="38">
        <f>_xlfn.XLOOKUP(C183,'[3]7月'!$C:$C,'[3]7月'!$E:$E,0)</f>
        <v>5287.65</v>
      </c>
      <c r="R183" s="38">
        <f>_xlfn.XLOOKUP(C183,'[3]7月'!$C:$C,'[3]7月'!$D:$D,0)</f>
        <v>79.5</v>
      </c>
      <c r="S183" s="38">
        <f>_xlfn.XLOOKUP(A183,[2]人头人次表!$A:$A,[2]人头人次表!$C:$C,0)</f>
        <v>191</v>
      </c>
      <c r="T183" s="38">
        <f>_xlfn.XLOOKUP(C183,'[4]②7月-汇总'!$D:$D,'[4]②7月-汇总'!$AP:$AP,0)</f>
        <v>31</v>
      </c>
      <c r="U183" s="38">
        <f>_xlfn.XLOOKUP(C183,'[4]②7月-汇总'!$D:$D,'[4]②7月-汇总'!$U:$U,0)</f>
        <v>0</v>
      </c>
      <c r="V183" s="41">
        <f>_xlfn.XLOOKUP(C183,[5]期初设置!$E:$E,[5]期初设置!$AG:$AG,0)</f>
        <v>0</v>
      </c>
      <c r="W183" s="42">
        <f>_xlfn.XLOOKUP(C183,[5]期初设置!$E:$E,[5]期初设置!$AH:$AH,0)</f>
        <v>0</v>
      </c>
      <c r="X183" s="42">
        <f>_xlfn.XLOOKUP(C183,[5]期初设置!$E:$E,[5]期初设置!$AI:$AI,0)</f>
        <v>0</v>
      </c>
      <c r="Y183" s="42" t="str">
        <f>_xlfn.XLOOKUP(C183,[5]期初设置!$E:$E,[5]期初设置!$AM:$AM,0)</f>
        <v/>
      </c>
      <c r="Z183" s="42">
        <f t="shared" si="28"/>
        <v>0</v>
      </c>
      <c r="AA183" s="42">
        <f t="shared" si="29"/>
        <v>0</v>
      </c>
      <c r="AB183" s="42">
        <f>_xlfn.XLOOKUP(C183,'[6]健康师-人工底薪'!$A:$A,'[6]健康师-人工底薪'!$AF:$AF,0)</f>
        <v>1800</v>
      </c>
      <c r="AC183" s="47">
        <f t="shared" si="30"/>
        <v>1800</v>
      </c>
      <c r="AD183" s="38">
        <f>_xlfn.XLOOKUP(C183,'[3]7月'!$C:$C,'[3]7月'!$F:$F,0)</f>
        <v>1021</v>
      </c>
      <c r="AE183" s="38">
        <f>_xlfn.XLOOKUP(C183,'[8]7月'!$C:$C,'[8]7月'!$G:$G,0)</f>
        <v>0</v>
      </c>
      <c r="AF183" s="38">
        <f>_xlfn.XLOOKUP(C183,'[9]②7月-汇总'!$D:$D,'[9]②7月-汇总'!$W:$W,0)</f>
        <v>0</v>
      </c>
      <c r="AG183" s="38">
        <f>_xlfn.XLOOKUP(C183,'[9]②7月-汇总'!$D:$D,'[9]②7月-汇总'!$Z:$Z,0)</f>
        <v>0</v>
      </c>
      <c r="AH183" s="50" t="e">
        <f>AA183+AC183+#REF!+#REF!+#REF!+AF183+AG183+AD183+AE183</f>
        <v>#REF!</v>
      </c>
      <c r="AI183" s="38">
        <f>_xlfn.XLOOKUP(C183,'[9]①7月-花名册'!$E:$E,'[9]①7月-花名册'!$T:$T,0)</f>
        <v>3500</v>
      </c>
      <c r="AJ183" s="38">
        <f t="shared" si="31"/>
        <v>0</v>
      </c>
      <c r="AK183" s="38">
        <f t="shared" si="32"/>
        <v>3500</v>
      </c>
      <c r="AL183" s="38" t="e">
        <f t="shared" si="33"/>
        <v>#REF!</v>
      </c>
      <c r="AM183" s="38" t="e">
        <f t="shared" si="34"/>
        <v>#REF!</v>
      </c>
      <c r="AN183" s="52">
        <f>_xlfn.XLOOKUP(C183,'[9]②7月-汇总'!$D:$D,'[9]②7月-汇总'!AI:AI,0)</f>
        <v>0</v>
      </c>
      <c r="AO183" s="52">
        <f>_xlfn.XLOOKUP(C183,'[9]②7月-汇总'!$D:$D,'[9]②7月-汇总'!AJ:AJ,0)</f>
        <v>0</v>
      </c>
      <c r="AP183" s="52">
        <f>_xlfn.XLOOKUP(C183,'[9]②7月-汇总'!$D:$D,'[9]②7月-汇总'!AL:AL,0)</f>
        <v>0</v>
      </c>
      <c r="AQ183" s="54">
        <f t="shared" si="35"/>
        <v>0</v>
      </c>
      <c r="AR183" s="55">
        <f>_xlfn.XLOOKUP(C183,'[9]②7月-汇总'!$D:$D,'[9]②7月-汇总'!X:X,0)</f>
        <v>20</v>
      </c>
      <c r="AS183" s="55">
        <f>_xlfn.XLOOKUP(C183,'[9]②7月-汇总'!$D:$D,'[9]②7月-汇总'!Y:Y,0)</f>
        <v>10</v>
      </c>
      <c r="AT183" s="55"/>
      <c r="AU183" s="52">
        <f>_xlfn.XLOOKUP(C183,'[10]7月社保'!$B:$B,'[10]7月社保'!$L:$L,0)</f>
        <v>0</v>
      </c>
      <c r="AV183" s="52">
        <f>IFERROR(IF(AL183&gt;0,_xlfn.XLOOKUP(C183,[11]健康师明细!$C:$C,[11]健康师明细!$N:$N,0),0),0)</f>
        <v>0</v>
      </c>
      <c r="AW183" s="52">
        <f>_xlfn.XLOOKUP(C183,'[9]②7月-汇总'!$D:$D,'[9]②7月-汇总'!$AC:$AC,0)</f>
        <v>100</v>
      </c>
      <c r="AX183" s="52">
        <f>_xlfn.XLOOKUP(C183,'[9]②7月-汇总'!$D:$D,'[9]②7月-汇总'!$AB:$AB,0)</f>
        <v>0</v>
      </c>
      <c r="AY183" s="52">
        <f>_xlfn.XLOOKUP(C183,'[9]②7月-汇总'!$D:$D,'[9]②7月-汇总'!$AD:$AD,0)</f>
        <v>0</v>
      </c>
      <c r="AZ183" s="54">
        <f t="shared" si="36"/>
        <v>130</v>
      </c>
      <c r="BA183" s="52">
        <f>_xlfn.XLOOKUP(C183,[11]健康师明细!$C:$C,[11]健康师明细!$K:$K,0)</f>
        <v>0</v>
      </c>
      <c r="BB183" s="55">
        <f>_xlfn.XLOOKUP(C183,'[9]②7月-汇总'!$D:$D,'[9]②7月-汇总'!$AE:$AE,0)</f>
        <v>0</v>
      </c>
      <c r="BC183" s="55">
        <f>_xlfn.XLOOKUP(C183,'[9]②7月-汇总'!$D:$D,'[9]②7月-汇总'!$AF:$AF,0)</f>
        <v>0</v>
      </c>
      <c r="BD183" s="58">
        <f>_xlfn.XLOOKUP(C183,'[9]②7月-汇总'!$D:$D,'[9]②7月-汇总'!$AG:$AG,0)</f>
        <v>0</v>
      </c>
      <c r="BE183" s="60" t="e">
        <f t="shared" si="40"/>
        <v>#REF!</v>
      </c>
      <c r="BF183" s="52">
        <f>_xlfn.XLOOKUP(C183,'[9]①7月-花名册'!$E:$E,'[9]①7月-花名册'!$U:$U,0)</f>
        <v>0</v>
      </c>
      <c r="BG183" s="61" t="e">
        <f t="shared" si="37"/>
        <v>#REF!</v>
      </c>
      <c r="BH183" s="61" t="e">
        <f t="shared" si="38"/>
        <v>#REF!</v>
      </c>
      <c r="BI183" s="52">
        <f>_xlfn.XLOOKUP(C183,[9]上月未发人员明细!$A:$A,[9]上月未发人员明细!$I:$I,0)</f>
        <v>0</v>
      </c>
      <c r="BJ183" s="52">
        <f>SUMIFS([7]手动调整!$F:$F,[7]手动调整!$B:$B,C183)</f>
        <v>0</v>
      </c>
      <c r="BK183" s="64" t="e">
        <f t="shared" si="39"/>
        <v>#REF!</v>
      </c>
    </row>
    <row r="184" spans="1:63">
      <c r="A184" s="22" t="s">
        <v>289</v>
      </c>
      <c r="B184" s="23" t="s">
        <v>12</v>
      </c>
      <c r="C184" s="23" t="s">
        <v>290</v>
      </c>
      <c r="D184" s="23" t="str">
        <f>_xlfn.XLOOKUP(C184,[1]期初设置!$E:$E,[1]期初设置!$AM:$AM,0)</f>
        <v>涌泉+冲刺队</v>
      </c>
      <c r="E184" s="27">
        <f>IFERROR(_xlfn.XLOOKUP(C184,[1]期初设置!$E:$E,[1]期初设置!$R:$R),"")</f>
        <v>70139.6</v>
      </c>
      <c r="F184" s="27">
        <f>IFERROR(_xlfn.XLOOKUP(C184,[1]期初设置!$E:$E,[1]期初设置!S:S),"")</f>
        <v>43069.6</v>
      </c>
      <c r="G184" s="27">
        <f>IFERROR(_xlfn.XLOOKUP(C184,[1]期初设置!$E:$E,[1]期初设置!T:T),"")</f>
        <v>27070</v>
      </c>
      <c r="H184" s="27">
        <f>IFERROR(_xlfn.XLOOKUP(C184,[1]期初设置!$E:$E,[1]期初设置!U:U),"")</f>
        <v>0</v>
      </c>
      <c r="I184" s="31">
        <f>_xlfn.XLOOKUP(A184,[2]门店排名!$C:$C,[2]门店排名!$E:$E,0)</f>
        <v>169632</v>
      </c>
      <c r="J184" s="31">
        <f>IFERROR(_xlfn.XLOOKUP(D184,'[1]⑥战队统计表-B-a-②呈现-业绩明细表④'!$A:$A,'[1]⑥战队统计表-B-a-②呈现-业绩明细表④'!$C:$C,0),"")</f>
        <v>106334.4</v>
      </c>
      <c r="K184" s="32">
        <f>IFERROR(_xlfn.XLOOKUP(C184,[1]期初设置!$E:$E,[1]期初设置!$AI:$AI,0),"")</f>
        <v>3457.9107</v>
      </c>
      <c r="L184" s="33">
        <f>_xlfn.XLOOKUP(C184,[1]期初设置!$E:$E,[1]期初设置!$J:$J,0)</f>
        <v>0</v>
      </c>
      <c r="M184" s="35">
        <f>_xlfn.XLOOKUP(C184,[1]期初设置!$E:$E,[1]期初设置!$I:$I,0)</f>
        <v>0</v>
      </c>
      <c r="N184" s="35">
        <f>_xlfn.XLOOKUP(C184,[1]期初设置!$E:$E,[1]期初设置!$K:$K,0)</f>
        <v>0</v>
      </c>
      <c r="O184" s="33">
        <f>_xlfn.XLOOKUP(C184,[1]期初设置!$E:$E,[1]期初设置!$O:$O,0)</f>
        <v>0</v>
      </c>
      <c r="P184" s="35">
        <f>IF(_xlfn.XLOOKUP(C184,[1]期初设置!$E:$E,[1]期初设置!$N:$N,0)="同老店",0,_xlfn.XLOOKUP(C184,[1]期初设置!$E:$E,[1]期初设置!$N:$N,0))</f>
        <v>0</v>
      </c>
      <c r="Q184" s="38">
        <f>_xlfn.XLOOKUP(C184,'[3]7月'!$C:$C,'[3]7月'!$E:$E,0)</f>
        <v>28112.98</v>
      </c>
      <c r="R184" s="38">
        <f>_xlfn.XLOOKUP(C184,'[3]7月'!$C:$C,'[3]7月'!$D:$D,0)</f>
        <v>81.5</v>
      </c>
      <c r="S184" s="38">
        <f>_xlfn.XLOOKUP(A184,[2]人头人次表!$A:$A,[2]人头人次表!$C:$C,0)</f>
        <v>180</v>
      </c>
      <c r="T184" s="38">
        <f>_xlfn.XLOOKUP(C184,'[4]②7月-汇总'!$D:$D,'[4]②7月-汇总'!$AP:$AP,0)</f>
        <v>31</v>
      </c>
      <c r="U184" s="38">
        <f>_xlfn.XLOOKUP(C184,'[4]②7月-汇总'!$D:$D,'[4]②7月-汇总'!$U:$U,0)</f>
        <v>0</v>
      </c>
      <c r="V184" s="41">
        <f>_xlfn.XLOOKUP(C184,[5]期初设置!$E:$E,[5]期初设置!$AG:$AG,0)</f>
        <v>0.06</v>
      </c>
      <c r="W184" s="42">
        <f>_xlfn.XLOOKUP(C184,[5]期初设置!$E:$E,[5]期初设置!$AH:$AH,0)</f>
        <v>2454.9672</v>
      </c>
      <c r="X184" s="42">
        <f>_xlfn.XLOOKUP(C184,[5]期初设置!$E:$E,[5]期初设置!$AI:$AI,0)</f>
        <v>1002.9435</v>
      </c>
      <c r="Y184" s="42">
        <f>_xlfn.XLOOKUP(C184,[5]期初设置!$E:$E,[5]期初设置!$AM:$AM,0)</f>
        <v>0</v>
      </c>
      <c r="Z184" s="42">
        <f t="shared" si="28"/>
        <v>0</v>
      </c>
      <c r="AA184" s="42">
        <f t="shared" si="29"/>
        <v>3457.9107</v>
      </c>
      <c r="AB184" s="42">
        <f>_xlfn.XLOOKUP(C184,'[6]健康师-人工底薪'!$A:$A,'[6]健康师-人工底薪'!$AF:$AF,0)</f>
        <v>2000</v>
      </c>
      <c r="AC184" s="47">
        <f t="shared" si="30"/>
        <v>2000</v>
      </c>
      <c r="AD184" s="38">
        <f>_xlfn.XLOOKUP(C184,'[3]7月'!$C:$C,'[3]7月'!$F:$F,0)</f>
        <v>1055</v>
      </c>
      <c r="AE184" s="38">
        <f>_xlfn.XLOOKUP(C184,'[8]7月'!$C:$C,'[8]7月'!$G:$G,0)</f>
        <v>100</v>
      </c>
      <c r="AF184" s="38">
        <f>_xlfn.XLOOKUP(C184,'[9]②7月-汇总'!$D:$D,'[9]②7月-汇总'!$W:$W,0)</f>
        <v>0</v>
      </c>
      <c r="AG184" s="38">
        <f>_xlfn.XLOOKUP(C184,'[9]②7月-汇总'!$D:$D,'[9]②7月-汇总'!$Z:$Z,0)</f>
        <v>0</v>
      </c>
      <c r="AH184" s="50" t="e">
        <f>AA184+AC184+#REF!+#REF!+#REF!+AF184+AG184+AD184+AE184</f>
        <v>#REF!</v>
      </c>
      <c r="AI184" s="38">
        <f>_xlfn.XLOOKUP(C184,'[9]①7月-花名册'!$E:$E,'[9]①7月-花名册'!$T:$T,0)</f>
        <v>0</v>
      </c>
      <c r="AJ184" s="38">
        <f t="shared" si="31"/>
        <v>0</v>
      </c>
      <c r="AK184" s="38">
        <f t="shared" si="32"/>
        <v>0</v>
      </c>
      <c r="AL184" s="38">
        <f t="shared" si="33"/>
        <v>0</v>
      </c>
      <c r="AM184" s="38" t="e">
        <f t="shared" si="34"/>
        <v>#REF!</v>
      </c>
      <c r="AN184" s="52">
        <f>_xlfn.XLOOKUP(C184,'[9]②7月-汇总'!$D:$D,'[9]②7月-汇总'!AI:AI,0)</f>
        <v>0</v>
      </c>
      <c r="AO184" s="52">
        <f>_xlfn.XLOOKUP(C184,'[9]②7月-汇总'!$D:$D,'[9]②7月-汇总'!AJ:AJ,0)</f>
        <v>0</v>
      </c>
      <c r="AP184" s="52">
        <f>_xlfn.XLOOKUP(C184,'[9]②7月-汇总'!$D:$D,'[9]②7月-汇总'!AL:AL,0)</f>
        <v>0</v>
      </c>
      <c r="AQ184" s="54">
        <f t="shared" si="35"/>
        <v>0</v>
      </c>
      <c r="AR184" s="55">
        <f>_xlfn.XLOOKUP(C184,'[9]②7月-汇总'!$D:$D,'[9]②7月-汇总'!X:X,0)</f>
        <v>0</v>
      </c>
      <c r="AS184" s="55">
        <f>_xlfn.XLOOKUP(C184,'[9]②7月-汇总'!$D:$D,'[9]②7月-汇总'!Y:Y,0)</f>
        <v>0</v>
      </c>
      <c r="AT184" s="55"/>
      <c r="AU184" s="52">
        <f>_xlfn.XLOOKUP(C184,'[10]7月社保'!$B:$B,'[10]7月社保'!$L:$L,0)</f>
        <v>640.56</v>
      </c>
      <c r="AV184" s="52">
        <f>IFERROR(IF(AL184&gt;0,_xlfn.XLOOKUP(C184,[11]健康师明细!$C:$C,[11]健康师明细!$N:$N,0),0),0)</f>
        <v>0</v>
      </c>
      <c r="AW184" s="52">
        <f>_xlfn.XLOOKUP(C184,'[9]②7月-汇总'!$D:$D,'[9]②7月-汇总'!$AC:$AC,0)</f>
        <v>0</v>
      </c>
      <c r="AX184" s="52">
        <f>_xlfn.XLOOKUP(C184,'[9]②7月-汇总'!$D:$D,'[9]②7月-汇总'!$AB:$AB,0)</f>
        <v>0</v>
      </c>
      <c r="AY184" s="52">
        <f>_xlfn.XLOOKUP(C184,'[9]②7月-汇总'!$D:$D,'[9]②7月-汇总'!$AD:$AD,0)</f>
        <v>0</v>
      </c>
      <c r="AZ184" s="54">
        <f t="shared" si="36"/>
        <v>640.56</v>
      </c>
      <c r="BA184" s="52">
        <f>_xlfn.XLOOKUP(C184,[11]健康师明细!$C:$C,[11]健康师明细!$K:$K,0)</f>
        <v>0</v>
      </c>
      <c r="BB184" s="55">
        <f>_xlfn.XLOOKUP(C184,'[9]②7月-汇总'!$D:$D,'[9]②7月-汇总'!$AE:$AE,0)</f>
        <v>0</v>
      </c>
      <c r="BC184" s="55">
        <f>_xlfn.XLOOKUP(C184,'[9]②7月-汇总'!$D:$D,'[9]②7月-汇总'!$AF:$AF,0)</f>
        <v>0</v>
      </c>
      <c r="BD184" s="58">
        <f>_xlfn.XLOOKUP(C184,'[9]②7月-汇总'!$D:$D,'[9]②7月-汇总'!$AG:$AG,0)</f>
        <v>0</v>
      </c>
      <c r="BE184" s="60" t="e">
        <f t="shared" si="40"/>
        <v>#REF!</v>
      </c>
      <c r="BF184" s="52">
        <f>_xlfn.XLOOKUP(C184,'[9]①7月-花名册'!$E:$E,'[9]①7月-花名册'!$U:$U,0)</f>
        <v>0</v>
      </c>
      <c r="BG184" s="61" t="e">
        <f t="shared" si="37"/>
        <v>#REF!</v>
      </c>
      <c r="BH184" s="61" t="e">
        <f t="shared" si="38"/>
        <v>#REF!</v>
      </c>
      <c r="BI184" s="52">
        <f>_xlfn.XLOOKUP(C184,[9]上月未发人员明细!$A:$A,[9]上月未发人员明细!$I:$I,0)</f>
        <v>0</v>
      </c>
      <c r="BJ184" s="52">
        <f>SUMIFS([7]手动调整!$F:$F,[7]手动调整!$B:$B,C184)</f>
        <v>0</v>
      </c>
      <c r="BK184" s="64" t="e">
        <f t="shared" si="39"/>
        <v>#REF!</v>
      </c>
    </row>
    <row r="185" spans="1:63">
      <c r="A185" s="22" t="s">
        <v>289</v>
      </c>
      <c r="B185" s="23" t="s">
        <v>12</v>
      </c>
      <c r="C185" s="23" t="s">
        <v>291</v>
      </c>
      <c r="D185" s="23" t="str">
        <f>_xlfn.XLOOKUP(C185,[1]期初设置!$E:$E,[1]期初设置!$AM:$AM,0)</f>
        <v>涌泉+进钱队</v>
      </c>
      <c r="E185" s="27">
        <f>IFERROR(_xlfn.XLOOKUP(C185,[1]期初设置!$E:$E,[1]期初设置!$R:$R),"")</f>
        <v>52700.6</v>
      </c>
      <c r="F185" s="27">
        <f>IFERROR(_xlfn.XLOOKUP(C185,[1]期初设置!$E:$E,[1]期初设置!S:S),"")</f>
        <v>26300.6</v>
      </c>
      <c r="G185" s="27">
        <f>IFERROR(_xlfn.XLOOKUP(C185,[1]期初设置!$E:$E,[1]期初设置!T:T),"")</f>
        <v>26400</v>
      </c>
      <c r="H185" s="27">
        <f>IFERROR(_xlfn.XLOOKUP(C185,[1]期初设置!$E:$E,[1]期初设置!U:U),"")</f>
        <v>0</v>
      </c>
      <c r="I185" s="31">
        <f>_xlfn.XLOOKUP(A185,[2]门店排名!$C:$C,[2]门店排名!$E:$E,0)</f>
        <v>169632</v>
      </c>
      <c r="J185" s="31">
        <f>IFERROR(_xlfn.XLOOKUP(D185,'[1]⑥战队统计表-B-a-②呈现-业绩明细表④'!$A:$A,'[1]⑥战队统计表-B-a-②呈现-业绩明细表④'!$C:$C,0),"")</f>
        <v>61981.6</v>
      </c>
      <c r="K185" s="32">
        <f>IFERROR(_xlfn.XLOOKUP(C185,[1]期初设置!$E:$E,[1]期初设置!$AI:$AI,0),"")</f>
        <v>2064.3785</v>
      </c>
      <c r="L185" s="33">
        <f>_xlfn.XLOOKUP(C185,[1]期初设置!$E:$E,[1]期初设置!$J:$J,0)</f>
        <v>0</v>
      </c>
      <c r="M185" s="35">
        <f>_xlfn.XLOOKUP(C185,[1]期初设置!$E:$E,[1]期初设置!$I:$I,0)</f>
        <v>0</v>
      </c>
      <c r="N185" s="35">
        <f>_xlfn.XLOOKUP(C185,[1]期初设置!$E:$E,[1]期初设置!$K:$K,0)</f>
        <v>0</v>
      </c>
      <c r="O185" s="33">
        <f>_xlfn.XLOOKUP(C185,[1]期初设置!$E:$E,[1]期初设置!$O:$O,0)</f>
        <v>0</v>
      </c>
      <c r="P185" s="35">
        <f>IF(_xlfn.XLOOKUP(C185,[1]期初设置!$E:$E,[1]期初设置!$N:$N,0)="同老店",0,_xlfn.XLOOKUP(C185,[1]期初设置!$E:$E,[1]期初设置!$N:$N,0))</f>
        <v>0</v>
      </c>
      <c r="Q185" s="38">
        <f>_xlfn.XLOOKUP(C185,'[3]7月'!$C:$C,'[3]7月'!$E:$E,0)</f>
        <v>26242.55</v>
      </c>
      <c r="R185" s="38">
        <f>_xlfn.XLOOKUP(C185,'[3]7月'!$C:$C,'[3]7月'!$D:$D,0)</f>
        <v>104</v>
      </c>
      <c r="S185" s="38">
        <f>_xlfn.XLOOKUP(A185,[2]人头人次表!$A:$A,[2]人头人次表!$C:$C,0)</f>
        <v>180</v>
      </c>
      <c r="T185" s="38">
        <f>_xlfn.XLOOKUP(C185,'[4]②7月-汇总'!$D:$D,'[4]②7月-汇总'!$AP:$AP,0)</f>
        <v>31</v>
      </c>
      <c r="U185" s="38">
        <f>_xlfn.XLOOKUP(C185,'[4]②7月-汇总'!$D:$D,'[4]②7月-汇总'!$U:$U,0)</f>
        <v>0</v>
      </c>
      <c r="V185" s="41">
        <f>_xlfn.XLOOKUP(C185,[5]期初设置!$E:$E,[5]期初设置!$AG:$AG,0)</f>
        <v>0.05</v>
      </c>
      <c r="W185" s="42">
        <f>_xlfn.XLOOKUP(C185,[5]期初设置!$E:$E,[5]期初设置!$AH:$AH,0)</f>
        <v>1249.2785</v>
      </c>
      <c r="X185" s="42">
        <f>_xlfn.XLOOKUP(C185,[5]期初设置!$E:$E,[5]期初设置!$AI:$AI,0)</f>
        <v>815.1</v>
      </c>
      <c r="Y185" s="42">
        <f>_xlfn.XLOOKUP(C185,[5]期初设置!$E:$E,[5]期初设置!$AM:$AM,0)</f>
        <v>0</v>
      </c>
      <c r="Z185" s="42">
        <f t="shared" si="28"/>
        <v>0</v>
      </c>
      <c r="AA185" s="42">
        <f t="shared" si="29"/>
        <v>2064.3785</v>
      </c>
      <c r="AB185" s="42">
        <f>_xlfn.XLOOKUP(C185,'[6]健康师-人工底薪'!$A:$A,'[6]健康师-人工底薪'!$AF:$AF,0)</f>
        <v>2000</v>
      </c>
      <c r="AC185" s="47">
        <f t="shared" si="30"/>
        <v>2000</v>
      </c>
      <c r="AD185" s="38">
        <f>_xlfn.XLOOKUP(C185,'[3]7月'!$C:$C,'[3]7月'!$F:$F,0)</f>
        <v>1394</v>
      </c>
      <c r="AE185" s="38">
        <f>_xlfn.XLOOKUP(C185,'[8]7月'!$C:$C,'[8]7月'!$G:$G,0)</f>
        <v>130</v>
      </c>
      <c r="AF185" s="38">
        <f>_xlfn.XLOOKUP(C185,'[9]②7月-汇总'!$D:$D,'[9]②7月-汇总'!$W:$W,0)</f>
        <v>0</v>
      </c>
      <c r="AG185" s="38">
        <f>_xlfn.XLOOKUP(C185,'[9]②7月-汇总'!$D:$D,'[9]②7月-汇总'!$Z:$Z,0)</f>
        <v>0</v>
      </c>
      <c r="AH185" s="50" t="e">
        <f>AA185+AC185+#REF!+#REF!+#REF!+AF185+AG185+AD185+AE185</f>
        <v>#REF!</v>
      </c>
      <c r="AI185" s="38">
        <f>_xlfn.XLOOKUP(C185,'[9]①7月-花名册'!$E:$E,'[9]①7月-花名册'!$T:$T,0)</f>
        <v>0</v>
      </c>
      <c r="AJ185" s="38">
        <f t="shared" si="31"/>
        <v>0</v>
      </c>
      <c r="AK185" s="38">
        <f t="shared" si="32"/>
        <v>0</v>
      </c>
      <c r="AL185" s="38">
        <f t="shared" si="33"/>
        <v>0</v>
      </c>
      <c r="AM185" s="38" t="e">
        <f t="shared" si="34"/>
        <v>#REF!</v>
      </c>
      <c r="AN185" s="52">
        <f>_xlfn.XLOOKUP(C185,'[9]②7月-汇总'!$D:$D,'[9]②7月-汇总'!AI:AI,0)</f>
        <v>0</v>
      </c>
      <c r="AO185" s="52">
        <f>_xlfn.XLOOKUP(C185,'[9]②7月-汇总'!$D:$D,'[9]②7月-汇总'!AJ:AJ,0)</f>
        <v>0</v>
      </c>
      <c r="AP185" s="52">
        <f>_xlfn.XLOOKUP(C185,'[9]②7月-汇总'!$D:$D,'[9]②7月-汇总'!AL:AL,0)</f>
        <v>0</v>
      </c>
      <c r="AQ185" s="54">
        <f t="shared" si="35"/>
        <v>0</v>
      </c>
      <c r="AR185" s="55">
        <f>_xlfn.XLOOKUP(C185,'[9]②7月-汇总'!$D:$D,'[9]②7月-汇总'!X:X,0)</f>
        <v>0</v>
      </c>
      <c r="AS185" s="55">
        <f>_xlfn.XLOOKUP(C185,'[9]②7月-汇总'!$D:$D,'[9]②7月-汇总'!Y:Y,0)</f>
        <v>0</v>
      </c>
      <c r="AT185" s="55"/>
      <c r="AU185" s="52">
        <f>_xlfn.XLOOKUP(C185,'[10]7月社保'!$B:$B,'[10]7月社保'!$L:$L,0)</f>
        <v>0</v>
      </c>
      <c r="AV185" s="52">
        <f>IFERROR(IF(AL185&gt;0,_xlfn.XLOOKUP(C185,[11]健康师明细!$C:$C,[11]健康师明细!$N:$N,0),0),0)</f>
        <v>0</v>
      </c>
      <c r="AW185" s="52">
        <f>_xlfn.XLOOKUP(C185,'[9]②7月-汇总'!$D:$D,'[9]②7月-汇总'!$AC:$AC,0)</f>
        <v>0</v>
      </c>
      <c r="AX185" s="52">
        <f>_xlfn.XLOOKUP(C185,'[9]②7月-汇总'!$D:$D,'[9]②7月-汇总'!$AB:$AB,0)</f>
        <v>0</v>
      </c>
      <c r="AY185" s="52">
        <f>_xlfn.XLOOKUP(C185,'[9]②7月-汇总'!$D:$D,'[9]②7月-汇总'!$AD:$AD,0)</f>
        <v>0</v>
      </c>
      <c r="AZ185" s="54">
        <f t="shared" si="36"/>
        <v>0</v>
      </c>
      <c r="BA185" s="52">
        <f>_xlfn.XLOOKUP(C185,[11]健康师明细!$C:$C,[11]健康师明细!$K:$K,0)</f>
        <v>0</v>
      </c>
      <c r="BB185" s="55">
        <f>_xlfn.XLOOKUP(C185,'[9]②7月-汇总'!$D:$D,'[9]②7月-汇总'!$AE:$AE,0)</f>
        <v>0</v>
      </c>
      <c r="BC185" s="55">
        <f>_xlfn.XLOOKUP(C185,'[9]②7月-汇总'!$D:$D,'[9]②7月-汇总'!$AF:$AF,0)</f>
        <v>0</v>
      </c>
      <c r="BD185" s="58">
        <f>_xlfn.XLOOKUP(C185,'[9]②7月-汇总'!$D:$D,'[9]②7月-汇总'!$AG:$AG,0)</f>
        <v>0</v>
      </c>
      <c r="BE185" s="60" t="e">
        <f t="shared" si="40"/>
        <v>#REF!</v>
      </c>
      <c r="BF185" s="52">
        <f>_xlfn.XLOOKUP(C185,'[9]①7月-花名册'!$E:$E,'[9]①7月-花名册'!$U:$U,0)</f>
        <v>0</v>
      </c>
      <c r="BG185" s="61" t="e">
        <f t="shared" si="37"/>
        <v>#REF!</v>
      </c>
      <c r="BH185" s="61" t="e">
        <f t="shared" si="38"/>
        <v>#REF!</v>
      </c>
      <c r="BI185" s="52">
        <f>_xlfn.XLOOKUP(C185,[9]上月未发人员明细!$A:$A,[9]上月未发人员明细!$I:$I,0)</f>
        <v>0</v>
      </c>
      <c r="BJ185" s="52">
        <f>SUMIFS([7]手动调整!$F:$F,[7]手动调整!$B:$B,C185)</f>
        <v>0</v>
      </c>
      <c r="BK185" s="64" t="e">
        <f t="shared" si="39"/>
        <v>#REF!</v>
      </c>
    </row>
    <row r="186" spans="1:63">
      <c r="A186" s="22" t="s">
        <v>289</v>
      </c>
      <c r="B186" s="23" t="s">
        <v>79</v>
      </c>
      <c r="C186" s="23" t="s">
        <v>292</v>
      </c>
      <c r="D186" s="23">
        <f>_xlfn.XLOOKUP(C186,[1]期初设置!$E:$E,[1]期初设置!$AM:$AM,0)</f>
        <v>0</v>
      </c>
      <c r="E186" s="27" t="str">
        <f>IFERROR(_xlfn.XLOOKUP(C186,[1]期初设置!$E:$E,[1]期初设置!$R:$R),"")</f>
        <v/>
      </c>
      <c r="F186" s="27" t="str">
        <f>IFERROR(_xlfn.XLOOKUP(C186,[1]期初设置!$E:$E,[1]期初设置!S:S),"")</f>
        <v/>
      </c>
      <c r="G186" s="27" t="str">
        <f>IFERROR(_xlfn.XLOOKUP(C186,[1]期初设置!$E:$E,[1]期初设置!T:T),"")</f>
        <v/>
      </c>
      <c r="H186" s="27" t="str">
        <f>IFERROR(_xlfn.XLOOKUP(C186,[1]期初设置!$E:$E,[1]期初设置!U:U),"")</f>
        <v/>
      </c>
      <c r="I186" s="31">
        <f>_xlfn.XLOOKUP(A186,[2]门店排名!$C:$C,[2]门店排名!$E:$E,0)</f>
        <v>169632</v>
      </c>
      <c r="J186" s="31" t="str">
        <f>IFERROR(_xlfn.XLOOKUP(D186,'[1]⑥战队统计表-B-a-②呈现-业绩明细表④'!$A:$A,'[1]⑥战队统计表-B-a-②呈现-业绩明细表④'!$C:$C,0),"")</f>
        <v/>
      </c>
      <c r="K186" s="32">
        <f>IFERROR(_xlfn.XLOOKUP(C186,[1]期初设置!$E:$E,[1]期初设置!$AI:$AI,0),"")</f>
        <v>0</v>
      </c>
      <c r="L186" s="33">
        <f>_xlfn.XLOOKUP(C186,[1]期初设置!$E:$E,[1]期初设置!$J:$J,0)</f>
        <v>0</v>
      </c>
      <c r="M186" s="35">
        <f>_xlfn.XLOOKUP(C186,[1]期初设置!$E:$E,[1]期初设置!$I:$I,0)</f>
        <v>0</v>
      </c>
      <c r="N186" s="35">
        <f>_xlfn.XLOOKUP(C186,[1]期初设置!$E:$E,[1]期初设置!$K:$K,0)</f>
        <v>0</v>
      </c>
      <c r="O186" s="33">
        <f>_xlfn.XLOOKUP(C186,[1]期初设置!$E:$E,[1]期初设置!$O:$O,0)</f>
        <v>0</v>
      </c>
      <c r="P186" s="35">
        <f>IF(_xlfn.XLOOKUP(C186,[1]期初设置!$E:$E,[1]期初设置!$N:$N,0)="同老店",0,_xlfn.XLOOKUP(C186,[1]期初设置!$E:$E,[1]期初设置!$N:$N,0))</f>
        <v>0</v>
      </c>
      <c r="Q186" s="38">
        <f>_xlfn.XLOOKUP(C186,'[3]7月'!$C:$C,'[3]7月'!$E:$E,0)</f>
        <v>0</v>
      </c>
      <c r="R186" s="38">
        <f>_xlfn.XLOOKUP(C186,'[3]7月'!$C:$C,'[3]7月'!$D:$D,0)</f>
        <v>0</v>
      </c>
      <c r="S186" s="38">
        <f>_xlfn.XLOOKUP(A186,[2]人头人次表!$A:$A,[2]人头人次表!$C:$C,0)</f>
        <v>180</v>
      </c>
      <c r="T186" s="38">
        <f>_xlfn.XLOOKUP(C186,'[4]②7月-汇总'!$D:$D,'[4]②7月-汇总'!$AP:$AP,0)</f>
        <v>31</v>
      </c>
      <c r="U186" s="38">
        <f>_xlfn.XLOOKUP(C186,'[4]②7月-汇总'!$D:$D,'[4]②7月-汇总'!$U:$U,0)</f>
        <v>0</v>
      </c>
      <c r="V186" s="41">
        <f>_xlfn.XLOOKUP(C186,[5]期初设置!$E:$E,[5]期初设置!$AG:$AG,0)</f>
        <v>0</v>
      </c>
      <c r="W186" s="42">
        <f>_xlfn.XLOOKUP(C186,[5]期初设置!$E:$E,[5]期初设置!$AH:$AH,0)</f>
        <v>0</v>
      </c>
      <c r="X186" s="42">
        <f>_xlfn.XLOOKUP(C186,[5]期初设置!$E:$E,[5]期初设置!$AI:$AI,0)</f>
        <v>0</v>
      </c>
      <c r="Y186" s="42">
        <f>_xlfn.XLOOKUP(C186,[5]期初设置!$E:$E,[5]期初设置!$AM:$AM,0)</f>
        <v>0</v>
      </c>
      <c r="Z186" s="42">
        <f t="shared" si="28"/>
        <v>0</v>
      </c>
      <c r="AA186" s="42">
        <f t="shared" si="29"/>
        <v>0</v>
      </c>
      <c r="AB186" s="42">
        <f>_xlfn.XLOOKUP(C186,'[6]健康师-人工底薪'!$A:$A,'[6]健康师-人工底薪'!$AF:$AF,0)</f>
        <v>0</v>
      </c>
      <c r="AC186" s="47">
        <f t="shared" si="30"/>
        <v>0</v>
      </c>
      <c r="AD186" s="38">
        <f>_xlfn.XLOOKUP(C186,'[3]7月'!$C:$C,'[3]7月'!$F:$F,0)</f>
        <v>0</v>
      </c>
      <c r="AE186" s="38">
        <f>_xlfn.XLOOKUP(C186,'[8]7月'!$C:$C,'[8]7月'!$G:$G,0)</f>
        <v>0</v>
      </c>
      <c r="AF186" s="38">
        <f>_xlfn.XLOOKUP(C186,'[9]②7月-汇总'!$D:$D,'[9]②7月-汇总'!$W:$W,0)</f>
        <v>0</v>
      </c>
      <c r="AG186" s="38">
        <f>_xlfn.XLOOKUP(C186,'[9]②7月-汇总'!$D:$D,'[9]②7月-汇总'!$Z:$Z,0)</f>
        <v>0</v>
      </c>
      <c r="AH186" s="50" t="e">
        <f>AA186+AC186+#REF!+#REF!+#REF!+AF186+AG186+AD186+AE186</f>
        <v>#REF!</v>
      </c>
      <c r="AI186" s="38">
        <f>_xlfn.XLOOKUP(C186,'[9]①7月-花名册'!$E:$E,'[9]①7月-花名册'!$T:$T,0)</f>
        <v>0</v>
      </c>
      <c r="AJ186" s="38">
        <f t="shared" si="31"/>
        <v>0</v>
      </c>
      <c r="AK186" s="38">
        <f t="shared" si="32"/>
        <v>0</v>
      </c>
      <c r="AL186" s="38">
        <f t="shared" si="33"/>
        <v>0</v>
      </c>
      <c r="AM186" s="38" t="e">
        <f t="shared" si="34"/>
        <v>#REF!</v>
      </c>
      <c r="AN186" s="52">
        <f>_xlfn.XLOOKUP(C186,'[9]②7月-汇总'!$D:$D,'[9]②7月-汇总'!AI:AI,0)</f>
        <v>0</v>
      </c>
      <c r="AO186" s="52">
        <f>_xlfn.XLOOKUP(C186,'[9]②7月-汇总'!$D:$D,'[9]②7月-汇总'!AJ:AJ,0)</f>
        <v>0</v>
      </c>
      <c r="AP186" s="52">
        <f>_xlfn.XLOOKUP(C186,'[9]②7月-汇总'!$D:$D,'[9]②7月-汇总'!AL:AL,0)</f>
        <v>0</v>
      </c>
      <c r="AQ186" s="54">
        <f t="shared" si="35"/>
        <v>0</v>
      </c>
      <c r="AR186" s="55">
        <f>_xlfn.XLOOKUP(C186,'[9]②7月-汇总'!$D:$D,'[9]②7月-汇总'!X:X,0)</f>
        <v>10</v>
      </c>
      <c r="AS186" s="55">
        <f>_xlfn.XLOOKUP(C186,'[9]②7月-汇总'!$D:$D,'[9]②7月-汇总'!Y:Y,0)</f>
        <v>0</v>
      </c>
      <c r="AT186" s="55"/>
      <c r="AU186" s="52">
        <f>_xlfn.XLOOKUP(C186,'[10]7月社保'!$B:$B,'[10]7月社保'!$L:$L,0)</f>
        <v>644.168</v>
      </c>
      <c r="AV186" s="52">
        <f>IFERROR(IF(AL186&gt;0,_xlfn.XLOOKUP(C186,[11]健康师明细!$C:$C,[11]健康师明细!$N:$N,0),0),0)</f>
        <v>0</v>
      </c>
      <c r="AW186" s="52">
        <f>_xlfn.XLOOKUP(C186,'[9]②7月-汇总'!$D:$D,'[9]②7月-汇总'!$AC:$AC,0)</f>
        <v>0</v>
      </c>
      <c r="AX186" s="52">
        <f>_xlfn.XLOOKUP(C186,'[9]②7月-汇总'!$D:$D,'[9]②7月-汇总'!$AB:$AB,0)</f>
        <v>0</v>
      </c>
      <c r="AY186" s="52">
        <f>_xlfn.XLOOKUP(C186,'[9]②7月-汇总'!$D:$D,'[9]②7月-汇总'!$AD:$AD,0)</f>
        <v>0</v>
      </c>
      <c r="AZ186" s="54">
        <f t="shared" si="36"/>
        <v>654.168</v>
      </c>
      <c r="BA186" s="52">
        <f>_xlfn.XLOOKUP(C186,[11]健康师明细!$C:$C,[11]健康师明细!$K:$K,0)</f>
        <v>0</v>
      </c>
      <c r="BB186" s="55">
        <f>_xlfn.XLOOKUP(C186,'[9]②7月-汇总'!$D:$D,'[9]②7月-汇总'!$AE:$AE,0)</f>
        <v>0</v>
      </c>
      <c r="BC186" s="55">
        <f>_xlfn.XLOOKUP(C186,'[9]②7月-汇总'!$D:$D,'[9]②7月-汇总'!$AF:$AF,0)</f>
        <v>0</v>
      </c>
      <c r="BD186" s="58">
        <f>_xlfn.XLOOKUP(C186,'[9]②7月-汇总'!$D:$D,'[9]②7月-汇总'!$AG:$AG,0)</f>
        <v>0</v>
      </c>
      <c r="BE186" s="60" t="e">
        <f t="shared" si="40"/>
        <v>#REF!</v>
      </c>
      <c r="BF186" s="52">
        <f>_xlfn.XLOOKUP(C186,'[9]①7月-花名册'!$E:$E,'[9]①7月-花名册'!$U:$U,0)</f>
        <v>0</v>
      </c>
      <c r="BG186" s="61" t="e">
        <f t="shared" si="37"/>
        <v>#REF!</v>
      </c>
      <c r="BH186" s="61" t="e">
        <f t="shared" si="38"/>
        <v>#REF!</v>
      </c>
      <c r="BI186" s="52">
        <f>_xlfn.XLOOKUP(C186,[9]上月未发人员明细!$A:$A,[9]上月未发人员明细!$I:$I,0)</f>
        <v>0</v>
      </c>
      <c r="BJ186" s="52">
        <f>SUMIFS([7]手动调整!$F:$F,[7]手动调整!$B:$B,C186)</f>
        <v>0</v>
      </c>
      <c r="BK186" s="64" t="e">
        <f t="shared" si="39"/>
        <v>#REF!</v>
      </c>
    </row>
    <row r="187" spans="1:63">
      <c r="A187" s="22" t="s">
        <v>289</v>
      </c>
      <c r="B187" s="23" t="s">
        <v>12</v>
      </c>
      <c r="C187" s="23" t="s">
        <v>293</v>
      </c>
      <c r="D187" s="23" t="str">
        <f>_xlfn.XLOOKUP(C187,[1]期初设置!$E:$E,[1]期初设置!$AM:$AM,0)</f>
        <v>涌泉+冲刺队</v>
      </c>
      <c r="E187" s="27">
        <f>IFERROR(_xlfn.XLOOKUP(C187,[1]期初设置!$E:$E,[1]期初设置!$R:$R),"")</f>
        <v>36194.8</v>
      </c>
      <c r="F187" s="27">
        <f>IFERROR(_xlfn.XLOOKUP(C187,[1]期初设置!$E:$E,[1]期初设置!S:S),"")</f>
        <v>24470.8</v>
      </c>
      <c r="G187" s="27">
        <f>IFERROR(_xlfn.XLOOKUP(C187,[1]期初设置!$E:$E,[1]期初设置!T:T),"")</f>
        <v>11280</v>
      </c>
      <c r="H187" s="27">
        <f>IFERROR(_xlfn.XLOOKUP(C187,[1]期初设置!$E:$E,[1]期初设置!U:U),"")</f>
        <v>444</v>
      </c>
      <c r="I187" s="31">
        <f>_xlfn.XLOOKUP(A187,[2]门店排名!$C:$C,[2]门店排名!$E:$E,0)</f>
        <v>169632</v>
      </c>
      <c r="J187" s="31">
        <f>IFERROR(_xlfn.XLOOKUP(D187,'[1]⑥战队统计表-B-a-②呈现-业绩明细表④'!$A:$A,'[1]⑥战队统计表-B-a-②呈现-业绩明细表④'!$C:$C,0),"")</f>
        <v>106334.4</v>
      </c>
      <c r="K187" s="32">
        <f>IFERROR(_xlfn.XLOOKUP(C187,[1]期初设置!$E:$E,[1]期初设置!$AI:$AI,0),"")</f>
        <v>1812.7596</v>
      </c>
      <c r="L187" s="33">
        <f>_xlfn.XLOOKUP(C187,[1]期初设置!$E:$E,[1]期初设置!$J:$J,0)</f>
        <v>0</v>
      </c>
      <c r="M187" s="35">
        <f>_xlfn.XLOOKUP(C187,[1]期初设置!$E:$E,[1]期初设置!$I:$I,0)</f>
        <v>0</v>
      </c>
      <c r="N187" s="35">
        <f>_xlfn.XLOOKUP(C187,[1]期初设置!$E:$E,[1]期初设置!$K:$K,0)</f>
        <v>0</v>
      </c>
      <c r="O187" s="33">
        <f>_xlfn.XLOOKUP(C187,[1]期初设置!$E:$E,[1]期初设置!$O:$O,0)</f>
        <v>0</v>
      </c>
      <c r="P187" s="35">
        <f>IF(_xlfn.XLOOKUP(C187,[1]期初设置!$E:$E,[1]期初设置!$N:$N,0)="同老店",0,_xlfn.XLOOKUP(C187,[1]期初设置!$E:$E,[1]期初设置!$N:$N,0))</f>
        <v>0</v>
      </c>
      <c r="Q187" s="38">
        <f>_xlfn.XLOOKUP(C187,'[3]7月'!$C:$C,'[3]7月'!$E:$E,0)</f>
        <v>8694.48</v>
      </c>
      <c r="R187" s="38">
        <f>_xlfn.XLOOKUP(C187,'[3]7月'!$C:$C,'[3]7月'!$D:$D,0)</f>
        <v>93</v>
      </c>
      <c r="S187" s="38">
        <f>_xlfn.XLOOKUP(A187,[2]人头人次表!$A:$A,[2]人头人次表!$C:$C,0)</f>
        <v>180</v>
      </c>
      <c r="T187" s="38">
        <f>_xlfn.XLOOKUP(C187,'[4]②7月-汇总'!$D:$D,'[4]②7月-汇总'!$AP:$AP,0)</f>
        <v>31</v>
      </c>
      <c r="U187" s="38">
        <f>_xlfn.XLOOKUP(C187,'[4]②7月-汇总'!$D:$D,'[4]②7月-汇总'!$U:$U,0)</f>
        <v>0</v>
      </c>
      <c r="V187" s="41">
        <f>_xlfn.XLOOKUP(C187,[5]期初设置!$E:$E,[5]期初设置!$AG:$AG,0)</f>
        <v>0.06</v>
      </c>
      <c r="W187" s="42">
        <f>_xlfn.XLOOKUP(C187,[5]期初设置!$E:$E,[5]期初设置!$AH:$AH,0)</f>
        <v>1394.8356</v>
      </c>
      <c r="X187" s="42">
        <f>_xlfn.XLOOKUP(C187,[5]期初设置!$E:$E,[5]期初设置!$AI:$AI,0)</f>
        <v>417.924</v>
      </c>
      <c r="Y187" s="42" t="str">
        <f>_xlfn.XLOOKUP(C187,[5]期初设置!$E:$E,[5]期初设置!$AM:$AM,0)</f>
        <v/>
      </c>
      <c r="Z187" s="42">
        <f t="shared" si="28"/>
        <v>0</v>
      </c>
      <c r="AA187" s="42">
        <f t="shared" si="29"/>
        <v>1812.7596</v>
      </c>
      <c r="AB187" s="42">
        <f>_xlfn.XLOOKUP(C187,'[6]健康师-人工底薪'!$A:$A,'[6]健康师-人工底薪'!$AF:$AF,0)</f>
        <v>1800</v>
      </c>
      <c r="AC187" s="47">
        <f t="shared" si="30"/>
        <v>1800</v>
      </c>
      <c r="AD187" s="38">
        <f>_xlfn.XLOOKUP(C187,'[3]7月'!$C:$C,'[3]7月'!$F:$F,0)</f>
        <v>1093</v>
      </c>
      <c r="AE187" s="38">
        <f>_xlfn.XLOOKUP(C187,'[8]7月'!$C:$C,'[8]7月'!$G:$G,0)</f>
        <v>0</v>
      </c>
      <c r="AF187" s="38">
        <f>_xlfn.XLOOKUP(C187,'[9]②7月-汇总'!$D:$D,'[9]②7月-汇总'!$W:$W,0)</f>
        <v>0</v>
      </c>
      <c r="AG187" s="38">
        <f>_xlfn.XLOOKUP(C187,'[9]②7月-汇总'!$D:$D,'[9]②7月-汇总'!$Z:$Z,0)</f>
        <v>0</v>
      </c>
      <c r="AH187" s="50" t="e">
        <f>AA187+AC187+#REF!+#REF!+#REF!+AF187+AG187+AD187+AE187</f>
        <v>#REF!</v>
      </c>
      <c r="AI187" s="38">
        <f>_xlfn.XLOOKUP(C187,'[9]①7月-花名册'!$E:$E,'[9]①7月-花名册'!$T:$T,0)</f>
        <v>0</v>
      </c>
      <c r="AJ187" s="38">
        <f t="shared" si="31"/>
        <v>0</v>
      </c>
      <c r="AK187" s="38">
        <f t="shared" si="32"/>
        <v>0</v>
      </c>
      <c r="AL187" s="38">
        <f t="shared" si="33"/>
        <v>0</v>
      </c>
      <c r="AM187" s="38" t="e">
        <f t="shared" si="34"/>
        <v>#REF!</v>
      </c>
      <c r="AN187" s="52">
        <f>_xlfn.XLOOKUP(C187,'[9]②7月-汇总'!$D:$D,'[9]②7月-汇总'!AI:AI,0)</f>
        <v>0</v>
      </c>
      <c r="AO187" s="52">
        <f>_xlfn.XLOOKUP(C187,'[9]②7月-汇总'!$D:$D,'[9]②7月-汇总'!AJ:AJ,0)</f>
        <v>0</v>
      </c>
      <c r="AP187" s="52">
        <f>_xlfn.XLOOKUP(C187,'[9]②7月-汇总'!$D:$D,'[9]②7月-汇总'!AL:AL,0)</f>
        <v>0</v>
      </c>
      <c r="AQ187" s="54">
        <f t="shared" si="35"/>
        <v>0</v>
      </c>
      <c r="AR187" s="55">
        <f>_xlfn.XLOOKUP(C187,'[9]②7月-汇总'!$D:$D,'[9]②7月-汇总'!X:X,0)</f>
        <v>0</v>
      </c>
      <c r="AS187" s="55">
        <f>_xlfn.XLOOKUP(C187,'[9]②7月-汇总'!$D:$D,'[9]②7月-汇总'!Y:Y,0)</f>
        <v>0</v>
      </c>
      <c r="AT187" s="55"/>
      <c r="AU187" s="52">
        <f>_xlfn.XLOOKUP(C187,'[10]7月社保'!$B:$B,'[10]7月社保'!$L:$L,0)</f>
        <v>0</v>
      </c>
      <c r="AV187" s="52">
        <f>IFERROR(IF(AL187&gt;0,_xlfn.XLOOKUP(C187,[11]健康师明细!$C:$C,[11]健康师明细!$N:$N,0),0),0)</f>
        <v>0</v>
      </c>
      <c r="AW187" s="52">
        <f>_xlfn.XLOOKUP(C187,'[9]②7月-汇总'!$D:$D,'[9]②7月-汇总'!$AC:$AC,0)</f>
        <v>100</v>
      </c>
      <c r="AX187" s="52">
        <f>_xlfn.XLOOKUP(C187,'[9]②7月-汇总'!$D:$D,'[9]②7月-汇总'!$AB:$AB,0)</f>
        <v>0</v>
      </c>
      <c r="AY187" s="52">
        <f>_xlfn.XLOOKUP(C187,'[9]②7月-汇总'!$D:$D,'[9]②7月-汇总'!$AD:$AD,0)</f>
        <v>0</v>
      </c>
      <c r="AZ187" s="54">
        <f t="shared" si="36"/>
        <v>100</v>
      </c>
      <c r="BA187" s="52">
        <f>_xlfn.XLOOKUP(C187,[11]健康师明细!$C:$C,[11]健康师明细!$K:$K,0)</f>
        <v>0</v>
      </c>
      <c r="BB187" s="55">
        <f>_xlfn.XLOOKUP(C187,'[9]②7月-汇总'!$D:$D,'[9]②7月-汇总'!$AE:$AE,0)</f>
        <v>0</v>
      </c>
      <c r="BC187" s="55">
        <f>_xlfn.XLOOKUP(C187,'[9]②7月-汇总'!$D:$D,'[9]②7月-汇总'!$AF:$AF,0)</f>
        <v>0</v>
      </c>
      <c r="BD187" s="58">
        <f>_xlfn.XLOOKUP(C187,'[9]②7月-汇总'!$D:$D,'[9]②7月-汇总'!$AG:$AG,0)</f>
        <v>0</v>
      </c>
      <c r="BE187" s="60" t="e">
        <f t="shared" si="40"/>
        <v>#REF!</v>
      </c>
      <c r="BF187" s="52">
        <f>_xlfn.XLOOKUP(C187,'[9]①7月-花名册'!$E:$E,'[9]①7月-花名册'!$U:$U,0)</f>
        <v>0</v>
      </c>
      <c r="BG187" s="61" t="e">
        <f t="shared" si="37"/>
        <v>#REF!</v>
      </c>
      <c r="BH187" s="61" t="e">
        <f t="shared" si="38"/>
        <v>#REF!</v>
      </c>
      <c r="BI187" s="52">
        <f>_xlfn.XLOOKUP(C187,[9]上月未发人员明细!$A:$A,[9]上月未发人员明细!$I:$I,0)</f>
        <v>0</v>
      </c>
      <c r="BJ187" s="52">
        <f>SUMIFS([7]手动调整!$F:$F,[7]手动调整!$B:$B,C187)</f>
        <v>0</v>
      </c>
      <c r="BK187" s="64" t="e">
        <f t="shared" si="39"/>
        <v>#REF!</v>
      </c>
    </row>
    <row r="188" spans="1:63">
      <c r="A188" s="22" t="s">
        <v>289</v>
      </c>
      <c r="B188" s="23" t="s">
        <v>81</v>
      </c>
      <c r="C188" s="23" t="s">
        <v>294</v>
      </c>
      <c r="D188" s="23">
        <f>_xlfn.XLOOKUP(C188,[1]期初设置!$E:$E,[1]期初设置!$AM:$AM,0)</f>
        <v>0</v>
      </c>
      <c r="E188" s="27" t="str">
        <f>IFERROR(_xlfn.XLOOKUP(C188,[1]期初设置!$E:$E,[1]期初设置!$R:$R),"")</f>
        <v/>
      </c>
      <c r="F188" s="27" t="str">
        <f>IFERROR(_xlfn.XLOOKUP(C188,[1]期初设置!$E:$E,[1]期初设置!S:S),"")</f>
        <v/>
      </c>
      <c r="G188" s="27" t="str">
        <f>IFERROR(_xlfn.XLOOKUP(C188,[1]期初设置!$E:$E,[1]期初设置!T:T),"")</f>
        <v/>
      </c>
      <c r="H188" s="27" t="str">
        <f>IFERROR(_xlfn.XLOOKUP(C188,[1]期初设置!$E:$E,[1]期初设置!U:U),"")</f>
        <v/>
      </c>
      <c r="I188" s="31">
        <f>_xlfn.XLOOKUP(A188,[2]门店排名!$C:$C,[2]门店排名!$E:$E,0)</f>
        <v>169632</v>
      </c>
      <c r="J188" s="31" t="str">
        <f>IFERROR(_xlfn.XLOOKUP(D188,'[1]⑥战队统计表-B-a-②呈现-业绩明细表④'!$A:$A,'[1]⑥战队统计表-B-a-②呈现-业绩明细表④'!$C:$C,0),"")</f>
        <v/>
      </c>
      <c r="K188" s="32">
        <f>IFERROR(_xlfn.XLOOKUP(C188,[1]期初设置!$E:$E,[1]期初设置!$AI:$AI,0),"")</f>
        <v>0</v>
      </c>
      <c r="L188" s="33">
        <f>_xlfn.XLOOKUP(C188,[1]期初设置!$E:$E,[1]期初设置!$J:$J,0)</f>
        <v>0</v>
      </c>
      <c r="M188" s="35">
        <f>_xlfn.XLOOKUP(C188,[1]期初设置!$E:$E,[1]期初设置!$I:$I,0)</f>
        <v>0</v>
      </c>
      <c r="N188" s="35">
        <f>_xlfn.XLOOKUP(C188,[1]期初设置!$E:$E,[1]期初设置!$K:$K,0)</f>
        <v>0</v>
      </c>
      <c r="O188" s="33">
        <f>_xlfn.XLOOKUP(C188,[1]期初设置!$E:$E,[1]期初设置!$O:$O,0)</f>
        <v>0</v>
      </c>
      <c r="P188" s="35">
        <f>IF(_xlfn.XLOOKUP(C188,[1]期初设置!$E:$E,[1]期初设置!$N:$N,0)="同老店",0,_xlfn.XLOOKUP(C188,[1]期初设置!$E:$E,[1]期初设置!$N:$N,0))</f>
        <v>0</v>
      </c>
      <c r="Q188" s="38">
        <f>_xlfn.XLOOKUP(C188,'[3]7月'!$C:$C,'[3]7月'!$E:$E,0)</f>
        <v>0</v>
      </c>
      <c r="R188" s="38">
        <f>_xlfn.XLOOKUP(C188,'[3]7月'!$C:$C,'[3]7月'!$D:$D,0)</f>
        <v>0</v>
      </c>
      <c r="S188" s="38">
        <f>_xlfn.XLOOKUP(A188,[2]人头人次表!$A:$A,[2]人头人次表!$C:$C,0)</f>
        <v>180</v>
      </c>
      <c r="T188" s="38">
        <f>_xlfn.XLOOKUP(C188,'[4]②7月-汇总'!$D:$D,'[4]②7月-汇总'!$AP:$AP,0)</f>
        <v>31</v>
      </c>
      <c r="U188" s="38">
        <f>_xlfn.XLOOKUP(C188,'[4]②7月-汇总'!$D:$D,'[4]②7月-汇总'!$U:$U,0)</f>
        <v>0</v>
      </c>
      <c r="V188" s="41">
        <f>_xlfn.XLOOKUP(C188,[5]期初设置!$E:$E,[5]期初设置!$AG:$AG,0)</f>
        <v>0</v>
      </c>
      <c r="W188" s="42">
        <f>_xlfn.XLOOKUP(C188,[5]期初设置!$E:$E,[5]期初设置!$AH:$AH,0)</f>
        <v>0</v>
      </c>
      <c r="X188" s="42">
        <f>_xlfn.XLOOKUP(C188,[5]期初设置!$E:$E,[5]期初设置!$AI:$AI,0)</f>
        <v>0</v>
      </c>
      <c r="Y188" s="42">
        <f>_xlfn.XLOOKUP(C188,[5]期初设置!$E:$E,[5]期初设置!$AM:$AM,0)</f>
        <v>0</v>
      </c>
      <c r="Z188" s="42">
        <f t="shared" si="28"/>
        <v>0</v>
      </c>
      <c r="AA188" s="42">
        <f t="shared" si="29"/>
        <v>0</v>
      </c>
      <c r="AB188" s="42">
        <f>_xlfn.XLOOKUP(C188,'[6]健康师-人工底薪'!$A:$A,'[6]健康师-人工底薪'!$AF:$AF,0)</f>
        <v>0</v>
      </c>
      <c r="AC188" s="47">
        <f t="shared" si="30"/>
        <v>0</v>
      </c>
      <c r="AD188" s="38">
        <f>_xlfn.XLOOKUP(C188,'[3]7月'!$C:$C,'[3]7月'!$F:$F,0)</f>
        <v>0</v>
      </c>
      <c r="AE188" s="38">
        <f>_xlfn.XLOOKUP(C188,'[8]7月'!$C:$C,'[8]7月'!$G:$G,0)</f>
        <v>0</v>
      </c>
      <c r="AF188" s="38">
        <f>_xlfn.XLOOKUP(C188,'[9]②7月-汇总'!$D:$D,'[9]②7月-汇总'!$W:$W,0)</f>
        <v>0</v>
      </c>
      <c r="AG188" s="38">
        <f>_xlfn.XLOOKUP(C188,'[9]②7月-汇总'!$D:$D,'[9]②7月-汇总'!$Z:$Z,0)</f>
        <v>0</v>
      </c>
      <c r="AH188" s="50" t="e">
        <f>AA188+AC188+#REF!+#REF!+#REF!+AF188+AG188+AD188+AE188</f>
        <v>#REF!</v>
      </c>
      <c r="AI188" s="38">
        <f>_xlfn.XLOOKUP(C188,'[9]①7月-花名册'!$E:$E,'[9]①7月-花名册'!$T:$T,0)</f>
        <v>0</v>
      </c>
      <c r="AJ188" s="38">
        <f t="shared" si="31"/>
        <v>0</v>
      </c>
      <c r="AK188" s="38">
        <f t="shared" si="32"/>
        <v>0</v>
      </c>
      <c r="AL188" s="38">
        <f t="shared" si="33"/>
        <v>0</v>
      </c>
      <c r="AM188" s="38" t="e">
        <f t="shared" si="34"/>
        <v>#REF!</v>
      </c>
      <c r="AN188" s="52">
        <f>_xlfn.XLOOKUP(C188,'[9]②7月-汇总'!$D:$D,'[9]②7月-汇总'!AI:AI,0)</f>
        <v>0</v>
      </c>
      <c r="AO188" s="52">
        <f>_xlfn.XLOOKUP(C188,'[9]②7月-汇总'!$D:$D,'[9]②7月-汇总'!AJ:AJ,0)</f>
        <v>0</v>
      </c>
      <c r="AP188" s="52">
        <f>_xlfn.XLOOKUP(C188,'[9]②7月-汇总'!$D:$D,'[9]②7月-汇总'!AL:AL,0)</f>
        <v>0</v>
      </c>
      <c r="AQ188" s="54">
        <f t="shared" si="35"/>
        <v>0</v>
      </c>
      <c r="AR188" s="55">
        <f>_xlfn.XLOOKUP(C188,'[9]②7月-汇总'!$D:$D,'[9]②7月-汇总'!X:X,0)</f>
        <v>0</v>
      </c>
      <c r="AS188" s="55">
        <f>_xlfn.XLOOKUP(C188,'[9]②7月-汇总'!$D:$D,'[9]②7月-汇总'!Y:Y,0)</f>
        <v>0</v>
      </c>
      <c r="AT188" s="55"/>
      <c r="AU188" s="52">
        <f>_xlfn.XLOOKUP(C188,'[10]7月社保'!$B:$B,'[10]7月社保'!$L:$L,0)</f>
        <v>0</v>
      </c>
      <c r="AV188" s="52">
        <f>IFERROR(IF(AL188&gt;0,_xlfn.XLOOKUP(C188,[11]健康师明细!$C:$C,[11]健康师明细!$N:$N,0),0),0)</f>
        <v>0</v>
      </c>
      <c r="AW188" s="52">
        <f>_xlfn.XLOOKUP(C188,'[9]②7月-汇总'!$D:$D,'[9]②7月-汇总'!$AC:$AC,0)</f>
        <v>0</v>
      </c>
      <c r="AX188" s="52">
        <f>_xlfn.XLOOKUP(C188,'[9]②7月-汇总'!$D:$D,'[9]②7月-汇总'!$AB:$AB,0)</f>
        <v>0</v>
      </c>
      <c r="AY188" s="52">
        <f>_xlfn.XLOOKUP(C188,'[9]②7月-汇总'!$D:$D,'[9]②7月-汇总'!$AD:$AD,0)</f>
        <v>0</v>
      </c>
      <c r="AZ188" s="54">
        <f t="shared" si="36"/>
        <v>0</v>
      </c>
      <c r="BA188" s="52">
        <f>_xlfn.XLOOKUP(C188,[11]健康师明细!$C:$C,[11]健康师明细!$K:$K,0)</f>
        <v>0</v>
      </c>
      <c r="BB188" s="55">
        <f>_xlfn.XLOOKUP(C188,'[9]②7月-汇总'!$D:$D,'[9]②7月-汇总'!$AE:$AE,0)</f>
        <v>0</v>
      </c>
      <c r="BC188" s="55">
        <f>_xlfn.XLOOKUP(C188,'[9]②7月-汇总'!$D:$D,'[9]②7月-汇总'!$AF:$AF,0)</f>
        <v>0</v>
      </c>
      <c r="BD188" s="58">
        <f>_xlfn.XLOOKUP(C188,'[9]②7月-汇总'!$D:$D,'[9]②7月-汇总'!$AG:$AG,0)</f>
        <v>0</v>
      </c>
      <c r="BE188" s="60" t="e">
        <f t="shared" si="40"/>
        <v>#REF!</v>
      </c>
      <c r="BF188" s="52">
        <f>_xlfn.XLOOKUP(C188,'[9]①7月-花名册'!$E:$E,'[9]①7月-花名册'!$U:$U,0)</f>
        <v>0</v>
      </c>
      <c r="BG188" s="61" t="e">
        <f t="shared" si="37"/>
        <v>#REF!</v>
      </c>
      <c r="BH188" s="61" t="e">
        <f t="shared" si="38"/>
        <v>#REF!</v>
      </c>
      <c r="BI188" s="52">
        <f>_xlfn.XLOOKUP(C188,[9]上月未发人员明细!$A:$A,[9]上月未发人员明细!$I:$I,0)</f>
        <v>0</v>
      </c>
      <c r="BJ188" s="52">
        <f>SUMIFS([7]手动调整!$F:$F,[7]手动调整!$B:$B,C188)</f>
        <v>0</v>
      </c>
      <c r="BK188" s="64" t="e">
        <f t="shared" si="39"/>
        <v>#REF!</v>
      </c>
    </row>
    <row r="189" spans="1:63">
      <c r="A189" s="22" t="s">
        <v>289</v>
      </c>
      <c r="B189" s="23" t="s">
        <v>12</v>
      </c>
      <c r="C189" s="23" t="s">
        <v>295</v>
      </c>
      <c r="D189" s="23" t="str">
        <f>_xlfn.XLOOKUP(C189,[1]期初设置!$E:$E,[1]期初设置!$AM:$AM,0)</f>
        <v>涌泉+进钱队</v>
      </c>
      <c r="E189" s="27">
        <f>IFERROR(_xlfn.XLOOKUP(C189,[1]期初设置!$E:$E,[1]期初设置!$R:$R),"")</f>
        <v>9281</v>
      </c>
      <c r="F189" s="27">
        <f>IFERROR(_xlfn.XLOOKUP(C189,[1]期初设置!$E:$E,[1]期初设置!S:S),"")</f>
        <v>8381</v>
      </c>
      <c r="G189" s="27">
        <f>IFERROR(_xlfn.XLOOKUP(C189,[1]期初设置!$E:$E,[1]期初设置!T:T),"")</f>
        <v>900</v>
      </c>
      <c r="H189" s="27">
        <f>IFERROR(_xlfn.XLOOKUP(C189,[1]期初设置!$E:$E,[1]期初设置!U:U),"")</f>
        <v>0</v>
      </c>
      <c r="I189" s="31">
        <f>_xlfn.XLOOKUP(A189,[2]门店排名!$C:$C,[2]门店排名!$E:$E,0)</f>
        <v>169632</v>
      </c>
      <c r="J189" s="31">
        <f>IFERROR(_xlfn.XLOOKUP(D189,'[1]⑥战队统计表-B-a-②呈现-业绩明细表④'!$A:$A,'[1]⑥战队统计表-B-a-②呈现-业绩明细表④'!$C:$C,0),"")</f>
        <v>61981.6</v>
      </c>
      <c r="K189" s="32">
        <f>IFERROR(_xlfn.XLOOKUP(C189,[1]期初设置!$E:$E,[1]期初设置!$AI:$AI,0),"")</f>
        <v>425.885</v>
      </c>
      <c r="L189" s="33">
        <f>_xlfn.XLOOKUP(C189,[1]期初设置!$E:$E,[1]期初设置!$J:$J,0)</f>
        <v>0</v>
      </c>
      <c r="M189" s="35">
        <f>_xlfn.XLOOKUP(C189,[1]期初设置!$E:$E,[1]期初设置!$I:$I,0)</f>
        <v>0</v>
      </c>
      <c r="N189" s="35">
        <f>_xlfn.XLOOKUP(C189,[1]期初设置!$E:$E,[1]期初设置!$K:$K,0)</f>
        <v>0</v>
      </c>
      <c r="O189" s="33">
        <f>_xlfn.XLOOKUP(C189,[1]期初设置!$E:$E,[1]期初设置!$O:$O,0)</f>
        <v>0</v>
      </c>
      <c r="P189" s="35">
        <f>IF(_xlfn.XLOOKUP(C189,[1]期初设置!$E:$E,[1]期初设置!$N:$N,0)="同老店",0,_xlfn.XLOOKUP(C189,[1]期初设置!$E:$E,[1]期初设置!$N:$N,0))</f>
        <v>0</v>
      </c>
      <c r="Q189" s="38">
        <f>_xlfn.XLOOKUP(C189,'[3]7月'!$C:$C,'[3]7月'!$E:$E,0)</f>
        <v>5947.88</v>
      </c>
      <c r="R189" s="38">
        <f>_xlfn.XLOOKUP(C189,'[3]7月'!$C:$C,'[3]7月'!$D:$D,0)</f>
        <v>78</v>
      </c>
      <c r="S189" s="38">
        <f>_xlfn.XLOOKUP(A189,[2]人头人次表!$A:$A,[2]人头人次表!$C:$C,0)</f>
        <v>180</v>
      </c>
      <c r="T189" s="38">
        <f>_xlfn.XLOOKUP(C189,'[4]②7月-汇总'!$D:$D,'[4]②7月-汇总'!$AP:$AP,0)</f>
        <v>31</v>
      </c>
      <c r="U189" s="38">
        <f>_xlfn.XLOOKUP(C189,'[4]②7月-汇总'!$D:$D,'[4]②7月-汇总'!$U:$U,0)</f>
        <v>0</v>
      </c>
      <c r="V189" s="41">
        <f>_xlfn.XLOOKUP(C189,[5]期初设置!$E:$E,[5]期初设置!$AG:$AG,0)</f>
        <v>0.05</v>
      </c>
      <c r="W189" s="42">
        <f>_xlfn.XLOOKUP(C189,[5]期初设置!$E:$E,[5]期初设置!$AH:$AH,0)</f>
        <v>398.0975</v>
      </c>
      <c r="X189" s="42">
        <f>_xlfn.XLOOKUP(C189,[5]期初设置!$E:$E,[5]期初设置!$AI:$AI,0)</f>
        <v>27.7875</v>
      </c>
      <c r="Y189" s="42" t="str">
        <f>_xlfn.XLOOKUP(C189,[5]期初设置!$E:$E,[5]期初设置!$AM:$AM,0)</f>
        <v/>
      </c>
      <c r="Z189" s="42">
        <f t="shared" si="28"/>
        <v>0</v>
      </c>
      <c r="AA189" s="42">
        <f t="shared" si="29"/>
        <v>425.885</v>
      </c>
      <c r="AB189" s="42">
        <f>_xlfn.XLOOKUP(C189,'[6]健康师-人工底薪'!$A:$A,'[6]健康师-人工底薪'!$AF:$AF,0)</f>
        <v>1800</v>
      </c>
      <c r="AC189" s="47">
        <f t="shared" si="30"/>
        <v>1800</v>
      </c>
      <c r="AD189" s="38">
        <f>_xlfn.XLOOKUP(C189,'[3]7月'!$C:$C,'[3]7月'!$F:$F,0)</f>
        <v>980</v>
      </c>
      <c r="AE189" s="38">
        <f>_xlfn.XLOOKUP(C189,'[8]7月'!$C:$C,'[8]7月'!$G:$G,0)</f>
        <v>0</v>
      </c>
      <c r="AF189" s="38">
        <f>_xlfn.XLOOKUP(C189,'[9]②7月-汇总'!$D:$D,'[9]②7月-汇总'!$W:$W,0)</f>
        <v>0</v>
      </c>
      <c r="AG189" s="38">
        <f>_xlfn.XLOOKUP(C189,'[9]②7月-汇总'!$D:$D,'[9]②7月-汇总'!$Z:$Z,0)</f>
        <v>0</v>
      </c>
      <c r="AH189" s="50" t="e">
        <f>AA189+AC189+#REF!+#REF!+#REF!+AF189+AG189+AD189+AE189</f>
        <v>#REF!</v>
      </c>
      <c r="AI189" s="38">
        <f>_xlfn.XLOOKUP(C189,'[9]①7月-花名册'!$E:$E,'[9]①7月-花名册'!$T:$T,0)</f>
        <v>0</v>
      </c>
      <c r="AJ189" s="38">
        <f t="shared" si="31"/>
        <v>0</v>
      </c>
      <c r="AK189" s="38">
        <f t="shared" si="32"/>
        <v>0</v>
      </c>
      <c r="AL189" s="38">
        <f t="shared" si="33"/>
        <v>0</v>
      </c>
      <c r="AM189" s="38" t="e">
        <f t="shared" si="34"/>
        <v>#REF!</v>
      </c>
      <c r="AN189" s="52">
        <f>_xlfn.XLOOKUP(C189,'[9]②7月-汇总'!$D:$D,'[9]②7月-汇总'!AI:AI,0)</f>
        <v>0</v>
      </c>
      <c r="AO189" s="52">
        <f>_xlfn.XLOOKUP(C189,'[9]②7月-汇总'!$D:$D,'[9]②7月-汇总'!AJ:AJ,0)</f>
        <v>0</v>
      </c>
      <c r="AP189" s="52">
        <f>_xlfn.XLOOKUP(C189,'[9]②7月-汇总'!$D:$D,'[9]②7月-汇总'!AL:AL,0)</f>
        <v>0</v>
      </c>
      <c r="AQ189" s="54">
        <f t="shared" si="35"/>
        <v>0</v>
      </c>
      <c r="AR189" s="55">
        <f>_xlfn.XLOOKUP(C189,'[9]②7月-汇总'!$D:$D,'[9]②7月-汇总'!X:X,0)</f>
        <v>0</v>
      </c>
      <c r="AS189" s="55">
        <f>_xlfn.XLOOKUP(C189,'[9]②7月-汇总'!$D:$D,'[9]②7月-汇总'!Y:Y,0)</f>
        <v>0</v>
      </c>
      <c r="AT189" s="55"/>
      <c r="AU189" s="52">
        <f>_xlfn.XLOOKUP(C189,'[10]7月社保'!$B:$B,'[10]7月社保'!$L:$L,0)</f>
        <v>0</v>
      </c>
      <c r="AV189" s="52">
        <f>IFERROR(IF(AL189&gt;0,_xlfn.XLOOKUP(C189,[11]健康师明细!$C:$C,[11]健康师明细!$N:$N,0),0),0)</f>
        <v>0</v>
      </c>
      <c r="AW189" s="52">
        <f>_xlfn.XLOOKUP(C189,'[9]②7月-汇总'!$D:$D,'[9]②7月-汇总'!$AC:$AC,0)</f>
        <v>100</v>
      </c>
      <c r="AX189" s="52">
        <f>_xlfn.XLOOKUP(C189,'[9]②7月-汇总'!$D:$D,'[9]②7月-汇总'!$AB:$AB,0)</f>
        <v>0</v>
      </c>
      <c r="AY189" s="52">
        <f>_xlfn.XLOOKUP(C189,'[9]②7月-汇总'!$D:$D,'[9]②7月-汇总'!$AD:$AD,0)</f>
        <v>0</v>
      </c>
      <c r="AZ189" s="54">
        <f t="shared" si="36"/>
        <v>100</v>
      </c>
      <c r="BA189" s="52">
        <f>_xlfn.XLOOKUP(C189,[11]健康师明细!$C:$C,[11]健康师明细!$K:$K,0)</f>
        <v>0</v>
      </c>
      <c r="BB189" s="55">
        <f>_xlfn.XLOOKUP(C189,'[9]②7月-汇总'!$D:$D,'[9]②7月-汇总'!$AE:$AE,0)</f>
        <v>0</v>
      </c>
      <c r="BC189" s="55">
        <f>_xlfn.XLOOKUP(C189,'[9]②7月-汇总'!$D:$D,'[9]②7月-汇总'!$AF:$AF,0)</f>
        <v>0</v>
      </c>
      <c r="BD189" s="58">
        <f>_xlfn.XLOOKUP(C189,'[9]②7月-汇总'!$D:$D,'[9]②7月-汇总'!$AG:$AG,0)</f>
        <v>0</v>
      </c>
      <c r="BE189" s="60" t="e">
        <f t="shared" si="40"/>
        <v>#REF!</v>
      </c>
      <c r="BF189" s="52">
        <f>_xlfn.XLOOKUP(C189,'[9]①7月-花名册'!$E:$E,'[9]①7月-花名册'!$U:$U,0)</f>
        <v>0</v>
      </c>
      <c r="BG189" s="61" t="e">
        <f t="shared" si="37"/>
        <v>#REF!</v>
      </c>
      <c r="BH189" s="61" t="e">
        <f t="shared" si="38"/>
        <v>#REF!</v>
      </c>
      <c r="BI189" s="52">
        <f>_xlfn.XLOOKUP(C189,[9]上月未发人员明细!$A:$A,[9]上月未发人员明细!$I:$I,0)</f>
        <v>0</v>
      </c>
      <c r="BJ189" s="52">
        <f>SUMIFS([7]手动调整!$F:$F,[7]手动调整!$B:$B,C189)</f>
        <v>0</v>
      </c>
      <c r="BK189" s="64" t="e">
        <f t="shared" si="39"/>
        <v>#REF!</v>
      </c>
    </row>
    <row r="190" spans="1:63">
      <c r="A190" s="22" t="s">
        <v>289</v>
      </c>
      <c r="B190" s="23" t="s">
        <v>102</v>
      </c>
      <c r="C190" s="23" t="s">
        <v>296</v>
      </c>
      <c r="D190" s="23">
        <f>_xlfn.XLOOKUP(C190,[1]期初设置!$E:$E,[1]期初设置!$AM:$AM,0)</f>
        <v>0</v>
      </c>
      <c r="E190" s="27" t="str">
        <f>IFERROR(_xlfn.XLOOKUP(C190,[1]期初设置!$E:$E,[1]期初设置!$R:$R),"")</f>
        <v/>
      </c>
      <c r="F190" s="27" t="str">
        <f>IFERROR(_xlfn.XLOOKUP(C190,[1]期初设置!$E:$E,[1]期初设置!S:S),"")</f>
        <v/>
      </c>
      <c r="G190" s="27" t="str">
        <f>IFERROR(_xlfn.XLOOKUP(C190,[1]期初设置!$E:$E,[1]期初设置!T:T),"")</f>
        <v/>
      </c>
      <c r="H190" s="27" t="str">
        <f>IFERROR(_xlfn.XLOOKUP(C190,[1]期初设置!$E:$E,[1]期初设置!U:U),"")</f>
        <v/>
      </c>
      <c r="I190" s="31">
        <f>_xlfn.XLOOKUP(A190,[2]门店排名!$C:$C,[2]门店排名!$E:$E,0)</f>
        <v>169632</v>
      </c>
      <c r="J190" s="31" t="str">
        <f>IFERROR(_xlfn.XLOOKUP(D190,'[1]⑥战队统计表-B-a-②呈现-业绩明细表④'!$A:$A,'[1]⑥战队统计表-B-a-②呈现-业绩明细表④'!$C:$C,0),"")</f>
        <v/>
      </c>
      <c r="K190" s="32">
        <f>IFERROR(_xlfn.XLOOKUP(C190,[1]期初设置!$E:$E,[1]期初设置!$AI:$AI,0),"")</f>
        <v>0</v>
      </c>
      <c r="L190" s="33">
        <f>_xlfn.XLOOKUP(C190,[1]期初设置!$E:$E,[1]期初设置!$J:$J,0)</f>
        <v>0</v>
      </c>
      <c r="M190" s="35">
        <f>_xlfn.XLOOKUP(C190,[1]期初设置!$E:$E,[1]期初设置!$I:$I,0)</f>
        <v>0</v>
      </c>
      <c r="N190" s="35">
        <f>_xlfn.XLOOKUP(C190,[1]期初设置!$E:$E,[1]期初设置!$K:$K,0)</f>
        <v>0</v>
      </c>
      <c r="O190" s="33">
        <f>_xlfn.XLOOKUP(C190,[1]期初设置!$E:$E,[1]期初设置!$O:$O,0)</f>
        <v>0</v>
      </c>
      <c r="P190" s="35">
        <f>IF(_xlfn.XLOOKUP(C190,[1]期初设置!$E:$E,[1]期初设置!$N:$N,0)="同老店",0,_xlfn.XLOOKUP(C190,[1]期初设置!$E:$E,[1]期初设置!$N:$N,0))</f>
        <v>0</v>
      </c>
      <c r="Q190" s="38">
        <f>_xlfn.XLOOKUP(C190,'[3]7月'!$C:$C,'[3]7月'!$E:$E,0)</f>
        <v>0</v>
      </c>
      <c r="R190" s="38">
        <f>_xlfn.XLOOKUP(C190,'[3]7月'!$C:$C,'[3]7月'!$D:$D,0)</f>
        <v>0</v>
      </c>
      <c r="S190" s="38">
        <f>_xlfn.XLOOKUP(A190,[2]人头人次表!$A:$A,[2]人头人次表!$C:$C,0)</f>
        <v>180</v>
      </c>
      <c r="T190" s="38">
        <f>_xlfn.XLOOKUP(C190,'[4]②7月-汇总'!$D:$D,'[4]②7月-汇总'!$AP:$AP,0)</f>
        <v>31</v>
      </c>
      <c r="U190" s="38">
        <f>_xlfn.XLOOKUP(C190,'[4]②7月-汇总'!$D:$D,'[4]②7月-汇总'!$U:$U,0)</f>
        <v>0</v>
      </c>
      <c r="V190" s="41">
        <f>_xlfn.XLOOKUP(C190,[5]期初设置!$E:$E,[5]期初设置!$AG:$AG,0)</f>
        <v>0</v>
      </c>
      <c r="W190" s="42">
        <f>_xlfn.XLOOKUP(C190,[5]期初设置!$E:$E,[5]期初设置!$AH:$AH,0)</f>
        <v>0</v>
      </c>
      <c r="X190" s="42">
        <f>_xlfn.XLOOKUP(C190,[5]期初设置!$E:$E,[5]期初设置!$AI:$AI,0)</f>
        <v>0</v>
      </c>
      <c r="Y190" s="42">
        <f>_xlfn.XLOOKUP(C190,[5]期初设置!$E:$E,[5]期初设置!$AM:$AM,0)</f>
        <v>0</v>
      </c>
      <c r="Z190" s="42">
        <f t="shared" si="28"/>
        <v>0</v>
      </c>
      <c r="AA190" s="42">
        <f t="shared" si="29"/>
        <v>0</v>
      </c>
      <c r="AB190" s="42">
        <f>_xlfn.XLOOKUP(C190,'[6]健康师-人工底薪'!$A:$A,'[6]健康师-人工底薪'!$AF:$AF,0)</f>
        <v>0</v>
      </c>
      <c r="AC190" s="47">
        <f t="shared" si="30"/>
        <v>0</v>
      </c>
      <c r="AD190" s="38">
        <f>_xlfn.XLOOKUP(C190,'[3]7月'!$C:$C,'[3]7月'!$F:$F,0)</f>
        <v>0</v>
      </c>
      <c r="AE190" s="38">
        <f>_xlfn.XLOOKUP(C190,'[8]7月'!$C:$C,'[8]7月'!$G:$G,0)</f>
        <v>0</v>
      </c>
      <c r="AF190" s="38">
        <f>_xlfn.XLOOKUP(C190,'[9]②7月-汇总'!$D:$D,'[9]②7月-汇总'!$W:$W,0)</f>
        <v>0</v>
      </c>
      <c r="AG190" s="38">
        <f>_xlfn.XLOOKUP(C190,'[9]②7月-汇总'!$D:$D,'[9]②7月-汇总'!$Z:$Z,0)</f>
        <v>0</v>
      </c>
      <c r="AH190" s="50" t="e">
        <f>AA190+AC190+#REF!+#REF!+#REF!+AF190+AG190+AD190+AE190</f>
        <v>#REF!</v>
      </c>
      <c r="AI190" s="38">
        <f>_xlfn.XLOOKUP(C190,'[9]①7月-花名册'!$E:$E,'[9]①7月-花名册'!$T:$T,0)</f>
        <v>0</v>
      </c>
      <c r="AJ190" s="38">
        <f t="shared" si="31"/>
        <v>0</v>
      </c>
      <c r="AK190" s="38">
        <f t="shared" si="32"/>
        <v>0</v>
      </c>
      <c r="AL190" s="38">
        <f t="shared" si="33"/>
        <v>0</v>
      </c>
      <c r="AM190" s="38" t="e">
        <f t="shared" si="34"/>
        <v>#REF!</v>
      </c>
      <c r="AN190" s="52">
        <f>_xlfn.XLOOKUP(C190,'[9]②7月-汇总'!$D:$D,'[9]②7月-汇总'!AI:AI,0)</f>
        <v>0</v>
      </c>
      <c r="AO190" s="52">
        <f>_xlfn.XLOOKUP(C190,'[9]②7月-汇总'!$D:$D,'[9]②7月-汇总'!AJ:AJ,0)</f>
        <v>0</v>
      </c>
      <c r="AP190" s="52">
        <f>_xlfn.XLOOKUP(C190,'[9]②7月-汇总'!$D:$D,'[9]②7月-汇总'!AL:AL,0)</f>
        <v>0</v>
      </c>
      <c r="AQ190" s="54">
        <f t="shared" si="35"/>
        <v>0</v>
      </c>
      <c r="AR190" s="55">
        <f>_xlfn.XLOOKUP(C190,'[9]②7月-汇总'!$D:$D,'[9]②7月-汇总'!X:X,0)</f>
        <v>0</v>
      </c>
      <c r="AS190" s="55">
        <f>_xlfn.XLOOKUP(C190,'[9]②7月-汇总'!$D:$D,'[9]②7月-汇总'!Y:Y,0)</f>
        <v>0</v>
      </c>
      <c r="AT190" s="55"/>
      <c r="AU190" s="52">
        <f>_xlfn.XLOOKUP(C190,'[10]7月社保'!$B:$B,'[10]7月社保'!$L:$L,0)</f>
        <v>0</v>
      </c>
      <c r="AV190" s="52">
        <f>IFERROR(IF(AL190&gt;0,_xlfn.XLOOKUP(C190,[11]健康师明细!$C:$C,[11]健康师明细!$N:$N,0),0),0)</f>
        <v>0</v>
      </c>
      <c r="AW190" s="52">
        <f>_xlfn.XLOOKUP(C190,'[9]②7月-汇总'!$D:$D,'[9]②7月-汇总'!$AC:$AC,0)</f>
        <v>0</v>
      </c>
      <c r="AX190" s="52">
        <f>_xlfn.XLOOKUP(C190,'[9]②7月-汇总'!$D:$D,'[9]②7月-汇总'!$AB:$AB,0)</f>
        <v>0</v>
      </c>
      <c r="AY190" s="52">
        <f>_xlfn.XLOOKUP(C190,'[9]②7月-汇总'!$D:$D,'[9]②7月-汇总'!$AD:$AD,0)</f>
        <v>0</v>
      </c>
      <c r="AZ190" s="54">
        <f t="shared" si="36"/>
        <v>0</v>
      </c>
      <c r="BA190" s="52">
        <f>_xlfn.XLOOKUP(C190,[11]健康师明细!$C:$C,[11]健康师明细!$K:$K,0)</f>
        <v>0</v>
      </c>
      <c r="BB190" s="55">
        <f>_xlfn.XLOOKUP(C190,'[9]②7月-汇总'!$D:$D,'[9]②7月-汇总'!$AE:$AE,0)</f>
        <v>0</v>
      </c>
      <c r="BC190" s="55">
        <f>_xlfn.XLOOKUP(C190,'[9]②7月-汇总'!$D:$D,'[9]②7月-汇总'!$AF:$AF,0)</f>
        <v>0</v>
      </c>
      <c r="BD190" s="58">
        <f>_xlfn.XLOOKUP(C190,'[9]②7月-汇总'!$D:$D,'[9]②7月-汇总'!$AG:$AG,0)</f>
        <v>0</v>
      </c>
      <c r="BE190" s="60" t="e">
        <f t="shared" si="40"/>
        <v>#REF!</v>
      </c>
      <c r="BF190" s="52">
        <f>_xlfn.XLOOKUP(C190,'[9]①7月-花名册'!$E:$E,'[9]①7月-花名册'!$U:$U,0)</f>
        <v>0</v>
      </c>
      <c r="BG190" s="61" t="e">
        <f t="shared" si="37"/>
        <v>#REF!</v>
      </c>
      <c r="BH190" s="61" t="e">
        <f t="shared" si="38"/>
        <v>#REF!</v>
      </c>
      <c r="BI190" s="52">
        <f>_xlfn.XLOOKUP(C190,[9]上月未发人员明细!$A:$A,[9]上月未发人员明细!$I:$I,0)</f>
        <v>0</v>
      </c>
      <c r="BJ190" s="52">
        <f>SUMIFS([7]手动调整!$F:$F,[7]手动调整!$B:$B,C190)</f>
        <v>0</v>
      </c>
      <c r="BK190" s="64" t="e">
        <f t="shared" si="39"/>
        <v>#REF!</v>
      </c>
    </row>
    <row r="191" spans="1:63">
      <c r="A191" s="22" t="s">
        <v>289</v>
      </c>
      <c r="B191" s="23" t="s">
        <v>12</v>
      </c>
      <c r="C191" s="23" t="s">
        <v>297</v>
      </c>
      <c r="D191" s="23" t="str">
        <f>_xlfn.XLOOKUP(C191,[1]期初设置!$E:$E,[1]期初设置!$AM:$AM,0)</f>
        <v>单人</v>
      </c>
      <c r="E191" s="27">
        <f>IFERROR(_xlfn.XLOOKUP(C191,[1]期初设置!$E:$E,[1]期初设置!$R:$R),"")</f>
        <v>1316</v>
      </c>
      <c r="F191" s="27">
        <f>IFERROR(_xlfn.XLOOKUP(C191,[1]期初设置!$E:$E,[1]期初设置!S:S),"")</f>
        <v>872</v>
      </c>
      <c r="G191" s="27">
        <f>IFERROR(_xlfn.XLOOKUP(C191,[1]期初设置!$E:$E,[1]期初设置!T:T),"")</f>
        <v>0</v>
      </c>
      <c r="H191" s="27">
        <f>IFERROR(_xlfn.XLOOKUP(C191,[1]期初设置!$E:$E,[1]期初设置!U:U),"")</f>
        <v>444</v>
      </c>
      <c r="I191" s="31">
        <f>_xlfn.XLOOKUP(A191,[2]门店排名!$C:$C,[2]门店排名!$E:$E,0)</f>
        <v>169632</v>
      </c>
      <c r="J191" s="31">
        <f>IFERROR(_xlfn.XLOOKUP(D191,'[1]⑥战队统计表-B-a-②呈现-业绩明细表④'!$A:$A,'[1]⑥战队统计表-B-a-②呈现-业绩明细表④'!$C:$C,0),"")</f>
        <v>0</v>
      </c>
      <c r="K191" s="32">
        <f>IFERROR(_xlfn.XLOOKUP(C191,[1]期初设置!$E:$E,[1]期初设置!$AI:$AI,0),"")</f>
        <v>0</v>
      </c>
      <c r="L191" s="33">
        <f>_xlfn.XLOOKUP(C191,[1]期初设置!$E:$E,[1]期初设置!$J:$J,0)</f>
        <v>0</v>
      </c>
      <c r="M191" s="35">
        <f>_xlfn.XLOOKUP(C191,[1]期初设置!$E:$E,[1]期初设置!$I:$I,0)</f>
        <v>0</v>
      </c>
      <c r="N191" s="35">
        <f>_xlfn.XLOOKUP(C191,[1]期初设置!$E:$E,[1]期初设置!$K:$K,0)</f>
        <v>0</v>
      </c>
      <c r="O191" s="33">
        <f>_xlfn.XLOOKUP(C191,[1]期初设置!$E:$E,[1]期初设置!$O:$O,0)</f>
        <v>0</v>
      </c>
      <c r="P191" s="35">
        <f>IF(_xlfn.XLOOKUP(C191,[1]期初设置!$E:$E,[1]期初设置!$N:$N,0)="同老店",0,_xlfn.XLOOKUP(C191,[1]期初设置!$E:$E,[1]期初设置!$N:$N,0))</f>
        <v>0</v>
      </c>
      <c r="Q191" s="38">
        <f>_xlfn.XLOOKUP(C191,'[3]7月'!$C:$C,'[3]7月'!$E:$E,0)</f>
        <v>5032.04</v>
      </c>
      <c r="R191" s="38">
        <f>_xlfn.XLOOKUP(C191,'[3]7月'!$C:$C,'[3]7月'!$D:$D,0)</f>
        <v>70.5</v>
      </c>
      <c r="S191" s="38">
        <f>_xlfn.XLOOKUP(A191,[2]人头人次表!$A:$A,[2]人头人次表!$C:$C,0)</f>
        <v>180</v>
      </c>
      <c r="T191" s="38">
        <f>_xlfn.XLOOKUP(C191,'[4]②7月-汇总'!$D:$D,'[4]②7月-汇总'!$AP:$AP,0)</f>
        <v>31</v>
      </c>
      <c r="U191" s="38">
        <f>_xlfn.XLOOKUP(C191,'[4]②7月-汇总'!$D:$D,'[4]②7月-汇总'!$U:$U,0)</f>
        <v>0</v>
      </c>
      <c r="V191" s="41">
        <f>_xlfn.XLOOKUP(C191,[5]期初设置!$E:$E,[5]期初设置!$AG:$AG,0)</f>
        <v>0</v>
      </c>
      <c r="W191" s="42">
        <f>_xlfn.XLOOKUP(C191,[5]期初设置!$E:$E,[5]期初设置!$AH:$AH,0)</f>
        <v>0</v>
      </c>
      <c r="X191" s="42">
        <f>_xlfn.XLOOKUP(C191,[5]期初设置!$E:$E,[5]期初设置!$AI:$AI,0)</f>
        <v>0</v>
      </c>
      <c r="Y191" s="42" t="str">
        <f>_xlfn.XLOOKUP(C191,[5]期初设置!$E:$E,[5]期初设置!$AM:$AM,0)</f>
        <v/>
      </c>
      <c r="Z191" s="42">
        <f t="shared" si="28"/>
        <v>0</v>
      </c>
      <c r="AA191" s="42">
        <f t="shared" si="29"/>
        <v>0</v>
      </c>
      <c r="AB191" s="42">
        <f>_xlfn.XLOOKUP(C191,'[6]健康师-人工底薪'!$A:$A,'[6]健康师-人工底薪'!$AF:$AF,0)</f>
        <v>1800</v>
      </c>
      <c r="AC191" s="47">
        <f t="shared" si="30"/>
        <v>1800</v>
      </c>
      <c r="AD191" s="38">
        <f>_xlfn.XLOOKUP(C191,'[3]7月'!$C:$C,'[3]7月'!$F:$F,0)</f>
        <v>963</v>
      </c>
      <c r="AE191" s="38">
        <f>_xlfn.XLOOKUP(C191,'[8]7月'!$C:$C,'[8]7月'!$G:$G,0)</f>
        <v>0</v>
      </c>
      <c r="AF191" s="38">
        <f>_xlfn.XLOOKUP(C191,'[9]②7月-汇总'!$D:$D,'[9]②7月-汇总'!$W:$W,0)</f>
        <v>0</v>
      </c>
      <c r="AG191" s="38">
        <f>_xlfn.XLOOKUP(C191,'[9]②7月-汇总'!$D:$D,'[9]②7月-汇总'!$Z:$Z,0)</f>
        <v>0</v>
      </c>
      <c r="AH191" s="50" t="e">
        <f>AA191+AC191+#REF!+#REF!+#REF!+AF191+AG191+AD191+AE191</f>
        <v>#REF!</v>
      </c>
      <c r="AI191" s="38">
        <f>_xlfn.XLOOKUP(C191,'[9]①7月-花名册'!$E:$E,'[9]①7月-花名册'!$T:$T,0)</f>
        <v>3500</v>
      </c>
      <c r="AJ191" s="38">
        <f t="shared" si="31"/>
        <v>0</v>
      </c>
      <c r="AK191" s="38">
        <f t="shared" si="32"/>
        <v>3500</v>
      </c>
      <c r="AL191" s="38" t="e">
        <f t="shared" si="33"/>
        <v>#REF!</v>
      </c>
      <c r="AM191" s="38" t="e">
        <f t="shared" si="34"/>
        <v>#REF!</v>
      </c>
      <c r="AN191" s="52">
        <f>_xlfn.XLOOKUP(C191,'[9]②7月-汇总'!$D:$D,'[9]②7月-汇总'!AI:AI,0)</f>
        <v>0</v>
      </c>
      <c r="AO191" s="52">
        <f>_xlfn.XLOOKUP(C191,'[9]②7月-汇总'!$D:$D,'[9]②7月-汇总'!AJ:AJ,0)</f>
        <v>0</v>
      </c>
      <c r="AP191" s="52">
        <f>_xlfn.XLOOKUP(C191,'[9]②7月-汇总'!$D:$D,'[9]②7月-汇总'!AL:AL,0)</f>
        <v>0</v>
      </c>
      <c r="AQ191" s="54">
        <f t="shared" si="35"/>
        <v>0</v>
      </c>
      <c r="AR191" s="55">
        <f>_xlfn.XLOOKUP(C191,'[9]②7月-汇总'!$D:$D,'[9]②7月-汇总'!X:X,0)</f>
        <v>10</v>
      </c>
      <c r="AS191" s="55">
        <f>_xlfn.XLOOKUP(C191,'[9]②7月-汇总'!$D:$D,'[9]②7月-汇总'!Y:Y,0)</f>
        <v>0</v>
      </c>
      <c r="AT191" s="55"/>
      <c r="AU191" s="52">
        <f>_xlfn.XLOOKUP(C191,'[10]7月社保'!$B:$B,'[10]7月社保'!$L:$L,0)</f>
        <v>0</v>
      </c>
      <c r="AV191" s="52">
        <f>IFERROR(IF(AL191&gt;0,_xlfn.XLOOKUP(C191,[11]健康师明细!$C:$C,[11]健康师明细!$N:$N,0),0),0)</f>
        <v>0</v>
      </c>
      <c r="AW191" s="52">
        <f>_xlfn.XLOOKUP(C191,'[9]②7月-汇总'!$D:$D,'[9]②7月-汇总'!$AC:$AC,0)</f>
        <v>0</v>
      </c>
      <c r="AX191" s="52">
        <f>_xlfn.XLOOKUP(C191,'[9]②7月-汇总'!$D:$D,'[9]②7月-汇总'!$AB:$AB,0)</f>
        <v>0</v>
      </c>
      <c r="AY191" s="52">
        <f>_xlfn.XLOOKUP(C191,'[9]②7月-汇总'!$D:$D,'[9]②7月-汇总'!$AD:$AD,0)</f>
        <v>0</v>
      </c>
      <c r="AZ191" s="54">
        <f t="shared" si="36"/>
        <v>10</v>
      </c>
      <c r="BA191" s="52">
        <f>_xlfn.XLOOKUP(C191,[11]健康师明细!$C:$C,[11]健康师明细!$K:$K,0)</f>
        <v>0</v>
      </c>
      <c r="BB191" s="55">
        <f>_xlfn.XLOOKUP(C191,'[9]②7月-汇总'!$D:$D,'[9]②7月-汇总'!$AE:$AE,0)</f>
        <v>0</v>
      </c>
      <c r="BC191" s="55">
        <f>_xlfn.XLOOKUP(C191,'[9]②7月-汇总'!$D:$D,'[9]②7月-汇总'!$AF:$AF,0)</f>
        <v>0</v>
      </c>
      <c r="BD191" s="58">
        <f>_xlfn.XLOOKUP(C191,'[9]②7月-汇总'!$D:$D,'[9]②7月-汇总'!$AG:$AG,0)</f>
        <v>0</v>
      </c>
      <c r="BE191" s="60" t="e">
        <f t="shared" si="40"/>
        <v>#REF!</v>
      </c>
      <c r="BF191" s="52">
        <f>_xlfn.XLOOKUP(C191,'[9]①7月-花名册'!$E:$E,'[9]①7月-花名册'!$U:$U,0)</f>
        <v>0</v>
      </c>
      <c r="BG191" s="61" t="e">
        <f t="shared" si="37"/>
        <v>#REF!</v>
      </c>
      <c r="BH191" s="61" t="e">
        <f t="shared" si="38"/>
        <v>#REF!</v>
      </c>
      <c r="BI191" s="52">
        <f>_xlfn.XLOOKUP(C191,[9]上月未发人员明细!$A:$A,[9]上月未发人员明细!$I:$I,0)</f>
        <v>0</v>
      </c>
      <c r="BJ191" s="52">
        <f>SUMIFS([7]手动调整!$F:$F,[7]手动调整!$B:$B,C191)</f>
        <v>0</v>
      </c>
      <c r="BK191" s="64" t="e">
        <f t="shared" si="39"/>
        <v>#REF!</v>
      </c>
    </row>
    <row r="192" spans="1:63">
      <c r="A192" s="22" t="s">
        <v>298</v>
      </c>
      <c r="B192" s="23" t="s">
        <v>79</v>
      </c>
      <c r="C192" s="23" t="s">
        <v>299</v>
      </c>
      <c r="D192" s="23">
        <f>_xlfn.XLOOKUP(C192,[1]期初设置!$E:$E,[1]期初设置!$AM:$AM,0)</f>
        <v>0</v>
      </c>
      <c r="E192" s="27" t="str">
        <f>IFERROR(_xlfn.XLOOKUP(C192,[1]期初设置!$E:$E,[1]期初设置!$R:$R),"")</f>
        <v/>
      </c>
      <c r="F192" s="27" t="str">
        <f>IFERROR(_xlfn.XLOOKUP(C192,[1]期初设置!$E:$E,[1]期初设置!S:S),"")</f>
        <v/>
      </c>
      <c r="G192" s="27" t="str">
        <f>IFERROR(_xlfn.XLOOKUP(C192,[1]期初设置!$E:$E,[1]期初设置!T:T),"")</f>
        <v/>
      </c>
      <c r="H192" s="27" t="str">
        <f>IFERROR(_xlfn.XLOOKUP(C192,[1]期初设置!$E:$E,[1]期初设置!U:U),"")</f>
        <v/>
      </c>
      <c r="I192" s="31">
        <f>_xlfn.XLOOKUP(A192,[2]门店排名!$C:$C,[2]门店排名!$E:$E,0)</f>
        <v>160812</v>
      </c>
      <c r="J192" s="31" t="str">
        <f>IFERROR(_xlfn.XLOOKUP(D192,'[1]⑥战队统计表-B-a-②呈现-业绩明细表④'!$A:$A,'[1]⑥战队统计表-B-a-②呈现-业绩明细表④'!$C:$C,0),"")</f>
        <v/>
      </c>
      <c r="K192" s="32">
        <f>IFERROR(_xlfn.XLOOKUP(C192,[1]期初设置!$E:$E,[1]期初设置!$AI:$AI,0),"")</f>
        <v>0</v>
      </c>
      <c r="L192" s="33">
        <f>_xlfn.XLOOKUP(C192,[1]期初设置!$E:$E,[1]期初设置!$J:$J,0)</f>
        <v>0</v>
      </c>
      <c r="M192" s="35">
        <f>_xlfn.XLOOKUP(C192,[1]期初设置!$E:$E,[1]期初设置!$I:$I,0)</f>
        <v>0</v>
      </c>
      <c r="N192" s="35">
        <f>_xlfn.XLOOKUP(C192,[1]期初设置!$E:$E,[1]期初设置!$K:$K,0)</f>
        <v>0</v>
      </c>
      <c r="O192" s="33">
        <f>_xlfn.XLOOKUP(C192,[1]期初设置!$E:$E,[1]期初设置!$O:$O,0)</f>
        <v>0</v>
      </c>
      <c r="P192" s="35">
        <f>IF(_xlfn.XLOOKUP(C192,[1]期初设置!$E:$E,[1]期初设置!$N:$N,0)="同老店",0,_xlfn.XLOOKUP(C192,[1]期初设置!$E:$E,[1]期初设置!$N:$N,0))</f>
        <v>0</v>
      </c>
      <c r="Q192" s="38">
        <f>_xlfn.XLOOKUP(C192,'[3]7月'!$C:$C,'[3]7月'!$E:$E,0)</f>
        <v>0</v>
      </c>
      <c r="R192" s="38">
        <f>_xlfn.XLOOKUP(C192,'[3]7月'!$C:$C,'[3]7月'!$D:$D,0)</f>
        <v>0</v>
      </c>
      <c r="S192" s="38">
        <f>_xlfn.XLOOKUP(A192,[2]人头人次表!$A:$A,[2]人头人次表!$C:$C,0)</f>
        <v>192</v>
      </c>
      <c r="T192" s="38">
        <f>_xlfn.XLOOKUP(C192,'[4]②7月-汇总'!$D:$D,'[4]②7月-汇总'!$AP:$AP,0)</f>
        <v>31</v>
      </c>
      <c r="U192" s="38">
        <f>_xlfn.XLOOKUP(C192,'[4]②7月-汇总'!$D:$D,'[4]②7月-汇总'!$U:$U,0)</f>
        <v>0</v>
      </c>
      <c r="V192" s="41">
        <f>_xlfn.XLOOKUP(C192,[5]期初设置!$E:$E,[5]期初设置!$AG:$AG,0)</f>
        <v>0</v>
      </c>
      <c r="W192" s="42">
        <f>_xlfn.XLOOKUP(C192,[5]期初设置!$E:$E,[5]期初设置!$AH:$AH,0)</f>
        <v>0</v>
      </c>
      <c r="X192" s="42">
        <f>_xlfn.XLOOKUP(C192,[5]期初设置!$E:$E,[5]期初设置!$AI:$AI,0)</f>
        <v>0</v>
      </c>
      <c r="Y192" s="42">
        <f>_xlfn.XLOOKUP(C192,[5]期初设置!$E:$E,[5]期初设置!$AM:$AM,0)</f>
        <v>0</v>
      </c>
      <c r="Z192" s="42">
        <f t="shared" si="28"/>
        <v>0</v>
      </c>
      <c r="AA192" s="42">
        <f t="shared" si="29"/>
        <v>0</v>
      </c>
      <c r="AB192" s="42">
        <f>_xlfn.XLOOKUP(C192,'[6]健康师-人工底薪'!$A:$A,'[6]健康师-人工底薪'!$AF:$AF,0)</f>
        <v>0</v>
      </c>
      <c r="AC192" s="47">
        <f t="shared" si="30"/>
        <v>0</v>
      </c>
      <c r="AD192" s="38">
        <f>_xlfn.XLOOKUP(C192,'[3]7月'!$C:$C,'[3]7月'!$F:$F,0)</f>
        <v>0</v>
      </c>
      <c r="AE192" s="38">
        <f>_xlfn.XLOOKUP(C192,'[8]7月'!$C:$C,'[8]7月'!$G:$G,0)</f>
        <v>0</v>
      </c>
      <c r="AF192" s="38">
        <f>_xlfn.XLOOKUP(C192,'[9]②7月-汇总'!$D:$D,'[9]②7月-汇总'!$W:$W,0)</f>
        <v>0</v>
      </c>
      <c r="AG192" s="38">
        <f>_xlfn.XLOOKUP(C192,'[9]②7月-汇总'!$D:$D,'[9]②7月-汇总'!$Z:$Z,0)</f>
        <v>0</v>
      </c>
      <c r="AH192" s="50" t="e">
        <f>AA192+AC192+#REF!+#REF!+#REF!+AF192+AG192+AD192+AE192</f>
        <v>#REF!</v>
      </c>
      <c r="AI192" s="38">
        <f>_xlfn.XLOOKUP(C192,'[9]①7月-花名册'!$E:$E,'[9]①7月-花名册'!$T:$T,0)</f>
        <v>0</v>
      </c>
      <c r="AJ192" s="38">
        <f t="shared" si="31"/>
        <v>0</v>
      </c>
      <c r="AK192" s="38">
        <f t="shared" si="32"/>
        <v>0</v>
      </c>
      <c r="AL192" s="38">
        <f t="shared" si="33"/>
        <v>0</v>
      </c>
      <c r="AM192" s="38" t="e">
        <f t="shared" si="34"/>
        <v>#REF!</v>
      </c>
      <c r="AN192" s="52">
        <f>_xlfn.XLOOKUP(C192,'[9]②7月-汇总'!$D:$D,'[9]②7月-汇总'!AI:AI,0)</f>
        <v>0</v>
      </c>
      <c r="AO192" s="52">
        <f>_xlfn.XLOOKUP(C192,'[9]②7月-汇总'!$D:$D,'[9]②7月-汇总'!AJ:AJ,0)</f>
        <v>0</v>
      </c>
      <c r="AP192" s="52">
        <f>_xlfn.XLOOKUP(C192,'[9]②7月-汇总'!$D:$D,'[9]②7月-汇总'!AL:AL,0)</f>
        <v>0</v>
      </c>
      <c r="AQ192" s="54">
        <f t="shared" si="35"/>
        <v>0</v>
      </c>
      <c r="AR192" s="55">
        <f>_xlfn.XLOOKUP(C192,'[9]②7月-汇总'!$D:$D,'[9]②7月-汇总'!X:X,0)</f>
        <v>90</v>
      </c>
      <c r="AS192" s="55">
        <f>_xlfn.XLOOKUP(C192,'[9]②7月-汇总'!$D:$D,'[9]②7月-汇总'!Y:Y,0)</f>
        <v>0</v>
      </c>
      <c r="AT192" s="55"/>
      <c r="AU192" s="52">
        <f>_xlfn.XLOOKUP(C192,'[10]7月社保'!$B:$B,'[10]7月社保'!$L:$L,0)</f>
        <v>640.56</v>
      </c>
      <c r="AV192" s="52">
        <f>IFERROR(IF(AL192&gt;0,_xlfn.XLOOKUP(C192,[11]健康师明细!$C:$C,[11]健康师明细!$N:$N,0),0),0)</f>
        <v>0</v>
      </c>
      <c r="AW192" s="52">
        <f>_xlfn.XLOOKUP(C192,'[9]②7月-汇总'!$D:$D,'[9]②7月-汇总'!$AC:$AC,0)</f>
        <v>0</v>
      </c>
      <c r="AX192" s="52">
        <f>_xlfn.XLOOKUP(C192,'[9]②7月-汇总'!$D:$D,'[9]②7月-汇总'!$AB:$AB,0)</f>
        <v>0</v>
      </c>
      <c r="AY192" s="52">
        <f>_xlfn.XLOOKUP(C192,'[9]②7月-汇总'!$D:$D,'[9]②7月-汇总'!$AD:$AD,0)</f>
        <v>0</v>
      </c>
      <c r="AZ192" s="54">
        <f t="shared" si="36"/>
        <v>730.56</v>
      </c>
      <c r="BA192" s="52">
        <f>_xlfn.XLOOKUP(C192,[11]健康师明细!$C:$C,[11]健康师明细!$K:$K,0)</f>
        <v>0</v>
      </c>
      <c r="BB192" s="55">
        <f>_xlfn.XLOOKUP(C192,'[9]②7月-汇总'!$D:$D,'[9]②7月-汇总'!$AE:$AE,0)</f>
        <v>0</v>
      </c>
      <c r="BC192" s="55">
        <f>_xlfn.XLOOKUP(C192,'[9]②7月-汇总'!$D:$D,'[9]②7月-汇总'!$AF:$AF,0)</f>
        <v>0</v>
      </c>
      <c r="BD192" s="58">
        <f>_xlfn.XLOOKUP(C192,'[9]②7月-汇总'!$D:$D,'[9]②7月-汇总'!$AG:$AG,0)</f>
        <v>0</v>
      </c>
      <c r="BE192" s="60" t="e">
        <f t="shared" si="40"/>
        <v>#REF!</v>
      </c>
      <c r="BF192" s="52">
        <f>_xlfn.XLOOKUP(C192,'[9]①7月-花名册'!$E:$E,'[9]①7月-花名册'!$U:$U,0)</f>
        <v>0</v>
      </c>
      <c r="BG192" s="61" t="e">
        <f t="shared" si="37"/>
        <v>#REF!</v>
      </c>
      <c r="BH192" s="61" t="e">
        <f t="shared" si="38"/>
        <v>#REF!</v>
      </c>
      <c r="BI192" s="52">
        <f>_xlfn.XLOOKUP(C192,[9]上月未发人员明细!$A:$A,[9]上月未发人员明细!$I:$I,0)</f>
        <v>0</v>
      </c>
      <c r="BJ192" s="52">
        <f>SUMIFS([7]手动调整!$F:$F,[7]手动调整!$B:$B,C192)</f>
        <v>0</v>
      </c>
      <c r="BK192" s="64" t="e">
        <f t="shared" si="39"/>
        <v>#REF!</v>
      </c>
    </row>
    <row r="193" spans="1:63">
      <c r="A193" s="22" t="s">
        <v>298</v>
      </c>
      <c r="B193" s="23" t="s">
        <v>12</v>
      </c>
      <c r="C193" s="23" t="s">
        <v>300</v>
      </c>
      <c r="D193" s="23" t="str">
        <f>_xlfn.XLOOKUP(C193,[1]期初设置!$E:$E,[1]期初设置!$AM:$AM,0)</f>
        <v>优品道+出奇队</v>
      </c>
      <c r="E193" s="27">
        <f>IFERROR(_xlfn.XLOOKUP(C193,[1]期初设置!$E:$E,[1]期初设置!$R:$R),"")</f>
        <v>34917.1</v>
      </c>
      <c r="F193" s="27">
        <f>IFERROR(_xlfn.XLOOKUP(C193,[1]期初设置!$E:$E,[1]期初设置!S:S),"")</f>
        <v>33141.1</v>
      </c>
      <c r="G193" s="27">
        <f>IFERROR(_xlfn.XLOOKUP(C193,[1]期初设置!$E:$E,[1]期初设置!T:T),"")</f>
        <v>0</v>
      </c>
      <c r="H193" s="27">
        <f>IFERROR(_xlfn.XLOOKUP(C193,[1]期初设置!$E:$E,[1]期初设置!U:U),"")</f>
        <v>1776</v>
      </c>
      <c r="I193" s="31">
        <f>_xlfn.XLOOKUP(A193,[2]门店排名!$C:$C,[2]门店排名!$E:$E,0)</f>
        <v>160812</v>
      </c>
      <c r="J193" s="31">
        <f>IFERROR(_xlfn.XLOOKUP(D193,'[1]⑥战队统计表-B-a-②呈现-业绩明细表④'!$A:$A,'[1]⑥战队统计表-B-a-②呈现-业绩明细表④'!$C:$C,0),"")</f>
        <v>91387.1</v>
      </c>
      <c r="K193" s="32">
        <f>IFERROR(_xlfn.XLOOKUP(C193,[1]期初设置!$E:$E,[1]期初设置!$AI:$AI,0),"")</f>
        <v>1574.20225</v>
      </c>
      <c r="L193" s="33">
        <f>_xlfn.XLOOKUP(C193,[1]期初设置!$E:$E,[1]期初设置!$J:$J,0)</f>
        <v>0</v>
      </c>
      <c r="M193" s="35">
        <f>_xlfn.XLOOKUP(C193,[1]期初设置!$E:$E,[1]期初设置!$I:$I,0)</f>
        <v>0</v>
      </c>
      <c r="N193" s="35">
        <f>_xlfn.XLOOKUP(C193,[1]期初设置!$E:$E,[1]期初设置!$K:$K,0)</f>
        <v>0</v>
      </c>
      <c r="O193" s="33">
        <f>_xlfn.XLOOKUP(C193,[1]期初设置!$E:$E,[1]期初设置!$O:$O,0)</f>
        <v>0</v>
      </c>
      <c r="P193" s="35">
        <f>IF(_xlfn.XLOOKUP(C193,[1]期初设置!$E:$E,[1]期初设置!$N:$N,0)="同老店",0,_xlfn.XLOOKUP(C193,[1]期初设置!$E:$E,[1]期初设置!$N:$N,0))</f>
        <v>0</v>
      </c>
      <c r="Q193" s="38">
        <f>_xlfn.XLOOKUP(C193,'[3]7月'!$C:$C,'[3]7月'!$E:$E,0)</f>
        <v>16263.86</v>
      </c>
      <c r="R193" s="38">
        <f>_xlfn.XLOOKUP(C193,'[3]7月'!$C:$C,'[3]7月'!$D:$D,0)</f>
        <v>104</v>
      </c>
      <c r="S193" s="38">
        <f>_xlfn.XLOOKUP(A193,[2]人头人次表!$A:$A,[2]人头人次表!$C:$C,0)</f>
        <v>192</v>
      </c>
      <c r="T193" s="38">
        <f>_xlfn.XLOOKUP(C193,'[4]②7月-汇总'!$D:$D,'[4]②7月-汇总'!$AP:$AP,0)</f>
        <v>31</v>
      </c>
      <c r="U193" s="38">
        <f>_xlfn.XLOOKUP(C193,'[4]②7月-汇总'!$D:$D,'[4]②7月-汇总'!$U:$U,0)</f>
        <v>0</v>
      </c>
      <c r="V193" s="41">
        <f>_xlfn.XLOOKUP(C193,[5]期初设置!$E:$E,[5]期初设置!$AG:$AG,0)</f>
        <v>0.05</v>
      </c>
      <c r="W193" s="42">
        <f>_xlfn.XLOOKUP(C193,[5]期初设置!$E:$E,[5]期初设置!$AH:$AH,0)</f>
        <v>1574.20225</v>
      </c>
      <c r="X193" s="42">
        <f>_xlfn.XLOOKUP(C193,[5]期初设置!$E:$E,[5]期初设置!$AI:$AI,0)</f>
        <v>0</v>
      </c>
      <c r="Y193" s="42" t="str">
        <f>_xlfn.XLOOKUP(C193,[5]期初设置!$E:$E,[5]期初设置!$AM:$AM,0)</f>
        <v/>
      </c>
      <c r="Z193" s="42">
        <f t="shared" si="28"/>
        <v>0</v>
      </c>
      <c r="AA193" s="42">
        <f t="shared" si="29"/>
        <v>1574.20225</v>
      </c>
      <c r="AB193" s="42">
        <f>_xlfn.XLOOKUP(C193,'[6]健康师-人工底薪'!$A:$A,'[6]健康师-人工底薪'!$AF:$AF,0)</f>
        <v>2000</v>
      </c>
      <c r="AC193" s="47">
        <f t="shared" si="30"/>
        <v>2000</v>
      </c>
      <c r="AD193" s="38">
        <f>_xlfn.XLOOKUP(C193,'[3]7月'!$C:$C,'[3]7月'!$F:$F,0)</f>
        <v>1159</v>
      </c>
      <c r="AE193" s="38">
        <f>_xlfn.XLOOKUP(C193,'[8]7月'!$C:$C,'[8]7月'!$G:$G,0)</f>
        <v>0</v>
      </c>
      <c r="AF193" s="38">
        <f>_xlfn.XLOOKUP(C193,'[9]②7月-汇总'!$D:$D,'[9]②7月-汇总'!$W:$W,0)</f>
        <v>0</v>
      </c>
      <c r="AG193" s="38">
        <f>_xlfn.XLOOKUP(C193,'[9]②7月-汇总'!$D:$D,'[9]②7月-汇总'!$Z:$Z,0)</f>
        <v>0</v>
      </c>
      <c r="AH193" s="50" t="e">
        <f>AA193+AC193+#REF!+#REF!+#REF!+AF193+AG193+AD193+AE193</f>
        <v>#REF!</v>
      </c>
      <c r="AI193" s="38">
        <f>_xlfn.XLOOKUP(C193,'[9]①7月-花名册'!$E:$E,'[9]①7月-花名册'!$T:$T,0)</f>
        <v>0</v>
      </c>
      <c r="AJ193" s="38">
        <f t="shared" si="31"/>
        <v>0</v>
      </c>
      <c r="AK193" s="38">
        <f t="shared" si="32"/>
        <v>0</v>
      </c>
      <c r="AL193" s="38">
        <f t="shared" si="33"/>
        <v>0</v>
      </c>
      <c r="AM193" s="38" t="e">
        <f t="shared" si="34"/>
        <v>#REF!</v>
      </c>
      <c r="AN193" s="52">
        <f>_xlfn.XLOOKUP(C193,'[9]②7月-汇总'!$D:$D,'[9]②7月-汇总'!AI:AI,0)</f>
        <v>0</v>
      </c>
      <c r="AO193" s="52">
        <f>_xlfn.XLOOKUP(C193,'[9]②7月-汇总'!$D:$D,'[9]②7月-汇总'!AJ:AJ,0)</f>
        <v>0</v>
      </c>
      <c r="AP193" s="52">
        <f>_xlfn.XLOOKUP(C193,'[9]②7月-汇总'!$D:$D,'[9]②7月-汇总'!AL:AL,0)</f>
        <v>0</v>
      </c>
      <c r="AQ193" s="54">
        <f t="shared" si="35"/>
        <v>0</v>
      </c>
      <c r="AR193" s="55">
        <f>_xlfn.XLOOKUP(C193,'[9]②7月-汇总'!$D:$D,'[9]②7月-汇总'!X:X,0)</f>
        <v>0</v>
      </c>
      <c r="AS193" s="55">
        <f>_xlfn.XLOOKUP(C193,'[9]②7月-汇总'!$D:$D,'[9]②7月-汇总'!Y:Y,0)</f>
        <v>0</v>
      </c>
      <c r="AT193" s="55"/>
      <c r="AU193" s="52">
        <f>_xlfn.XLOOKUP(C193,'[10]7月社保'!$B:$B,'[10]7月社保'!$L:$L,0)</f>
        <v>0</v>
      </c>
      <c r="AV193" s="52">
        <f>IFERROR(IF(AL193&gt;0,_xlfn.XLOOKUP(C193,[11]健康师明细!$C:$C,[11]健康师明细!$N:$N,0),0),0)</f>
        <v>0</v>
      </c>
      <c r="AW193" s="52">
        <f>_xlfn.XLOOKUP(C193,'[9]②7月-汇总'!$D:$D,'[9]②7月-汇总'!$AC:$AC,0)</f>
        <v>0</v>
      </c>
      <c r="AX193" s="52">
        <f>_xlfn.XLOOKUP(C193,'[9]②7月-汇总'!$D:$D,'[9]②7月-汇总'!$AB:$AB,0)</f>
        <v>0</v>
      </c>
      <c r="AY193" s="52">
        <f>_xlfn.XLOOKUP(C193,'[9]②7月-汇总'!$D:$D,'[9]②7月-汇总'!$AD:$AD,0)</f>
        <v>0</v>
      </c>
      <c r="AZ193" s="54">
        <f t="shared" si="36"/>
        <v>0</v>
      </c>
      <c r="BA193" s="52">
        <f>_xlfn.XLOOKUP(C193,[11]健康师明细!$C:$C,[11]健康师明细!$K:$K,0)</f>
        <v>0</v>
      </c>
      <c r="BB193" s="55">
        <f>_xlfn.XLOOKUP(C193,'[9]②7月-汇总'!$D:$D,'[9]②7月-汇总'!$AE:$AE,0)</f>
        <v>0</v>
      </c>
      <c r="BC193" s="55">
        <f>_xlfn.XLOOKUP(C193,'[9]②7月-汇总'!$D:$D,'[9]②7月-汇总'!$AF:$AF,0)</f>
        <v>0</v>
      </c>
      <c r="BD193" s="58">
        <f>_xlfn.XLOOKUP(C193,'[9]②7月-汇总'!$D:$D,'[9]②7月-汇总'!$AG:$AG,0)</f>
        <v>0</v>
      </c>
      <c r="BE193" s="60" t="e">
        <f t="shared" si="40"/>
        <v>#REF!</v>
      </c>
      <c r="BF193" s="52">
        <f>_xlfn.XLOOKUP(C193,'[9]①7月-花名册'!$E:$E,'[9]①7月-花名册'!$U:$U,0)</f>
        <v>0</v>
      </c>
      <c r="BG193" s="61" t="e">
        <f t="shared" si="37"/>
        <v>#REF!</v>
      </c>
      <c r="BH193" s="61" t="e">
        <f t="shared" si="38"/>
        <v>#REF!</v>
      </c>
      <c r="BI193" s="52">
        <f>_xlfn.XLOOKUP(C193,[9]上月未发人员明细!$A:$A,[9]上月未发人员明细!$I:$I,0)</f>
        <v>0</v>
      </c>
      <c r="BJ193" s="52">
        <f>SUMIFS([7]手动调整!$F:$F,[7]手动调整!$B:$B,C193)</f>
        <v>0</v>
      </c>
      <c r="BK193" s="64" t="e">
        <f t="shared" si="39"/>
        <v>#REF!</v>
      </c>
    </row>
    <row r="194" spans="1:63">
      <c r="A194" s="22" t="s">
        <v>298</v>
      </c>
      <c r="B194" s="23" t="s">
        <v>12</v>
      </c>
      <c r="C194" s="23" t="s">
        <v>301</v>
      </c>
      <c r="D194" s="23" t="str">
        <f>_xlfn.XLOOKUP(C194,[1]期初设置!$E:$E,[1]期初设置!$AM:$AM,0)</f>
        <v>优品道+梦想队</v>
      </c>
      <c r="E194" s="27">
        <f>IFERROR(_xlfn.XLOOKUP(C194,[1]期初设置!$E:$E,[1]期初设置!$R:$R),"")</f>
        <v>48088.9</v>
      </c>
      <c r="F194" s="27">
        <f>IFERROR(_xlfn.XLOOKUP(C194,[1]期初设置!$E:$E,[1]期初设置!S:S),"")</f>
        <v>45888.9</v>
      </c>
      <c r="G194" s="27">
        <f>IFERROR(_xlfn.XLOOKUP(C194,[1]期初设置!$E:$E,[1]期初设置!T:T),"")</f>
        <v>1000</v>
      </c>
      <c r="H194" s="27">
        <f>IFERROR(_xlfn.XLOOKUP(C194,[1]期初设置!$E:$E,[1]期初设置!U:U),"")</f>
        <v>1200</v>
      </c>
      <c r="I194" s="31">
        <f>_xlfn.XLOOKUP(A194,[2]门店排名!$C:$C,[2]门店排名!$E:$E,0)</f>
        <v>160812</v>
      </c>
      <c r="J194" s="31">
        <f>IFERROR(_xlfn.XLOOKUP(D194,'[1]⑥战队统计表-B-a-②呈现-业绩明细表④'!$A:$A,'[1]⑥战队统计表-B-a-②呈现-业绩明细表④'!$C:$C,0),"")</f>
        <v>69424.9</v>
      </c>
      <c r="K194" s="32">
        <f>IFERROR(_xlfn.XLOOKUP(C194,[1]期初设置!$E:$E,[1]期初设置!$AI:$AI,0),"")</f>
        <v>1768.4782</v>
      </c>
      <c r="L194" s="33">
        <f>_xlfn.XLOOKUP(C194,[1]期初设置!$E:$E,[1]期初设置!$J:$J,0)</f>
        <v>0</v>
      </c>
      <c r="M194" s="35">
        <f>_xlfn.XLOOKUP(C194,[1]期初设置!$E:$E,[1]期初设置!$I:$I,0)</f>
        <v>0</v>
      </c>
      <c r="N194" s="35">
        <f>_xlfn.XLOOKUP(C194,[1]期初设置!$E:$E,[1]期初设置!$K:$K,0)</f>
        <v>0</v>
      </c>
      <c r="O194" s="33">
        <f>_xlfn.XLOOKUP(C194,[1]期初设置!$E:$E,[1]期初设置!$O:$O,0)</f>
        <v>0</v>
      </c>
      <c r="P194" s="35">
        <f>IF(_xlfn.XLOOKUP(C194,[1]期初设置!$E:$E,[1]期初设置!$N:$N,0)="同老店",0,_xlfn.XLOOKUP(C194,[1]期初设置!$E:$E,[1]期初设置!$N:$N,0))</f>
        <v>0</v>
      </c>
      <c r="Q194" s="38">
        <f>_xlfn.XLOOKUP(C194,'[3]7月'!$C:$C,'[3]7月'!$E:$E,0)</f>
        <v>36278.51</v>
      </c>
      <c r="R194" s="38">
        <f>_xlfn.XLOOKUP(C194,'[3]7月'!$C:$C,'[3]7月'!$D:$D,0)</f>
        <v>136</v>
      </c>
      <c r="S194" s="38">
        <f>_xlfn.XLOOKUP(A194,[2]人头人次表!$A:$A,[2]人头人次表!$C:$C,0)</f>
        <v>192</v>
      </c>
      <c r="T194" s="38">
        <f>_xlfn.XLOOKUP(C194,'[4]②7月-汇总'!$D:$D,'[4]②7月-汇总'!$AP:$AP,0)</f>
        <v>31</v>
      </c>
      <c r="U194" s="38">
        <f>_xlfn.XLOOKUP(C194,'[4]②7月-汇总'!$D:$D,'[4]②7月-汇总'!$U:$U,0)</f>
        <v>0</v>
      </c>
      <c r="V194" s="41">
        <f>_xlfn.XLOOKUP(C194,[5]期初设置!$E:$E,[5]期初设置!$AG:$AG,0)</f>
        <v>0.04</v>
      </c>
      <c r="W194" s="42">
        <f>_xlfn.XLOOKUP(C194,[5]期初设置!$E:$E,[5]期初设置!$AH:$AH,0)</f>
        <v>1743.7782</v>
      </c>
      <c r="X194" s="42">
        <f>_xlfn.XLOOKUP(C194,[5]期初设置!$E:$E,[5]期初设置!$AI:$AI,0)</f>
        <v>24.7</v>
      </c>
      <c r="Y194" s="42">
        <f>_xlfn.XLOOKUP(C194,[5]期初设置!$E:$E,[5]期初设置!$AM:$AM,0)</f>
        <v>0</v>
      </c>
      <c r="Z194" s="42">
        <f t="shared" si="28"/>
        <v>0</v>
      </c>
      <c r="AA194" s="42">
        <f t="shared" si="29"/>
        <v>1768.4782</v>
      </c>
      <c r="AB194" s="42">
        <f>_xlfn.XLOOKUP(C194,'[6]健康师-人工底薪'!$A:$A,'[6]健康师-人工底薪'!$AF:$AF,0)</f>
        <v>2200</v>
      </c>
      <c r="AC194" s="47">
        <f t="shared" si="30"/>
        <v>2200</v>
      </c>
      <c r="AD194" s="38">
        <f>_xlfn.XLOOKUP(C194,'[3]7月'!$C:$C,'[3]7月'!$F:$F,0)</f>
        <v>1730</v>
      </c>
      <c r="AE194" s="38">
        <f>_xlfn.XLOOKUP(C194,'[8]7月'!$C:$C,'[8]7月'!$G:$G,0)</f>
        <v>220</v>
      </c>
      <c r="AF194" s="38">
        <f>_xlfn.XLOOKUP(C194,'[9]②7月-汇总'!$D:$D,'[9]②7月-汇总'!$W:$W,0)</f>
        <v>0</v>
      </c>
      <c r="AG194" s="38">
        <f>_xlfn.XLOOKUP(C194,'[9]②7月-汇总'!$D:$D,'[9]②7月-汇总'!$Z:$Z,0)</f>
        <v>50</v>
      </c>
      <c r="AH194" s="50" t="e">
        <f>AA194+AC194+#REF!+#REF!+#REF!+AF194+AG194+AD194+AE194</f>
        <v>#REF!</v>
      </c>
      <c r="AI194" s="38">
        <f>_xlfn.XLOOKUP(C194,'[9]①7月-花名册'!$E:$E,'[9]①7月-花名册'!$T:$T,0)</f>
        <v>0</v>
      </c>
      <c r="AJ194" s="38">
        <f t="shared" si="31"/>
        <v>0</v>
      </c>
      <c r="AK194" s="38">
        <f t="shared" si="32"/>
        <v>0</v>
      </c>
      <c r="AL194" s="38">
        <f t="shared" si="33"/>
        <v>0</v>
      </c>
      <c r="AM194" s="38" t="e">
        <f t="shared" si="34"/>
        <v>#REF!</v>
      </c>
      <c r="AN194" s="52">
        <f>_xlfn.XLOOKUP(C194,'[9]②7月-汇总'!$D:$D,'[9]②7月-汇总'!AI:AI,0)</f>
        <v>0</v>
      </c>
      <c r="AO194" s="52">
        <f>_xlfn.XLOOKUP(C194,'[9]②7月-汇总'!$D:$D,'[9]②7月-汇总'!AJ:AJ,0)</f>
        <v>0</v>
      </c>
      <c r="AP194" s="52">
        <f>_xlfn.XLOOKUP(C194,'[9]②7月-汇总'!$D:$D,'[9]②7月-汇总'!AL:AL,0)</f>
        <v>0</v>
      </c>
      <c r="AQ194" s="54">
        <f t="shared" si="35"/>
        <v>0</v>
      </c>
      <c r="AR194" s="55">
        <f>_xlfn.XLOOKUP(C194,'[9]②7月-汇总'!$D:$D,'[9]②7月-汇总'!X:X,0)</f>
        <v>0</v>
      </c>
      <c r="AS194" s="55">
        <f>_xlfn.XLOOKUP(C194,'[9]②7月-汇总'!$D:$D,'[9]②7月-汇总'!Y:Y,0)</f>
        <v>0</v>
      </c>
      <c r="AT194" s="55"/>
      <c r="AU194" s="52">
        <f>_xlfn.XLOOKUP(C194,'[10]7月社保'!$B:$B,'[10]7月社保'!$L:$L,0)</f>
        <v>644.168</v>
      </c>
      <c r="AV194" s="52">
        <f>IFERROR(IF(AL194&gt;0,_xlfn.XLOOKUP(C194,[11]健康师明细!$C:$C,[11]健康师明细!$N:$N,0),0),0)</f>
        <v>0</v>
      </c>
      <c r="AW194" s="52">
        <f>_xlfn.XLOOKUP(C194,'[9]②7月-汇总'!$D:$D,'[9]②7月-汇总'!$AC:$AC,0)</f>
        <v>0</v>
      </c>
      <c r="AX194" s="52">
        <f>_xlfn.XLOOKUP(C194,'[9]②7月-汇总'!$D:$D,'[9]②7月-汇总'!$AB:$AB,0)</f>
        <v>0</v>
      </c>
      <c r="AY194" s="52">
        <f>_xlfn.XLOOKUP(C194,'[9]②7月-汇总'!$D:$D,'[9]②7月-汇总'!$AD:$AD,0)</f>
        <v>0</v>
      </c>
      <c r="AZ194" s="54">
        <f t="shared" si="36"/>
        <v>644.168</v>
      </c>
      <c r="BA194" s="52">
        <f>_xlfn.XLOOKUP(C194,[11]健康师明细!$C:$C,[11]健康师明细!$K:$K,0)</f>
        <v>1000</v>
      </c>
      <c r="BB194" s="55">
        <f>_xlfn.XLOOKUP(C194,'[9]②7月-汇总'!$D:$D,'[9]②7月-汇总'!$AE:$AE,0)</f>
        <v>0</v>
      </c>
      <c r="BC194" s="55">
        <f>_xlfn.XLOOKUP(C194,'[9]②7月-汇总'!$D:$D,'[9]②7月-汇总'!$AF:$AF,0)</f>
        <v>0</v>
      </c>
      <c r="BD194" s="58">
        <f>_xlfn.XLOOKUP(C194,'[9]②7月-汇总'!$D:$D,'[9]②7月-汇总'!$AG:$AG,0)</f>
        <v>0</v>
      </c>
      <c r="BE194" s="60" t="e">
        <f t="shared" si="40"/>
        <v>#REF!</v>
      </c>
      <c r="BF194" s="52">
        <f>_xlfn.XLOOKUP(C194,'[9]①7月-花名册'!$E:$E,'[9]①7月-花名册'!$U:$U,0)</f>
        <v>0</v>
      </c>
      <c r="BG194" s="61" t="e">
        <f t="shared" si="37"/>
        <v>#REF!</v>
      </c>
      <c r="BH194" s="61" t="e">
        <f t="shared" si="38"/>
        <v>#REF!</v>
      </c>
      <c r="BI194" s="52">
        <f>_xlfn.XLOOKUP(C194,[9]上月未发人员明细!$A:$A,[9]上月未发人员明细!$I:$I,0)</f>
        <v>0</v>
      </c>
      <c r="BJ194" s="52">
        <f>SUMIFS([7]手动调整!$F:$F,[7]手动调整!$B:$B,C194)</f>
        <v>0</v>
      </c>
      <c r="BK194" s="64" t="e">
        <f t="shared" si="39"/>
        <v>#REF!</v>
      </c>
    </row>
    <row r="195" spans="1:63">
      <c r="A195" s="22" t="s">
        <v>298</v>
      </c>
      <c r="B195" s="23" t="s">
        <v>12</v>
      </c>
      <c r="C195" s="23" t="s">
        <v>302</v>
      </c>
      <c r="D195" s="23" t="str">
        <f>_xlfn.XLOOKUP(C195,[1]期初设置!$E:$E,[1]期初设置!$AM:$AM,0)</f>
        <v>优品道+出奇队</v>
      </c>
      <c r="E195" s="27">
        <f>IFERROR(_xlfn.XLOOKUP(C195,[1]期初设置!$E:$E,[1]期初设置!$R:$R),"")</f>
        <v>45081</v>
      </c>
      <c r="F195" s="27">
        <f>IFERROR(_xlfn.XLOOKUP(C195,[1]期初设置!$E:$E,[1]期初设置!S:S),"")</f>
        <v>27701</v>
      </c>
      <c r="G195" s="27">
        <f>IFERROR(_xlfn.XLOOKUP(C195,[1]期初设置!$E:$E,[1]期初设置!T:T),"")</f>
        <v>17180</v>
      </c>
      <c r="H195" s="27">
        <f>IFERROR(_xlfn.XLOOKUP(C195,[1]期初设置!$E:$E,[1]期初设置!U:U),"")</f>
        <v>200</v>
      </c>
      <c r="I195" s="31">
        <f>_xlfn.XLOOKUP(A195,[2]门店排名!$C:$C,[2]门店排名!$E:$E,0)</f>
        <v>160812</v>
      </c>
      <c r="J195" s="31">
        <f>IFERROR(_xlfn.XLOOKUP(D195,'[1]⑥战队统计表-B-a-②呈现-业绩明细表④'!$A:$A,'[1]⑥战队统计表-B-a-②呈现-业绩明细表④'!$C:$C,0),"")</f>
        <v>91387.1</v>
      </c>
      <c r="K195" s="32">
        <f>IFERROR(_xlfn.XLOOKUP(C195,[1]期初设置!$E:$E,[1]期初设置!$AI:$AI,0),"")</f>
        <v>1846.23</v>
      </c>
      <c r="L195" s="33">
        <f>_xlfn.XLOOKUP(C195,[1]期初设置!$E:$E,[1]期初设置!$J:$J,0)</f>
        <v>0</v>
      </c>
      <c r="M195" s="35">
        <f>_xlfn.XLOOKUP(C195,[1]期初设置!$E:$E,[1]期初设置!$I:$I,0)</f>
        <v>0</v>
      </c>
      <c r="N195" s="35">
        <f>_xlfn.XLOOKUP(C195,[1]期初设置!$E:$E,[1]期初设置!$K:$K,0)</f>
        <v>0</v>
      </c>
      <c r="O195" s="33">
        <f>_xlfn.XLOOKUP(C195,[1]期初设置!$E:$E,[1]期初设置!$O:$O,0)</f>
        <v>0</v>
      </c>
      <c r="P195" s="35">
        <f>IF(_xlfn.XLOOKUP(C195,[1]期初设置!$E:$E,[1]期初设置!$N:$N,0)="同老店",0,_xlfn.XLOOKUP(C195,[1]期初设置!$E:$E,[1]期初设置!$N:$N,0))</f>
        <v>0</v>
      </c>
      <c r="Q195" s="38">
        <f>_xlfn.XLOOKUP(C195,'[3]7月'!$C:$C,'[3]7月'!$E:$E,0)</f>
        <v>15154.56</v>
      </c>
      <c r="R195" s="38">
        <f>_xlfn.XLOOKUP(C195,'[3]7月'!$C:$C,'[3]7月'!$D:$D,0)</f>
        <v>108</v>
      </c>
      <c r="S195" s="38">
        <f>_xlfn.XLOOKUP(A195,[2]人头人次表!$A:$A,[2]人头人次表!$C:$C,0)</f>
        <v>192</v>
      </c>
      <c r="T195" s="38">
        <f>_xlfn.XLOOKUP(C195,'[4]②7月-汇总'!$D:$D,'[4]②7月-汇总'!$AP:$AP,0)</f>
        <v>31</v>
      </c>
      <c r="U195" s="38">
        <f>_xlfn.XLOOKUP(C195,'[4]②7月-汇总'!$D:$D,'[4]②7月-汇总'!$U:$U,0)</f>
        <v>0</v>
      </c>
      <c r="V195" s="41">
        <f>_xlfn.XLOOKUP(C195,[5]期初设置!$E:$E,[5]期初设置!$AG:$AG,0)</f>
        <v>0.05</v>
      </c>
      <c r="W195" s="42">
        <f>_xlfn.XLOOKUP(C195,[5]期初设置!$E:$E,[5]期初设置!$AH:$AH,0)</f>
        <v>1315.7975</v>
      </c>
      <c r="X195" s="42">
        <f>_xlfn.XLOOKUP(C195,[5]期初设置!$E:$E,[5]期初设置!$AI:$AI,0)</f>
        <v>530.4325</v>
      </c>
      <c r="Y195" s="42">
        <f>_xlfn.XLOOKUP(C195,[5]期初设置!$E:$E,[5]期初设置!$AM:$AM,0)</f>
        <v>0</v>
      </c>
      <c r="Z195" s="42">
        <f t="shared" si="28"/>
        <v>0</v>
      </c>
      <c r="AA195" s="42">
        <f t="shared" si="29"/>
        <v>1846.23</v>
      </c>
      <c r="AB195" s="42">
        <f>_xlfn.XLOOKUP(C195,'[6]健康师-人工底薪'!$A:$A,'[6]健康师-人工底薪'!$AF:$AF,0)</f>
        <v>2000</v>
      </c>
      <c r="AC195" s="47">
        <f t="shared" si="30"/>
        <v>2000</v>
      </c>
      <c r="AD195" s="38">
        <f>_xlfn.XLOOKUP(C195,'[3]7月'!$C:$C,'[3]7月'!$F:$F,0)</f>
        <v>1498</v>
      </c>
      <c r="AE195" s="38">
        <f>_xlfn.XLOOKUP(C195,'[8]7月'!$C:$C,'[8]7月'!$G:$G,0)</f>
        <v>220</v>
      </c>
      <c r="AF195" s="38">
        <f>_xlfn.XLOOKUP(C195,'[9]②7月-汇总'!$D:$D,'[9]②7月-汇总'!$W:$W,0)</f>
        <v>0</v>
      </c>
      <c r="AG195" s="38">
        <f>_xlfn.XLOOKUP(C195,'[9]②7月-汇总'!$D:$D,'[9]②7月-汇总'!$Z:$Z,0)</f>
        <v>0</v>
      </c>
      <c r="AH195" s="50" t="e">
        <f>AA195+AC195+#REF!+#REF!+#REF!+AF195+AG195+AD195+AE195</f>
        <v>#REF!</v>
      </c>
      <c r="AI195" s="38">
        <f>_xlfn.XLOOKUP(C195,'[9]①7月-花名册'!$E:$E,'[9]①7月-花名册'!$T:$T,0)</f>
        <v>0</v>
      </c>
      <c r="AJ195" s="38">
        <f t="shared" si="31"/>
        <v>0</v>
      </c>
      <c r="AK195" s="38">
        <f t="shared" si="32"/>
        <v>0</v>
      </c>
      <c r="AL195" s="38">
        <f t="shared" si="33"/>
        <v>0</v>
      </c>
      <c r="AM195" s="38" t="e">
        <f t="shared" si="34"/>
        <v>#REF!</v>
      </c>
      <c r="AN195" s="52">
        <f>_xlfn.XLOOKUP(C195,'[9]②7月-汇总'!$D:$D,'[9]②7月-汇总'!AI:AI,0)</f>
        <v>0</v>
      </c>
      <c r="AO195" s="52">
        <f>_xlfn.XLOOKUP(C195,'[9]②7月-汇总'!$D:$D,'[9]②7月-汇总'!AJ:AJ,0)</f>
        <v>0</v>
      </c>
      <c r="AP195" s="52">
        <f>_xlfn.XLOOKUP(C195,'[9]②7月-汇总'!$D:$D,'[9]②7月-汇总'!AL:AL,0)</f>
        <v>0</v>
      </c>
      <c r="AQ195" s="54">
        <f t="shared" si="35"/>
        <v>0</v>
      </c>
      <c r="AR195" s="55">
        <f>_xlfn.XLOOKUP(C195,'[9]②7月-汇总'!$D:$D,'[9]②7月-汇总'!X:X,0)</f>
        <v>0</v>
      </c>
      <c r="AS195" s="55">
        <f>_xlfn.XLOOKUP(C195,'[9]②7月-汇总'!$D:$D,'[9]②7月-汇总'!Y:Y,0)</f>
        <v>0</v>
      </c>
      <c r="AT195" s="55"/>
      <c r="AU195" s="52">
        <f>_xlfn.XLOOKUP(C195,'[10]7月社保'!$B:$B,'[10]7月社保'!$L:$L,0)</f>
        <v>644.168</v>
      </c>
      <c r="AV195" s="52">
        <f>IFERROR(IF(AL195&gt;0,_xlfn.XLOOKUP(C195,[11]健康师明细!$C:$C,[11]健康师明细!$N:$N,0),0),0)</f>
        <v>0</v>
      </c>
      <c r="AW195" s="52">
        <f>_xlfn.XLOOKUP(C195,'[9]②7月-汇总'!$D:$D,'[9]②7月-汇总'!$AC:$AC,0)</f>
        <v>0</v>
      </c>
      <c r="AX195" s="52">
        <f>_xlfn.XLOOKUP(C195,'[9]②7月-汇总'!$D:$D,'[9]②7月-汇总'!$AB:$AB,0)</f>
        <v>0</v>
      </c>
      <c r="AY195" s="52">
        <f>_xlfn.XLOOKUP(C195,'[9]②7月-汇总'!$D:$D,'[9]②7月-汇总'!$AD:$AD,0)</f>
        <v>0</v>
      </c>
      <c r="AZ195" s="54">
        <f t="shared" si="36"/>
        <v>644.168</v>
      </c>
      <c r="BA195" s="52">
        <f>_xlfn.XLOOKUP(C195,[11]健康师明细!$C:$C,[11]健康师明细!$K:$K,0)</f>
        <v>0</v>
      </c>
      <c r="BB195" s="55">
        <f>_xlfn.XLOOKUP(C195,'[9]②7月-汇总'!$D:$D,'[9]②7月-汇总'!$AE:$AE,0)</f>
        <v>0</v>
      </c>
      <c r="BC195" s="55">
        <f>_xlfn.XLOOKUP(C195,'[9]②7月-汇总'!$D:$D,'[9]②7月-汇总'!$AF:$AF,0)</f>
        <v>0</v>
      </c>
      <c r="BD195" s="58">
        <f>_xlfn.XLOOKUP(C195,'[9]②7月-汇总'!$D:$D,'[9]②7月-汇总'!$AG:$AG,0)</f>
        <v>0</v>
      </c>
      <c r="BE195" s="60" t="e">
        <f t="shared" si="40"/>
        <v>#REF!</v>
      </c>
      <c r="BF195" s="52">
        <f>_xlfn.XLOOKUP(C195,'[9]①7月-花名册'!$E:$E,'[9]①7月-花名册'!$U:$U,0)</f>
        <v>0</v>
      </c>
      <c r="BG195" s="61" t="e">
        <f t="shared" si="37"/>
        <v>#REF!</v>
      </c>
      <c r="BH195" s="61" t="e">
        <f t="shared" si="38"/>
        <v>#REF!</v>
      </c>
      <c r="BI195" s="52">
        <f>_xlfn.XLOOKUP(C195,[9]上月未发人员明细!$A:$A,[9]上月未发人员明细!$I:$I,0)</f>
        <v>0</v>
      </c>
      <c r="BJ195" s="52">
        <f>SUMIFS([7]手动调整!$F:$F,[7]手动调整!$B:$B,C195)</f>
        <v>0</v>
      </c>
      <c r="BK195" s="64" t="e">
        <f t="shared" si="39"/>
        <v>#REF!</v>
      </c>
    </row>
    <row r="196" spans="1:63">
      <c r="A196" s="22" t="s">
        <v>298</v>
      </c>
      <c r="B196" s="23" t="s">
        <v>12</v>
      </c>
      <c r="C196" s="23" t="s">
        <v>303</v>
      </c>
      <c r="D196" s="23" t="str">
        <f>_xlfn.XLOOKUP(C196,[1]期初设置!$E:$E,[1]期初设置!$AM:$AM,0)</f>
        <v>优品道+出奇队</v>
      </c>
      <c r="E196" s="27">
        <f>IFERROR(_xlfn.XLOOKUP(C196,[1]期初设置!$E:$E,[1]期初设置!$R:$R),"")</f>
        <v>11389</v>
      </c>
      <c r="F196" s="27">
        <f>IFERROR(_xlfn.XLOOKUP(C196,[1]期初设置!$E:$E,[1]期初设置!S:S),"")</f>
        <v>10644</v>
      </c>
      <c r="G196" s="27">
        <f>IFERROR(_xlfn.XLOOKUP(C196,[1]期初设置!$E:$E,[1]期初设置!T:T),"")</f>
        <v>0</v>
      </c>
      <c r="H196" s="27">
        <f>IFERROR(_xlfn.XLOOKUP(C196,[1]期初设置!$E:$E,[1]期初设置!U:U),"")</f>
        <v>745</v>
      </c>
      <c r="I196" s="31">
        <f>_xlfn.XLOOKUP(A196,[2]门店排名!$C:$C,[2]门店排名!$E:$E,0)</f>
        <v>160812</v>
      </c>
      <c r="J196" s="31">
        <f>IFERROR(_xlfn.XLOOKUP(D196,'[1]⑥战队统计表-B-a-②呈现-业绩明细表④'!$A:$A,'[1]⑥战队统计表-B-a-②呈现-业绩明细表④'!$C:$C,0),"")</f>
        <v>91387.1</v>
      </c>
      <c r="K196" s="32">
        <f>IFERROR(_xlfn.XLOOKUP(C196,[1]期初设置!$E:$E,[1]期初设置!$AI:$AI,0),"")</f>
        <v>505.59</v>
      </c>
      <c r="L196" s="33">
        <f>_xlfn.XLOOKUP(C196,[1]期初设置!$E:$E,[1]期初设置!$J:$J,0)</f>
        <v>0</v>
      </c>
      <c r="M196" s="35">
        <f>_xlfn.XLOOKUP(C196,[1]期初设置!$E:$E,[1]期初设置!$I:$I,0)</f>
        <v>0</v>
      </c>
      <c r="N196" s="35">
        <f>_xlfn.XLOOKUP(C196,[1]期初设置!$E:$E,[1]期初设置!$K:$K,0)</f>
        <v>0</v>
      </c>
      <c r="O196" s="33">
        <f>_xlfn.XLOOKUP(C196,[1]期初设置!$E:$E,[1]期初设置!$O:$O,0)</f>
        <v>0</v>
      </c>
      <c r="P196" s="35">
        <f>IF(_xlfn.XLOOKUP(C196,[1]期初设置!$E:$E,[1]期初设置!$N:$N,0)="同老店",0,_xlfn.XLOOKUP(C196,[1]期初设置!$E:$E,[1]期初设置!$N:$N,0))</f>
        <v>0</v>
      </c>
      <c r="Q196" s="38">
        <f>_xlfn.XLOOKUP(C196,'[3]7月'!$C:$C,'[3]7月'!$E:$E,0)</f>
        <v>13041.74</v>
      </c>
      <c r="R196" s="38">
        <f>_xlfn.XLOOKUP(C196,'[3]7月'!$C:$C,'[3]7月'!$D:$D,0)</f>
        <v>113</v>
      </c>
      <c r="S196" s="38">
        <f>_xlfn.XLOOKUP(A196,[2]人头人次表!$A:$A,[2]人头人次表!$C:$C,0)</f>
        <v>192</v>
      </c>
      <c r="T196" s="38">
        <f>_xlfn.XLOOKUP(C196,'[4]②7月-汇总'!$D:$D,'[4]②7月-汇总'!$AP:$AP,0)</f>
        <v>31</v>
      </c>
      <c r="U196" s="38">
        <f>_xlfn.XLOOKUP(C196,'[4]②7月-汇总'!$D:$D,'[4]②7月-汇总'!$U:$U,0)</f>
        <v>0</v>
      </c>
      <c r="V196" s="41">
        <f>_xlfn.XLOOKUP(C196,[5]期初设置!$E:$E,[5]期初设置!$AG:$AG,0)</f>
        <v>0.05</v>
      </c>
      <c r="W196" s="42">
        <f>_xlfn.XLOOKUP(C196,[5]期初设置!$E:$E,[5]期初设置!$AH:$AH,0)</f>
        <v>505.59</v>
      </c>
      <c r="X196" s="42">
        <f>_xlfn.XLOOKUP(C196,[5]期初设置!$E:$E,[5]期初设置!$AI:$AI,0)</f>
        <v>0</v>
      </c>
      <c r="Y196" s="42" t="str">
        <f>_xlfn.XLOOKUP(C196,[5]期初设置!$E:$E,[5]期初设置!$AM:$AM,0)</f>
        <v/>
      </c>
      <c r="Z196" s="42">
        <f t="shared" si="28"/>
        <v>0</v>
      </c>
      <c r="AA196" s="42">
        <f t="shared" si="29"/>
        <v>505.59</v>
      </c>
      <c r="AB196" s="42">
        <f>_xlfn.XLOOKUP(C196,'[6]健康师-人工底薪'!$A:$A,'[6]健康师-人工底薪'!$AF:$AF,0)</f>
        <v>2000</v>
      </c>
      <c r="AC196" s="47">
        <f t="shared" si="30"/>
        <v>2000</v>
      </c>
      <c r="AD196" s="38">
        <f>_xlfn.XLOOKUP(C196,'[3]7月'!$C:$C,'[3]7月'!$F:$F,0)</f>
        <v>1493</v>
      </c>
      <c r="AE196" s="38">
        <f>_xlfn.XLOOKUP(C196,'[8]7月'!$C:$C,'[8]7月'!$G:$G,0)</f>
        <v>115</v>
      </c>
      <c r="AF196" s="38">
        <f>_xlfn.XLOOKUP(C196,'[9]②7月-汇总'!$D:$D,'[9]②7月-汇总'!$W:$W,0)</f>
        <v>0</v>
      </c>
      <c r="AG196" s="38">
        <f>_xlfn.XLOOKUP(C196,'[9]②7月-汇总'!$D:$D,'[9]②7月-汇总'!$Z:$Z,0)</f>
        <v>0</v>
      </c>
      <c r="AH196" s="50" t="e">
        <f>AA196+AC196+#REF!+#REF!+#REF!+AF196+AG196+AD196+AE196</f>
        <v>#REF!</v>
      </c>
      <c r="AI196" s="38">
        <f>_xlfn.XLOOKUP(C196,'[9]①7月-花名册'!$E:$E,'[9]①7月-花名册'!$T:$T,0)</f>
        <v>0</v>
      </c>
      <c r="AJ196" s="38">
        <f t="shared" si="31"/>
        <v>0</v>
      </c>
      <c r="AK196" s="38">
        <f t="shared" si="32"/>
        <v>0</v>
      </c>
      <c r="AL196" s="38">
        <f t="shared" si="33"/>
        <v>0</v>
      </c>
      <c r="AM196" s="38" t="e">
        <f t="shared" si="34"/>
        <v>#REF!</v>
      </c>
      <c r="AN196" s="52">
        <f>_xlfn.XLOOKUP(C196,'[9]②7月-汇总'!$D:$D,'[9]②7月-汇总'!AI:AI,0)</f>
        <v>0</v>
      </c>
      <c r="AO196" s="52">
        <f>_xlfn.XLOOKUP(C196,'[9]②7月-汇总'!$D:$D,'[9]②7月-汇总'!AJ:AJ,0)</f>
        <v>0</v>
      </c>
      <c r="AP196" s="52">
        <f>_xlfn.XLOOKUP(C196,'[9]②7月-汇总'!$D:$D,'[9]②7月-汇总'!AL:AL,0)</f>
        <v>0</v>
      </c>
      <c r="AQ196" s="54">
        <f t="shared" si="35"/>
        <v>0</v>
      </c>
      <c r="AR196" s="55">
        <f>_xlfn.XLOOKUP(C196,'[9]②7月-汇总'!$D:$D,'[9]②7月-汇总'!X:X,0)</f>
        <v>0</v>
      </c>
      <c r="AS196" s="55">
        <f>_xlfn.XLOOKUP(C196,'[9]②7月-汇总'!$D:$D,'[9]②7月-汇总'!Y:Y,0)</f>
        <v>0</v>
      </c>
      <c r="AT196" s="55"/>
      <c r="AU196" s="52">
        <f>_xlfn.XLOOKUP(C196,'[10]7月社保'!$B:$B,'[10]7月社保'!$L:$L,0)</f>
        <v>0</v>
      </c>
      <c r="AV196" s="52">
        <f>IFERROR(IF(AL196&gt;0,_xlfn.XLOOKUP(C196,[11]健康师明细!$C:$C,[11]健康师明细!$N:$N,0),0),0)</f>
        <v>0</v>
      </c>
      <c r="AW196" s="52">
        <f>_xlfn.XLOOKUP(C196,'[9]②7月-汇总'!$D:$D,'[9]②7月-汇总'!$AC:$AC,0)</f>
        <v>0</v>
      </c>
      <c r="AX196" s="52">
        <f>_xlfn.XLOOKUP(C196,'[9]②7月-汇总'!$D:$D,'[9]②7月-汇总'!$AB:$AB,0)</f>
        <v>0</v>
      </c>
      <c r="AY196" s="52">
        <f>_xlfn.XLOOKUP(C196,'[9]②7月-汇总'!$D:$D,'[9]②7月-汇总'!$AD:$AD,0)</f>
        <v>0</v>
      </c>
      <c r="AZ196" s="54">
        <f t="shared" si="36"/>
        <v>0</v>
      </c>
      <c r="BA196" s="52">
        <f>_xlfn.XLOOKUP(C196,[11]健康师明细!$C:$C,[11]健康师明细!$K:$K,0)</f>
        <v>745</v>
      </c>
      <c r="BB196" s="55">
        <f>_xlfn.XLOOKUP(C196,'[9]②7月-汇总'!$D:$D,'[9]②7月-汇总'!$AE:$AE,0)</f>
        <v>0</v>
      </c>
      <c r="BC196" s="55">
        <f>_xlfn.XLOOKUP(C196,'[9]②7月-汇总'!$D:$D,'[9]②7月-汇总'!$AF:$AF,0)</f>
        <v>0</v>
      </c>
      <c r="BD196" s="58">
        <f>_xlfn.XLOOKUP(C196,'[9]②7月-汇总'!$D:$D,'[9]②7月-汇总'!$AG:$AG,0)</f>
        <v>0</v>
      </c>
      <c r="BE196" s="60" t="e">
        <f t="shared" si="40"/>
        <v>#REF!</v>
      </c>
      <c r="BF196" s="52">
        <f>_xlfn.XLOOKUP(C196,'[9]①7月-花名册'!$E:$E,'[9]①7月-花名册'!$U:$U,0)</f>
        <v>0</v>
      </c>
      <c r="BG196" s="61" t="e">
        <f t="shared" si="37"/>
        <v>#REF!</v>
      </c>
      <c r="BH196" s="61" t="e">
        <f t="shared" si="38"/>
        <v>#REF!</v>
      </c>
      <c r="BI196" s="52">
        <f>_xlfn.XLOOKUP(C196,[9]上月未发人员明细!$A:$A,[9]上月未发人员明细!$I:$I,0)</f>
        <v>0</v>
      </c>
      <c r="BJ196" s="52">
        <f>SUMIFS([7]手动调整!$F:$F,[7]手动调整!$B:$B,C196)</f>
        <v>0</v>
      </c>
      <c r="BK196" s="64" t="e">
        <f t="shared" si="39"/>
        <v>#REF!</v>
      </c>
    </row>
    <row r="197" spans="1:63">
      <c r="A197" s="22" t="s">
        <v>298</v>
      </c>
      <c r="B197" s="23" t="s">
        <v>12</v>
      </c>
      <c r="C197" s="23" t="s">
        <v>304</v>
      </c>
      <c r="D197" s="23" t="str">
        <f>_xlfn.XLOOKUP(C197,[1]期初设置!$E:$E,[1]期初设置!$AM:$AM,0)</f>
        <v>优品道+梦想队</v>
      </c>
      <c r="E197" s="27">
        <f>IFERROR(_xlfn.XLOOKUP(C197,[1]期初设置!$E:$E,[1]期初设置!$R:$R),"")</f>
        <v>16834</v>
      </c>
      <c r="F197" s="27">
        <f>IFERROR(_xlfn.XLOOKUP(C197,[1]期初设置!$E:$E,[1]期初设置!S:S),"")</f>
        <v>15746</v>
      </c>
      <c r="G197" s="27">
        <f>IFERROR(_xlfn.XLOOKUP(C197,[1]期初设置!$E:$E,[1]期初设置!T:T),"")</f>
        <v>0</v>
      </c>
      <c r="H197" s="27">
        <f>IFERROR(_xlfn.XLOOKUP(C197,[1]期初设置!$E:$E,[1]期初设置!U:U),"")</f>
        <v>1088</v>
      </c>
      <c r="I197" s="31">
        <f>_xlfn.XLOOKUP(A197,[2]门店排名!$C:$C,[2]门店排名!$E:$E,0)</f>
        <v>160812</v>
      </c>
      <c r="J197" s="31">
        <f>IFERROR(_xlfn.XLOOKUP(D197,'[1]⑥战队统计表-B-a-②呈现-业绩明细表④'!$A:$A,'[1]⑥战队统计表-B-a-②呈现-业绩明细表④'!$C:$C,0),"")</f>
        <v>69424.9</v>
      </c>
      <c r="K197" s="32">
        <f>IFERROR(_xlfn.XLOOKUP(C197,[1]期初设置!$E:$E,[1]期初设置!$AI:$AI,0),"")</f>
        <v>598.348</v>
      </c>
      <c r="L197" s="33">
        <f>_xlfn.XLOOKUP(C197,[1]期初设置!$E:$E,[1]期初设置!$J:$J,0)</f>
        <v>0</v>
      </c>
      <c r="M197" s="35">
        <f>_xlfn.XLOOKUP(C197,[1]期初设置!$E:$E,[1]期初设置!$I:$I,0)</f>
        <v>0</v>
      </c>
      <c r="N197" s="35">
        <f>_xlfn.XLOOKUP(C197,[1]期初设置!$E:$E,[1]期初设置!$K:$K,0)</f>
        <v>0</v>
      </c>
      <c r="O197" s="33">
        <f>_xlfn.XLOOKUP(C197,[1]期初设置!$E:$E,[1]期初设置!$O:$O,0)</f>
        <v>0</v>
      </c>
      <c r="P197" s="35">
        <f>IF(_xlfn.XLOOKUP(C197,[1]期初设置!$E:$E,[1]期初设置!$N:$N,0)="同老店",0,_xlfn.XLOOKUP(C197,[1]期初设置!$E:$E,[1]期初设置!$N:$N,0))</f>
        <v>0</v>
      </c>
      <c r="Q197" s="38">
        <f>_xlfn.XLOOKUP(C197,'[3]7月'!$C:$C,'[3]7月'!$E:$E,0)</f>
        <v>19040.33</v>
      </c>
      <c r="R197" s="38">
        <f>_xlfn.XLOOKUP(C197,'[3]7月'!$C:$C,'[3]7月'!$D:$D,0)</f>
        <v>118</v>
      </c>
      <c r="S197" s="38">
        <f>_xlfn.XLOOKUP(A197,[2]人头人次表!$A:$A,[2]人头人次表!$C:$C,0)</f>
        <v>192</v>
      </c>
      <c r="T197" s="38">
        <f>_xlfn.XLOOKUP(C197,'[4]②7月-汇总'!$D:$D,'[4]②7月-汇总'!$AP:$AP,0)</f>
        <v>31</v>
      </c>
      <c r="U197" s="38">
        <f>_xlfn.XLOOKUP(C197,'[4]②7月-汇总'!$D:$D,'[4]②7月-汇总'!$U:$U,0)</f>
        <v>0</v>
      </c>
      <c r="V197" s="41">
        <f>_xlfn.XLOOKUP(C197,[5]期初设置!$E:$E,[5]期初设置!$AG:$AG,0)</f>
        <v>0.04</v>
      </c>
      <c r="W197" s="42">
        <f>_xlfn.XLOOKUP(C197,[5]期初设置!$E:$E,[5]期初设置!$AH:$AH,0)</f>
        <v>598.348</v>
      </c>
      <c r="X197" s="42">
        <f>_xlfn.XLOOKUP(C197,[5]期初设置!$E:$E,[5]期初设置!$AI:$AI,0)</f>
        <v>0</v>
      </c>
      <c r="Y197" s="42" t="str">
        <f>_xlfn.XLOOKUP(C197,[5]期初设置!$E:$E,[5]期初设置!$AM:$AM,0)</f>
        <v/>
      </c>
      <c r="Z197" s="42">
        <f t="shared" si="28"/>
        <v>0</v>
      </c>
      <c r="AA197" s="42">
        <f t="shared" si="29"/>
        <v>598.348</v>
      </c>
      <c r="AB197" s="42">
        <f>_xlfn.XLOOKUP(C197,'[6]健康师-人工底薪'!$A:$A,'[6]健康师-人工底薪'!$AF:$AF,0)</f>
        <v>2000</v>
      </c>
      <c r="AC197" s="47">
        <f t="shared" si="30"/>
        <v>2000</v>
      </c>
      <c r="AD197" s="38">
        <f>_xlfn.XLOOKUP(C197,'[3]7月'!$C:$C,'[3]7月'!$F:$F,0)</f>
        <v>1637</v>
      </c>
      <c r="AE197" s="38">
        <f>_xlfn.XLOOKUP(C197,'[8]7月'!$C:$C,'[8]7月'!$G:$G,0)</f>
        <v>195</v>
      </c>
      <c r="AF197" s="38">
        <f>_xlfn.XLOOKUP(C197,'[9]②7月-汇总'!$D:$D,'[9]②7月-汇总'!$W:$W,0)</f>
        <v>0</v>
      </c>
      <c r="AG197" s="38">
        <f>_xlfn.XLOOKUP(C197,'[9]②7月-汇总'!$D:$D,'[9]②7月-汇总'!$Z:$Z,0)</f>
        <v>0</v>
      </c>
      <c r="AH197" s="50" t="e">
        <f>AA197+AC197+#REF!+#REF!+#REF!+AF197+AG197+AD197+AE197</f>
        <v>#REF!</v>
      </c>
      <c r="AI197" s="38">
        <f>_xlfn.XLOOKUP(C197,'[9]①7月-花名册'!$E:$E,'[9]①7月-花名册'!$T:$T,0)</f>
        <v>0</v>
      </c>
      <c r="AJ197" s="38">
        <f t="shared" si="31"/>
        <v>0</v>
      </c>
      <c r="AK197" s="38">
        <f t="shared" si="32"/>
        <v>0</v>
      </c>
      <c r="AL197" s="38">
        <f t="shared" si="33"/>
        <v>0</v>
      </c>
      <c r="AM197" s="38" t="e">
        <f t="shared" si="34"/>
        <v>#REF!</v>
      </c>
      <c r="AN197" s="52">
        <f>_xlfn.XLOOKUP(C197,'[9]②7月-汇总'!$D:$D,'[9]②7月-汇总'!AI:AI,0)</f>
        <v>0</v>
      </c>
      <c r="AO197" s="52">
        <f>_xlfn.XLOOKUP(C197,'[9]②7月-汇总'!$D:$D,'[9]②7月-汇总'!AJ:AJ,0)</f>
        <v>0</v>
      </c>
      <c r="AP197" s="52">
        <f>_xlfn.XLOOKUP(C197,'[9]②7月-汇总'!$D:$D,'[9]②7月-汇总'!AL:AL,0)</f>
        <v>0</v>
      </c>
      <c r="AQ197" s="54">
        <f t="shared" si="35"/>
        <v>0</v>
      </c>
      <c r="AR197" s="55">
        <f>_xlfn.XLOOKUP(C197,'[9]②7月-汇总'!$D:$D,'[9]②7月-汇总'!X:X,0)</f>
        <v>10</v>
      </c>
      <c r="AS197" s="55">
        <f>_xlfn.XLOOKUP(C197,'[9]②7月-汇总'!$D:$D,'[9]②7月-汇总'!Y:Y,0)</f>
        <v>0</v>
      </c>
      <c r="AT197" s="55"/>
      <c r="AU197" s="52">
        <f>_xlfn.XLOOKUP(C197,'[10]7月社保'!$B:$B,'[10]7月社保'!$L:$L,0)</f>
        <v>0</v>
      </c>
      <c r="AV197" s="52">
        <f>IFERROR(IF(AL197&gt;0,_xlfn.XLOOKUP(C197,[11]健康师明细!$C:$C,[11]健康师明细!$N:$N,0),0),0)</f>
        <v>0</v>
      </c>
      <c r="AW197" s="52">
        <f>_xlfn.XLOOKUP(C197,'[9]②7月-汇总'!$D:$D,'[9]②7月-汇总'!$AC:$AC,0)</f>
        <v>0</v>
      </c>
      <c r="AX197" s="52">
        <f>_xlfn.XLOOKUP(C197,'[9]②7月-汇总'!$D:$D,'[9]②7月-汇总'!$AB:$AB,0)</f>
        <v>0</v>
      </c>
      <c r="AY197" s="52">
        <f>_xlfn.XLOOKUP(C197,'[9]②7月-汇总'!$D:$D,'[9]②7月-汇总'!$AD:$AD,0)</f>
        <v>0</v>
      </c>
      <c r="AZ197" s="54">
        <f t="shared" si="36"/>
        <v>10</v>
      </c>
      <c r="BA197" s="52">
        <f>_xlfn.XLOOKUP(C197,[11]健康师明细!$C:$C,[11]健康师明细!$K:$K,0)</f>
        <v>0</v>
      </c>
      <c r="BB197" s="55">
        <f>_xlfn.XLOOKUP(C197,'[9]②7月-汇总'!$D:$D,'[9]②7月-汇总'!$AE:$AE,0)</f>
        <v>0</v>
      </c>
      <c r="BC197" s="55">
        <f>_xlfn.XLOOKUP(C197,'[9]②7月-汇总'!$D:$D,'[9]②7月-汇总'!$AF:$AF,0)</f>
        <v>0</v>
      </c>
      <c r="BD197" s="58">
        <f>_xlfn.XLOOKUP(C197,'[9]②7月-汇总'!$D:$D,'[9]②7月-汇总'!$AG:$AG,0)</f>
        <v>0</v>
      </c>
      <c r="BE197" s="60" t="e">
        <f t="shared" si="40"/>
        <v>#REF!</v>
      </c>
      <c r="BF197" s="52">
        <f>_xlfn.XLOOKUP(C197,'[9]①7月-花名册'!$E:$E,'[9]①7月-花名册'!$U:$U,0)</f>
        <v>0</v>
      </c>
      <c r="BG197" s="61" t="e">
        <f t="shared" si="37"/>
        <v>#REF!</v>
      </c>
      <c r="BH197" s="61" t="e">
        <f t="shared" si="38"/>
        <v>#REF!</v>
      </c>
      <c r="BI197" s="52">
        <f>_xlfn.XLOOKUP(C197,[9]上月未发人员明细!$A:$A,[9]上月未发人员明细!$I:$I,0)</f>
        <v>0</v>
      </c>
      <c r="BJ197" s="52">
        <f>SUMIFS([7]手动调整!$F:$F,[7]手动调整!$B:$B,C197)</f>
        <v>0</v>
      </c>
      <c r="BK197" s="64" t="e">
        <f t="shared" si="39"/>
        <v>#REF!</v>
      </c>
    </row>
    <row r="198" spans="1:63">
      <c r="A198" s="22" t="s">
        <v>298</v>
      </c>
      <c r="B198" s="23" t="s">
        <v>81</v>
      </c>
      <c r="C198" s="23" t="s">
        <v>305</v>
      </c>
      <c r="D198" s="23">
        <f>_xlfn.XLOOKUP(C198,[1]期初设置!$E:$E,[1]期初设置!$AM:$AM,0)</f>
        <v>0</v>
      </c>
      <c r="E198" s="27" t="str">
        <f>IFERROR(_xlfn.XLOOKUP(C198,[1]期初设置!$E:$E,[1]期初设置!$R:$R),"")</f>
        <v/>
      </c>
      <c r="F198" s="27" t="str">
        <f>IFERROR(_xlfn.XLOOKUP(C198,[1]期初设置!$E:$E,[1]期初设置!S:S),"")</f>
        <v/>
      </c>
      <c r="G198" s="27" t="str">
        <f>IFERROR(_xlfn.XLOOKUP(C198,[1]期初设置!$E:$E,[1]期初设置!T:T),"")</f>
        <v/>
      </c>
      <c r="H198" s="27" t="str">
        <f>IFERROR(_xlfn.XLOOKUP(C198,[1]期初设置!$E:$E,[1]期初设置!U:U),"")</f>
        <v/>
      </c>
      <c r="I198" s="31">
        <f>_xlfn.XLOOKUP(A198,[2]门店排名!$C:$C,[2]门店排名!$E:$E,0)</f>
        <v>160812</v>
      </c>
      <c r="J198" s="31" t="str">
        <f>IFERROR(_xlfn.XLOOKUP(D198,'[1]⑥战队统计表-B-a-②呈现-业绩明细表④'!$A:$A,'[1]⑥战队统计表-B-a-②呈现-业绩明细表④'!$C:$C,0),"")</f>
        <v/>
      </c>
      <c r="K198" s="32">
        <f>IFERROR(_xlfn.XLOOKUP(C198,[1]期初设置!$E:$E,[1]期初设置!$AI:$AI,0),"")</f>
        <v>0</v>
      </c>
      <c r="L198" s="33">
        <f>_xlfn.XLOOKUP(C198,[1]期初设置!$E:$E,[1]期初设置!$J:$J,0)</f>
        <v>0</v>
      </c>
      <c r="M198" s="35">
        <f>_xlfn.XLOOKUP(C198,[1]期初设置!$E:$E,[1]期初设置!$I:$I,0)</f>
        <v>0</v>
      </c>
      <c r="N198" s="35">
        <f>_xlfn.XLOOKUP(C198,[1]期初设置!$E:$E,[1]期初设置!$K:$K,0)</f>
        <v>0</v>
      </c>
      <c r="O198" s="33">
        <f>_xlfn.XLOOKUP(C198,[1]期初设置!$E:$E,[1]期初设置!$O:$O,0)</f>
        <v>0</v>
      </c>
      <c r="P198" s="35">
        <f>IF(_xlfn.XLOOKUP(C198,[1]期初设置!$E:$E,[1]期初设置!$N:$N,0)="同老店",0,_xlfn.XLOOKUP(C198,[1]期初设置!$E:$E,[1]期初设置!$N:$N,0))</f>
        <v>0</v>
      </c>
      <c r="Q198" s="38">
        <f>_xlfn.XLOOKUP(C198,'[3]7月'!$C:$C,'[3]7月'!$E:$E,0)</f>
        <v>0</v>
      </c>
      <c r="R198" s="38">
        <f>_xlfn.XLOOKUP(C198,'[3]7月'!$C:$C,'[3]7月'!$D:$D,0)</f>
        <v>0</v>
      </c>
      <c r="S198" s="38">
        <f>_xlfn.XLOOKUP(A198,[2]人头人次表!$A:$A,[2]人头人次表!$C:$C,0)</f>
        <v>192</v>
      </c>
      <c r="T198" s="38">
        <f>_xlfn.XLOOKUP(C198,'[4]②7月-汇总'!$D:$D,'[4]②7月-汇总'!$AP:$AP,0)</f>
        <v>31</v>
      </c>
      <c r="U198" s="38">
        <f>_xlfn.XLOOKUP(C198,'[4]②7月-汇总'!$D:$D,'[4]②7月-汇总'!$U:$U,0)</f>
        <v>0</v>
      </c>
      <c r="V198" s="41">
        <f>_xlfn.XLOOKUP(C198,[5]期初设置!$E:$E,[5]期初设置!$AG:$AG,0)</f>
        <v>0</v>
      </c>
      <c r="W198" s="42">
        <f>_xlfn.XLOOKUP(C198,[5]期初设置!$E:$E,[5]期初设置!$AH:$AH,0)</f>
        <v>0</v>
      </c>
      <c r="X198" s="42">
        <f>_xlfn.XLOOKUP(C198,[5]期初设置!$E:$E,[5]期初设置!$AI:$AI,0)</f>
        <v>0</v>
      </c>
      <c r="Y198" s="42">
        <f>_xlfn.XLOOKUP(C198,[5]期初设置!$E:$E,[5]期初设置!$AM:$AM,0)</f>
        <v>0</v>
      </c>
      <c r="Z198" s="42">
        <f t="shared" si="28"/>
        <v>0</v>
      </c>
      <c r="AA198" s="42">
        <f t="shared" si="29"/>
        <v>0</v>
      </c>
      <c r="AB198" s="42">
        <f>_xlfn.XLOOKUP(C198,'[6]健康师-人工底薪'!$A:$A,'[6]健康师-人工底薪'!$AF:$AF,0)</f>
        <v>0</v>
      </c>
      <c r="AC198" s="47">
        <f t="shared" si="30"/>
        <v>0</v>
      </c>
      <c r="AD198" s="38">
        <f>_xlfn.XLOOKUP(C198,'[3]7月'!$C:$C,'[3]7月'!$F:$F,0)</f>
        <v>0</v>
      </c>
      <c r="AE198" s="38">
        <f>_xlfn.XLOOKUP(C198,'[8]7月'!$C:$C,'[8]7月'!$G:$G,0)</f>
        <v>0</v>
      </c>
      <c r="AF198" s="38">
        <f>_xlfn.XLOOKUP(C198,'[9]②7月-汇总'!$D:$D,'[9]②7月-汇总'!$W:$W,0)</f>
        <v>0</v>
      </c>
      <c r="AG198" s="38">
        <f>_xlfn.XLOOKUP(C198,'[9]②7月-汇总'!$D:$D,'[9]②7月-汇总'!$Z:$Z,0)</f>
        <v>50</v>
      </c>
      <c r="AH198" s="50" t="e">
        <f>AA198+AC198+#REF!+#REF!+#REF!+AF198+AG198+AD198+AE198</f>
        <v>#REF!</v>
      </c>
      <c r="AI198" s="38">
        <f>_xlfn.XLOOKUP(C198,'[9]①7月-花名册'!$E:$E,'[9]①7月-花名册'!$T:$T,0)</f>
        <v>0</v>
      </c>
      <c r="AJ198" s="38">
        <f t="shared" si="31"/>
        <v>0</v>
      </c>
      <c r="AK198" s="38">
        <f t="shared" si="32"/>
        <v>0</v>
      </c>
      <c r="AL198" s="38">
        <f t="shared" si="33"/>
        <v>0</v>
      </c>
      <c r="AM198" s="38" t="e">
        <f t="shared" si="34"/>
        <v>#REF!</v>
      </c>
      <c r="AN198" s="52">
        <f>_xlfn.XLOOKUP(C198,'[9]②7月-汇总'!$D:$D,'[9]②7月-汇总'!AI:AI,0)</f>
        <v>0</v>
      </c>
      <c r="AO198" s="52">
        <f>_xlfn.XLOOKUP(C198,'[9]②7月-汇总'!$D:$D,'[9]②7月-汇总'!AJ:AJ,0)</f>
        <v>0</v>
      </c>
      <c r="AP198" s="52">
        <f>_xlfn.XLOOKUP(C198,'[9]②7月-汇总'!$D:$D,'[9]②7月-汇总'!AL:AL,0)</f>
        <v>0</v>
      </c>
      <c r="AQ198" s="54">
        <f t="shared" si="35"/>
        <v>0</v>
      </c>
      <c r="AR198" s="55">
        <f>_xlfn.XLOOKUP(C198,'[9]②7月-汇总'!$D:$D,'[9]②7月-汇总'!X:X,0)</f>
        <v>0</v>
      </c>
      <c r="AS198" s="55">
        <f>_xlfn.XLOOKUP(C198,'[9]②7月-汇总'!$D:$D,'[9]②7月-汇总'!Y:Y,0)</f>
        <v>0</v>
      </c>
      <c r="AT198" s="55"/>
      <c r="AU198" s="52">
        <f>_xlfn.XLOOKUP(C198,'[10]7月社保'!$B:$B,'[10]7月社保'!$L:$L,0)</f>
        <v>0</v>
      </c>
      <c r="AV198" s="52">
        <f>IFERROR(IF(AL198&gt;0,_xlfn.XLOOKUP(C198,[11]健康师明细!$C:$C,[11]健康师明细!$N:$N,0),0),0)</f>
        <v>0</v>
      </c>
      <c r="AW198" s="52">
        <f>_xlfn.XLOOKUP(C198,'[9]②7月-汇总'!$D:$D,'[9]②7月-汇总'!$AC:$AC,0)</f>
        <v>0</v>
      </c>
      <c r="AX198" s="52">
        <f>_xlfn.XLOOKUP(C198,'[9]②7月-汇总'!$D:$D,'[9]②7月-汇总'!$AB:$AB,0)</f>
        <v>0</v>
      </c>
      <c r="AY198" s="52">
        <f>_xlfn.XLOOKUP(C198,'[9]②7月-汇总'!$D:$D,'[9]②7月-汇总'!$AD:$AD,0)</f>
        <v>0</v>
      </c>
      <c r="AZ198" s="54">
        <f t="shared" si="36"/>
        <v>0</v>
      </c>
      <c r="BA198" s="52">
        <f>_xlfn.XLOOKUP(C198,[11]健康师明细!$C:$C,[11]健康师明细!$K:$K,0)</f>
        <v>0</v>
      </c>
      <c r="BB198" s="55">
        <f>_xlfn.XLOOKUP(C198,'[9]②7月-汇总'!$D:$D,'[9]②7月-汇总'!$AE:$AE,0)</f>
        <v>0</v>
      </c>
      <c r="BC198" s="55">
        <f>_xlfn.XLOOKUP(C198,'[9]②7月-汇总'!$D:$D,'[9]②7月-汇总'!$AF:$AF,0)</f>
        <v>0</v>
      </c>
      <c r="BD198" s="58">
        <f>_xlfn.XLOOKUP(C198,'[9]②7月-汇总'!$D:$D,'[9]②7月-汇总'!$AG:$AG,0)</f>
        <v>0</v>
      </c>
      <c r="BE198" s="60" t="e">
        <f t="shared" si="40"/>
        <v>#REF!</v>
      </c>
      <c r="BF198" s="52">
        <f>_xlfn.XLOOKUP(C198,'[9]①7月-花名册'!$E:$E,'[9]①7月-花名册'!$U:$U,0)</f>
        <v>0</v>
      </c>
      <c r="BG198" s="61" t="e">
        <f t="shared" si="37"/>
        <v>#REF!</v>
      </c>
      <c r="BH198" s="61" t="e">
        <f t="shared" si="38"/>
        <v>#REF!</v>
      </c>
      <c r="BI198" s="52">
        <f>_xlfn.XLOOKUP(C198,[9]上月未发人员明细!$A:$A,[9]上月未发人员明细!$I:$I,0)</f>
        <v>0</v>
      </c>
      <c r="BJ198" s="52">
        <f>SUMIFS([7]手动调整!$F:$F,[7]手动调整!$B:$B,C198)</f>
        <v>0</v>
      </c>
      <c r="BK198" s="64" t="e">
        <f t="shared" si="39"/>
        <v>#REF!</v>
      </c>
    </row>
    <row r="199" spans="1:63">
      <c r="A199" s="22" t="s">
        <v>298</v>
      </c>
      <c r="B199" s="23" t="s">
        <v>12</v>
      </c>
      <c r="C199" s="23" t="s">
        <v>306</v>
      </c>
      <c r="D199" s="23" t="str">
        <f>_xlfn.XLOOKUP(C199,[1]期初设置!$E:$E,[1]期初设置!$AM:$AM,0)</f>
        <v>优品道+梦想队</v>
      </c>
      <c r="E199" s="27">
        <f>IFERROR(_xlfn.XLOOKUP(C199,[1]期初设置!$E:$E,[1]期初设置!$R:$R),"")</f>
        <v>4502</v>
      </c>
      <c r="F199" s="27">
        <f>IFERROR(_xlfn.XLOOKUP(C199,[1]期初设置!$E:$E,[1]期初设置!S:S),"")</f>
        <v>4502</v>
      </c>
      <c r="G199" s="27">
        <f>IFERROR(_xlfn.XLOOKUP(C199,[1]期初设置!$E:$E,[1]期初设置!T:T),"")</f>
        <v>0</v>
      </c>
      <c r="H199" s="27">
        <f>IFERROR(_xlfn.XLOOKUP(C199,[1]期初设置!$E:$E,[1]期初设置!U:U),"")</f>
        <v>0</v>
      </c>
      <c r="I199" s="31">
        <f>_xlfn.XLOOKUP(A199,[2]门店排名!$C:$C,[2]门店排名!$E:$E,0)</f>
        <v>160812</v>
      </c>
      <c r="J199" s="31">
        <f>IFERROR(_xlfn.XLOOKUP(D199,'[1]⑥战队统计表-B-a-②呈现-业绩明细表④'!$A:$A,'[1]⑥战队统计表-B-a-②呈现-业绩明细表④'!$C:$C,0),"")</f>
        <v>69424.9</v>
      </c>
      <c r="K199" s="32">
        <f>IFERROR(_xlfn.XLOOKUP(C199,[1]期初设置!$E:$E,[1]期初设置!$AI:$AI,0),"")</f>
        <v>171.076</v>
      </c>
      <c r="L199" s="33">
        <f>_xlfn.XLOOKUP(C199,[1]期初设置!$E:$E,[1]期初设置!$J:$J,0)</f>
        <v>0</v>
      </c>
      <c r="M199" s="35">
        <f>_xlfn.XLOOKUP(C199,[1]期初设置!$E:$E,[1]期初设置!$I:$I,0)</f>
        <v>0</v>
      </c>
      <c r="N199" s="35">
        <f>_xlfn.XLOOKUP(C199,[1]期初设置!$E:$E,[1]期初设置!$K:$K,0)</f>
        <v>0</v>
      </c>
      <c r="O199" s="33">
        <f>_xlfn.XLOOKUP(C199,[1]期初设置!$E:$E,[1]期初设置!$O:$O,0)</f>
        <v>0</v>
      </c>
      <c r="P199" s="35">
        <f>IF(_xlfn.XLOOKUP(C199,[1]期初设置!$E:$E,[1]期初设置!$N:$N,0)="同老店",0,_xlfn.XLOOKUP(C199,[1]期初设置!$E:$E,[1]期初设置!$N:$N,0))</f>
        <v>0</v>
      </c>
      <c r="Q199" s="38">
        <f>_xlfn.XLOOKUP(C199,'[3]7月'!$C:$C,'[3]7月'!$E:$E,0)</f>
        <v>6417.83</v>
      </c>
      <c r="R199" s="38">
        <f>_xlfn.XLOOKUP(C199,'[3]7月'!$C:$C,'[3]7月'!$D:$D,0)</f>
        <v>102</v>
      </c>
      <c r="S199" s="38">
        <f>_xlfn.XLOOKUP(A199,[2]人头人次表!$A:$A,[2]人头人次表!$C:$C,0)</f>
        <v>192</v>
      </c>
      <c r="T199" s="38">
        <f>_xlfn.XLOOKUP(C199,'[4]②7月-汇总'!$D:$D,'[4]②7月-汇总'!$AP:$AP,0)</f>
        <v>31</v>
      </c>
      <c r="U199" s="38">
        <f>_xlfn.XLOOKUP(C199,'[4]②7月-汇总'!$D:$D,'[4]②7月-汇总'!$U:$U,0)</f>
        <v>0</v>
      </c>
      <c r="V199" s="41">
        <f>_xlfn.XLOOKUP(C199,[5]期初设置!$E:$E,[5]期初设置!$AG:$AG,0)</f>
        <v>0.04</v>
      </c>
      <c r="W199" s="42">
        <f>_xlfn.XLOOKUP(C199,[5]期初设置!$E:$E,[5]期初设置!$AH:$AH,0)</f>
        <v>171.076</v>
      </c>
      <c r="X199" s="42">
        <f>_xlfn.XLOOKUP(C199,[5]期初设置!$E:$E,[5]期初设置!$AI:$AI,0)</f>
        <v>0</v>
      </c>
      <c r="Y199" s="42" t="str">
        <f>_xlfn.XLOOKUP(C199,[5]期初设置!$E:$E,[5]期初设置!$AM:$AM,0)</f>
        <v/>
      </c>
      <c r="Z199" s="42">
        <f t="shared" si="28"/>
        <v>0</v>
      </c>
      <c r="AA199" s="42">
        <f t="shared" si="29"/>
        <v>171.076</v>
      </c>
      <c r="AB199" s="42">
        <f>_xlfn.XLOOKUP(C199,'[6]健康师-人工底薪'!$A:$A,'[6]健康师-人工底薪'!$AF:$AF,0)</f>
        <v>2000</v>
      </c>
      <c r="AC199" s="47">
        <f t="shared" si="30"/>
        <v>2000</v>
      </c>
      <c r="AD199" s="38">
        <f>_xlfn.XLOOKUP(C199,'[3]7月'!$C:$C,'[3]7月'!$F:$F,0)</f>
        <v>1229</v>
      </c>
      <c r="AE199" s="38">
        <f>_xlfn.XLOOKUP(C199,'[8]7月'!$C:$C,'[8]7月'!$G:$G,0)</f>
        <v>0</v>
      </c>
      <c r="AF199" s="38">
        <f>_xlfn.XLOOKUP(C199,'[9]②7月-汇总'!$D:$D,'[9]②7月-汇总'!$W:$W,0)</f>
        <v>0</v>
      </c>
      <c r="AG199" s="38">
        <f>_xlfn.XLOOKUP(C199,'[9]②7月-汇总'!$D:$D,'[9]②7月-汇总'!$Z:$Z,0)</f>
        <v>0</v>
      </c>
      <c r="AH199" s="50" t="e">
        <f>AA199+AC199+#REF!+#REF!+#REF!+AF199+AG199+AD199+AE199</f>
        <v>#REF!</v>
      </c>
      <c r="AI199" s="38">
        <f>_xlfn.XLOOKUP(C199,'[9]①7月-花名册'!$E:$E,'[9]①7月-花名册'!$T:$T,0)</f>
        <v>4000</v>
      </c>
      <c r="AJ199" s="38">
        <f t="shared" si="31"/>
        <v>0</v>
      </c>
      <c r="AK199" s="38">
        <f t="shared" si="32"/>
        <v>4000</v>
      </c>
      <c r="AL199" s="38" t="e">
        <f t="shared" si="33"/>
        <v>#REF!</v>
      </c>
      <c r="AM199" s="38" t="e">
        <f t="shared" si="34"/>
        <v>#REF!</v>
      </c>
      <c r="AN199" s="52">
        <f>_xlfn.XLOOKUP(C199,'[9]②7月-汇总'!$D:$D,'[9]②7月-汇总'!AI:AI,0)</f>
        <v>0</v>
      </c>
      <c r="AO199" s="52">
        <f>_xlfn.XLOOKUP(C199,'[9]②7月-汇总'!$D:$D,'[9]②7月-汇总'!AJ:AJ,0)</f>
        <v>0</v>
      </c>
      <c r="AP199" s="52">
        <f>_xlfn.XLOOKUP(C199,'[9]②7月-汇总'!$D:$D,'[9]②7月-汇总'!AL:AL,0)</f>
        <v>0</v>
      </c>
      <c r="AQ199" s="54">
        <f t="shared" si="35"/>
        <v>0</v>
      </c>
      <c r="AR199" s="55">
        <f>_xlfn.XLOOKUP(C199,'[9]②7月-汇总'!$D:$D,'[9]②7月-汇总'!X:X,0)</f>
        <v>0</v>
      </c>
      <c r="AS199" s="55">
        <f>_xlfn.XLOOKUP(C199,'[9]②7月-汇总'!$D:$D,'[9]②7月-汇总'!Y:Y,0)</f>
        <v>0</v>
      </c>
      <c r="AT199" s="55"/>
      <c r="AU199" s="52">
        <f>_xlfn.XLOOKUP(C199,'[10]7月社保'!$B:$B,'[10]7月社保'!$L:$L,0)</f>
        <v>0</v>
      </c>
      <c r="AV199" s="52">
        <f>IFERROR(IF(AL199&gt;0,_xlfn.XLOOKUP(C199,[11]健康师明细!$C:$C,[11]健康师明细!$N:$N,0),0),0)</f>
        <v>0</v>
      </c>
      <c r="AW199" s="52">
        <f>_xlfn.XLOOKUP(C199,'[9]②7月-汇总'!$D:$D,'[9]②7月-汇总'!$AC:$AC,0)</f>
        <v>0</v>
      </c>
      <c r="AX199" s="52">
        <f>_xlfn.XLOOKUP(C199,'[9]②7月-汇总'!$D:$D,'[9]②7月-汇总'!$AB:$AB,0)</f>
        <v>0</v>
      </c>
      <c r="AY199" s="52">
        <f>_xlfn.XLOOKUP(C199,'[9]②7月-汇总'!$D:$D,'[9]②7月-汇总'!$AD:$AD,0)</f>
        <v>0</v>
      </c>
      <c r="AZ199" s="54">
        <f t="shared" si="36"/>
        <v>0</v>
      </c>
      <c r="BA199" s="52">
        <f>_xlfn.XLOOKUP(C199,[11]健康师明细!$C:$C,[11]健康师明细!$K:$K,0)</f>
        <v>0</v>
      </c>
      <c r="BB199" s="55">
        <f>_xlfn.XLOOKUP(C199,'[9]②7月-汇总'!$D:$D,'[9]②7月-汇总'!$AE:$AE,0)</f>
        <v>0</v>
      </c>
      <c r="BC199" s="55">
        <f>_xlfn.XLOOKUP(C199,'[9]②7月-汇总'!$D:$D,'[9]②7月-汇总'!$AF:$AF,0)</f>
        <v>0</v>
      </c>
      <c r="BD199" s="58">
        <f>_xlfn.XLOOKUP(C199,'[9]②7月-汇总'!$D:$D,'[9]②7月-汇总'!$AG:$AG,0)</f>
        <v>0</v>
      </c>
      <c r="BE199" s="60" t="e">
        <f t="shared" si="40"/>
        <v>#REF!</v>
      </c>
      <c r="BF199" s="52">
        <f>_xlfn.XLOOKUP(C199,'[9]①7月-花名册'!$E:$E,'[9]①7月-花名册'!$U:$U,0)</f>
        <v>0</v>
      </c>
      <c r="BG199" s="61" t="e">
        <f t="shared" si="37"/>
        <v>#REF!</v>
      </c>
      <c r="BH199" s="61" t="e">
        <f t="shared" si="38"/>
        <v>#REF!</v>
      </c>
      <c r="BI199" s="52">
        <f>_xlfn.XLOOKUP(C199,[9]上月未发人员明细!$A:$A,[9]上月未发人员明细!$I:$I,0)</f>
        <v>0</v>
      </c>
      <c r="BJ199" s="52">
        <f>SUMIFS([7]手动调整!$F:$F,[7]手动调整!$B:$B,C199)</f>
        <v>0</v>
      </c>
      <c r="BK199" s="64" t="e">
        <f t="shared" si="39"/>
        <v>#REF!</v>
      </c>
    </row>
    <row r="200" spans="1:63">
      <c r="A200" s="22" t="s">
        <v>307</v>
      </c>
      <c r="B200" s="23" t="s">
        <v>12</v>
      </c>
      <c r="C200" s="23" t="s">
        <v>308</v>
      </c>
      <c r="D200" s="23" t="str">
        <f>_xlfn.XLOOKUP(C200,[1]期初设置!$E:$E,[1]期初设置!$AM:$AM,0)</f>
        <v>大源+野狼队</v>
      </c>
      <c r="E200" s="27">
        <f>IFERROR(_xlfn.XLOOKUP(C200,[1]期初设置!$E:$E,[1]期初设置!$R:$R),"")</f>
        <v>22707.2</v>
      </c>
      <c r="F200" s="27">
        <f>IFERROR(_xlfn.XLOOKUP(C200,[1]期初设置!$E:$E,[1]期初设置!S:S),"")</f>
        <v>5727</v>
      </c>
      <c r="G200" s="27">
        <f>IFERROR(_xlfn.XLOOKUP(C200,[1]期初设置!$E:$E,[1]期初设置!T:T),"")</f>
        <v>15472.2</v>
      </c>
      <c r="H200" s="27">
        <f>IFERROR(_xlfn.XLOOKUP(C200,[1]期初设置!$E:$E,[1]期初设置!U:U),"")</f>
        <v>1508</v>
      </c>
      <c r="I200" s="31">
        <f>_xlfn.XLOOKUP(A200,[2]门店排名!$C:$C,[2]门店排名!$E:$E,0)</f>
        <v>120949.6</v>
      </c>
      <c r="J200" s="31">
        <f>IFERROR(_xlfn.XLOOKUP(D200,'[1]⑥战队统计表-B-a-②呈现-业绩明细表④'!$A:$A,'[1]⑥战队统计表-B-a-②呈现-业绩明细表④'!$C:$C,0),"")</f>
        <v>56231.2</v>
      </c>
      <c r="K200" s="32">
        <f>IFERROR(_xlfn.XLOOKUP(C200,[1]期初设置!$E:$E,[1]期初设置!$AI:$AI,0),"")</f>
        <v>599.78934</v>
      </c>
      <c r="L200" s="33">
        <f>_xlfn.XLOOKUP(C200,[1]期初设置!$E:$E,[1]期初设置!$J:$J,0)</f>
        <v>0</v>
      </c>
      <c r="M200" s="35">
        <f>_xlfn.XLOOKUP(C200,[1]期初设置!$E:$E,[1]期初设置!$I:$I,0)</f>
        <v>0</v>
      </c>
      <c r="N200" s="35">
        <f>_xlfn.XLOOKUP(C200,[1]期初设置!$E:$E,[1]期初设置!$K:$K,0)</f>
        <v>0</v>
      </c>
      <c r="O200" s="33">
        <f>_xlfn.XLOOKUP(C200,[1]期初设置!$E:$E,[1]期初设置!$O:$O,0)</f>
        <v>0</v>
      </c>
      <c r="P200" s="35">
        <f>IF(_xlfn.XLOOKUP(C200,[1]期初设置!$E:$E,[1]期初设置!$N:$N,0)="同老店",0,_xlfn.XLOOKUP(C200,[1]期初设置!$E:$E,[1]期初设置!$N:$N,0))</f>
        <v>0</v>
      </c>
      <c r="Q200" s="38">
        <f>_xlfn.XLOOKUP(C200,'[3]7月'!$C:$C,'[3]7月'!$E:$E,0)</f>
        <v>14187.07</v>
      </c>
      <c r="R200" s="38">
        <f>_xlfn.XLOOKUP(C200,'[3]7月'!$C:$C,'[3]7月'!$D:$D,0)</f>
        <v>122</v>
      </c>
      <c r="S200" s="38">
        <f>_xlfn.XLOOKUP(A200,[2]人头人次表!$A:$A,[2]人头人次表!$C:$C,0)</f>
        <v>149</v>
      </c>
      <c r="T200" s="38">
        <f>_xlfn.XLOOKUP(C200,'[4]②7月-汇总'!$D:$D,'[4]②7月-汇总'!$AP:$AP,0)</f>
        <v>31</v>
      </c>
      <c r="U200" s="38">
        <f>_xlfn.XLOOKUP(C200,'[4]②7月-汇总'!$D:$D,'[4]②7月-汇总'!$U:$U,0)</f>
        <v>0</v>
      </c>
      <c r="V200" s="41">
        <f>_xlfn.XLOOKUP(C200,[5]期初设置!$E:$E,[5]期初设置!$AG:$AG,0)</f>
        <v>0.04</v>
      </c>
      <c r="W200" s="42">
        <f>_xlfn.XLOOKUP(C200,[5]期初设置!$E:$E,[5]期初设置!$AH:$AH,0)</f>
        <v>217.626</v>
      </c>
      <c r="X200" s="42">
        <f>_xlfn.XLOOKUP(C200,[5]期初设置!$E:$E,[5]期初设置!$AI:$AI,0)</f>
        <v>382.16334</v>
      </c>
      <c r="Y200" s="42" t="str">
        <f>_xlfn.XLOOKUP(C200,[5]期初设置!$E:$E,[5]期初设置!$AM:$AM,0)</f>
        <v/>
      </c>
      <c r="Z200" s="42">
        <f t="shared" ref="Z200:Z263" si="41">IF(B200="门店T区",I200*0.05*0.05,0)</f>
        <v>0</v>
      </c>
      <c r="AA200" s="42">
        <f t="shared" ref="AA200:AA263" si="42">SUM(W200:Z200)</f>
        <v>599.78934</v>
      </c>
      <c r="AB200" s="42">
        <f>_xlfn.XLOOKUP(C200,'[6]健康师-人工底薪'!$A:$A,'[6]健康师-人工底薪'!$AF:$AF,0)</f>
        <v>2000</v>
      </c>
      <c r="AC200" s="47">
        <f t="shared" ref="AC200:AC263" si="43">SUM(AB200:AB200)</f>
        <v>2000</v>
      </c>
      <c r="AD200" s="38">
        <f>_xlfn.XLOOKUP(C200,'[3]7月'!$C:$C,'[3]7月'!$F:$F,0)</f>
        <v>1615</v>
      </c>
      <c r="AE200" s="38">
        <f>_xlfn.XLOOKUP(C200,'[8]7月'!$C:$C,'[8]7月'!$G:$G,0)</f>
        <v>120</v>
      </c>
      <c r="AF200" s="38">
        <f>_xlfn.XLOOKUP(C200,'[9]②7月-汇总'!$D:$D,'[9]②7月-汇总'!$W:$W,0)</f>
        <v>0</v>
      </c>
      <c r="AG200" s="38">
        <f>_xlfn.XLOOKUP(C200,'[9]②7月-汇总'!$D:$D,'[9]②7月-汇总'!$Z:$Z,0)</f>
        <v>50</v>
      </c>
      <c r="AH200" s="50" t="e">
        <f>AA200+AC200+#REF!+#REF!+#REF!+AF200+AG200+AD200+AE200</f>
        <v>#REF!</v>
      </c>
      <c r="AI200" s="38">
        <f>_xlfn.XLOOKUP(C200,'[9]①7月-花名册'!$E:$E,'[9]①7月-花名册'!$T:$T,0)</f>
        <v>0</v>
      </c>
      <c r="AJ200" s="38">
        <f t="shared" ref="AJ200:AJ263" si="44">AI200/DAY(DATE($A$1,$B$1+1,0))*U200</f>
        <v>0</v>
      </c>
      <c r="AK200" s="38">
        <f t="shared" ref="AK200:AK263" si="45">AI200-AJ200</f>
        <v>0</v>
      </c>
      <c r="AL200" s="38">
        <f t="shared" ref="AL200:AL263" si="46">IF(AI200=0,0,IF(B200&lt;&gt;"健康师",AI200-AH200,IF(AH200&lt;AK200,AK200-AH200,0)))</f>
        <v>0</v>
      </c>
      <c r="AM200" s="38" t="e">
        <f t="shared" ref="AM200:AM263" si="47">AH200+AL200</f>
        <v>#REF!</v>
      </c>
      <c r="AN200" s="52">
        <f>_xlfn.XLOOKUP(C200,'[9]②7月-汇总'!$D:$D,'[9]②7月-汇总'!AI:AI,0)</f>
        <v>0</v>
      </c>
      <c r="AO200" s="52">
        <f>_xlfn.XLOOKUP(C200,'[9]②7月-汇总'!$D:$D,'[9]②7月-汇总'!AJ:AJ,0)</f>
        <v>0</v>
      </c>
      <c r="AP200" s="52">
        <f>_xlfn.XLOOKUP(C200,'[9]②7月-汇总'!$D:$D,'[9]②7月-汇总'!AL:AL,0)</f>
        <v>0</v>
      </c>
      <c r="AQ200" s="54">
        <f t="shared" ref="AQ200:AQ263" si="48">SUM(AN200:AP200)</f>
        <v>0</v>
      </c>
      <c r="AR200" s="55">
        <f>_xlfn.XLOOKUP(C200,'[9]②7月-汇总'!$D:$D,'[9]②7月-汇总'!X:X,0)</f>
        <v>0</v>
      </c>
      <c r="AS200" s="55">
        <f>_xlfn.XLOOKUP(C200,'[9]②7月-汇总'!$D:$D,'[9]②7月-汇总'!Y:Y,0)</f>
        <v>0</v>
      </c>
      <c r="AT200" s="55"/>
      <c r="AU200" s="52">
        <f>_xlfn.XLOOKUP(C200,'[10]7月社保'!$B:$B,'[10]7月社保'!$L:$L,0)</f>
        <v>640.56</v>
      </c>
      <c r="AV200" s="52">
        <f>IFERROR(IF(AL200&gt;0,_xlfn.XLOOKUP(C200,[11]健康师明细!$C:$C,[11]健康师明细!$N:$N,0),0),0)</f>
        <v>0</v>
      </c>
      <c r="AW200" s="52">
        <f>_xlfn.XLOOKUP(C200,'[9]②7月-汇总'!$D:$D,'[9]②7月-汇总'!$AC:$AC,0)</f>
        <v>0</v>
      </c>
      <c r="AX200" s="52">
        <f>_xlfn.XLOOKUP(C200,'[9]②7月-汇总'!$D:$D,'[9]②7月-汇总'!$AB:$AB,0)</f>
        <v>0</v>
      </c>
      <c r="AY200" s="52">
        <f>_xlfn.XLOOKUP(C200,'[9]②7月-汇总'!$D:$D,'[9]②7月-汇总'!$AD:$AD,0)</f>
        <v>0</v>
      </c>
      <c r="AZ200" s="54">
        <f t="shared" ref="AZ200:AZ263" si="49">SUM(AR200:AY200)</f>
        <v>640.56</v>
      </c>
      <c r="BA200" s="52">
        <f>_xlfn.XLOOKUP(C200,[11]健康师明细!$C:$C,[11]健康师明细!$K:$K,0)</f>
        <v>0</v>
      </c>
      <c r="BB200" s="55">
        <f>_xlfn.XLOOKUP(C200,'[9]②7月-汇总'!$D:$D,'[9]②7月-汇总'!$AE:$AE,0)</f>
        <v>0</v>
      </c>
      <c r="BC200" s="55">
        <f>_xlfn.XLOOKUP(C200,'[9]②7月-汇总'!$D:$D,'[9]②7月-汇总'!$AF:$AF,0)</f>
        <v>0</v>
      </c>
      <c r="BD200" s="58">
        <f>_xlfn.XLOOKUP(C200,'[9]②7月-汇总'!$D:$D,'[9]②7月-汇总'!$AG:$AG,0)</f>
        <v>0</v>
      </c>
      <c r="BE200" s="60" t="e">
        <f t="shared" si="40"/>
        <v>#REF!</v>
      </c>
      <c r="BF200" s="52">
        <f>_xlfn.XLOOKUP(C200,'[9]①7月-花名册'!$E:$E,'[9]①7月-花名册'!$U:$U,0)</f>
        <v>0</v>
      </c>
      <c r="BG200" s="61" t="e">
        <f t="shared" ref="BG200:BG263" si="50">IF(BF200="不发",0,BE200)</f>
        <v>#REF!</v>
      </c>
      <c r="BH200" s="61" t="e">
        <f t="shared" ref="BH200:BH263" si="51">BE200-BG200</f>
        <v>#REF!</v>
      </c>
      <c r="BI200" s="52">
        <f>_xlfn.XLOOKUP(C200,[9]上月未发人员明细!$A:$A,[9]上月未发人员明细!$I:$I,0)</f>
        <v>0</v>
      </c>
      <c r="BJ200" s="52">
        <f>SUMIFS([7]手动调整!$F:$F,[7]手动调整!$B:$B,C200)</f>
        <v>0</v>
      </c>
      <c r="BK200" s="64" t="e">
        <f t="shared" ref="BK200:BK263" si="52">BG200+BI200+BJ200</f>
        <v>#REF!</v>
      </c>
    </row>
    <row r="201" spans="1:63">
      <c r="A201" s="22" t="s">
        <v>307</v>
      </c>
      <c r="B201" s="23" t="s">
        <v>12</v>
      </c>
      <c r="C201" s="23" t="s">
        <v>309</v>
      </c>
      <c r="D201" s="23" t="str">
        <f>_xlfn.XLOOKUP(C201,[1]期初设置!$E:$E,[1]期初设置!$AM:$AM,0)</f>
        <v>大源+野狼队</v>
      </c>
      <c r="E201" s="27">
        <f>IFERROR(_xlfn.XLOOKUP(C201,[1]期初设置!$E:$E,[1]期初设置!$R:$R),"")</f>
        <v>33524</v>
      </c>
      <c r="F201" s="27">
        <f>IFERROR(_xlfn.XLOOKUP(C201,[1]期初设置!$E:$E,[1]期初设置!S:S),"")</f>
        <v>6188</v>
      </c>
      <c r="G201" s="27">
        <f>IFERROR(_xlfn.XLOOKUP(C201,[1]期初设置!$E:$E,[1]期初设置!T:T),"")</f>
        <v>27336</v>
      </c>
      <c r="H201" s="27">
        <f>IFERROR(_xlfn.XLOOKUP(C201,[1]期初设置!$E:$E,[1]期初设置!U:U),"")</f>
        <v>0</v>
      </c>
      <c r="I201" s="31">
        <f>_xlfn.XLOOKUP(A201,[2]门店排名!$C:$C,[2]门店排名!$E:$E,0)</f>
        <v>120949.6</v>
      </c>
      <c r="J201" s="31">
        <f>IFERROR(_xlfn.XLOOKUP(D201,'[1]⑥战队统计表-B-a-②呈现-业绩明细表④'!$A:$A,'[1]⑥战队统计表-B-a-②呈现-业绩明细表④'!$C:$C,0),"")</f>
        <v>56231.2</v>
      </c>
      <c r="K201" s="32">
        <f>IFERROR(_xlfn.XLOOKUP(C201,[1]期初设置!$E:$E,[1]期初设置!$AI:$AI,0),"")</f>
        <v>910.3432</v>
      </c>
      <c r="L201" s="33">
        <f>_xlfn.XLOOKUP(C201,[1]期初设置!$E:$E,[1]期初设置!$J:$J,0)</f>
        <v>0</v>
      </c>
      <c r="M201" s="35">
        <f>_xlfn.XLOOKUP(C201,[1]期初设置!$E:$E,[1]期初设置!$I:$I,0)</f>
        <v>0</v>
      </c>
      <c r="N201" s="35">
        <f>_xlfn.XLOOKUP(C201,[1]期初设置!$E:$E,[1]期初设置!$K:$K,0)</f>
        <v>0</v>
      </c>
      <c r="O201" s="33">
        <f>_xlfn.XLOOKUP(C201,[1]期初设置!$E:$E,[1]期初设置!$O:$O,0)</f>
        <v>0</v>
      </c>
      <c r="P201" s="35">
        <f>IF(_xlfn.XLOOKUP(C201,[1]期初设置!$E:$E,[1]期初设置!$N:$N,0)="同老店",0,_xlfn.XLOOKUP(C201,[1]期初设置!$E:$E,[1]期初设置!$N:$N,0))</f>
        <v>0</v>
      </c>
      <c r="Q201" s="38">
        <f>_xlfn.XLOOKUP(C201,'[3]7月'!$C:$C,'[3]7月'!$E:$E,0)</f>
        <v>9214.99</v>
      </c>
      <c r="R201" s="38">
        <f>_xlfn.XLOOKUP(C201,'[3]7月'!$C:$C,'[3]7月'!$D:$D,0)</f>
        <v>96</v>
      </c>
      <c r="S201" s="38">
        <f>_xlfn.XLOOKUP(A201,[2]人头人次表!$A:$A,[2]人头人次表!$C:$C,0)</f>
        <v>149</v>
      </c>
      <c r="T201" s="38">
        <f>_xlfn.XLOOKUP(C201,'[4]②7月-汇总'!$D:$D,'[4]②7月-汇总'!$AP:$AP,0)</f>
        <v>31</v>
      </c>
      <c r="U201" s="38">
        <f>_xlfn.XLOOKUP(C201,'[4]②7月-汇总'!$D:$D,'[4]②7月-汇总'!$U:$U,0)</f>
        <v>0</v>
      </c>
      <c r="V201" s="41">
        <f>_xlfn.XLOOKUP(C201,[5]期初设置!$E:$E,[5]期初设置!$AG:$AG,0)</f>
        <v>0.04</v>
      </c>
      <c r="W201" s="42">
        <f>_xlfn.XLOOKUP(C201,[5]期初设置!$E:$E,[5]期初设置!$AH:$AH,0)</f>
        <v>235.144</v>
      </c>
      <c r="X201" s="42">
        <f>_xlfn.XLOOKUP(C201,[5]期初设置!$E:$E,[5]期初设置!$AI:$AI,0)</f>
        <v>675.1992</v>
      </c>
      <c r="Y201" s="42">
        <f>_xlfn.XLOOKUP(C201,[5]期初设置!$E:$E,[5]期初设置!$AM:$AM,0)</f>
        <v>0</v>
      </c>
      <c r="Z201" s="42">
        <f t="shared" si="41"/>
        <v>0</v>
      </c>
      <c r="AA201" s="42">
        <f t="shared" si="42"/>
        <v>910.3432</v>
      </c>
      <c r="AB201" s="42">
        <f>_xlfn.XLOOKUP(C201,'[6]健康师-人工底薪'!$A:$A,'[6]健康师-人工底薪'!$AF:$AF,0)</f>
        <v>2000</v>
      </c>
      <c r="AC201" s="47">
        <f t="shared" si="43"/>
        <v>2000</v>
      </c>
      <c r="AD201" s="38">
        <f>_xlfn.XLOOKUP(C201,'[3]7月'!$C:$C,'[3]7月'!$F:$F,0)</f>
        <v>1186</v>
      </c>
      <c r="AE201" s="38">
        <f>_xlfn.XLOOKUP(C201,'[8]7月'!$C:$C,'[8]7月'!$G:$G,0)</f>
        <v>90</v>
      </c>
      <c r="AF201" s="38">
        <f>_xlfn.XLOOKUP(C201,'[9]②7月-汇总'!$D:$D,'[9]②7月-汇总'!$W:$W,0)</f>
        <v>0</v>
      </c>
      <c r="AG201" s="38">
        <f>_xlfn.XLOOKUP(C201,'[9]②7月-汇总'!$D:$D,'[9]②7月-汇总'!$Z:$Z,0)</f>
        <v>0</v>
      </c>
      <c r="AH201" s="50" t="e">
        <f>AA201+AC201+#REF!+#REF!+#REF!+AF201+AG201+AD201+AE201</f>
        <v>#REF!</v>
      </c>
      <c r="AI201" s="38">
        <f>_xlfn.XLOOKUP(C201,'[9]①7月-花名册'!$E:$E,'[9]①7月-花名册'!$T:$T,0)</f>
        <v>0</v>
      </c>
      <c r="AJ201" s="38">
        <f t="shared" si="44"/>
        <v>0</v>
      </c>
      <c r="AK201" s="38">
        <f t="shared" si="45"/>
        <v>0</v>
      </c>
      <c r="AL201" s="38">
        <f t="shared" si="46"/>
        <v>0</v>
      </c>
      <c r="AM201" s="38" t="e">
        <f t="shared" si="47"/>
        <v>#REF!</v>
      </c>
      <c r="AN201" s="52">
        <f>_xlfn.XLOOKUP(C201,'[9]②7月-汇总'!$D:$D,'[9]②7月-汇总'!AI:AI,0)</f>
        <v>0</v>
      </c>
      <c r="AO201" s="52">
        <f>_xlfn.XLOOKUP(C201,'[9]②7月-汇总'!$D:$D,'[9]②7月-汇总'!AJ:AJ,0)</f>
        <v>0</v>
      </c>
      <c r="AP201" s="52">
        <f>_xlfn.XLOOKUP(C201,'[9]②7月-汇总'!$D:$D,'[9]②7月-汇总'!AL:AL,0)</f>
        <v>0</v>
      </c>
      <c r="AQ201" s="54">
        <f t="shared" si="48"/>
        <v>0</v>
      </c>
      <c r="AR201" s="55">
        <f>_xlfn.XLOOKUP(C201,'[9]②7月-汇总'!$D:$D,'[9]②7月-汇总'!X:X,0)</f>
        <v>0</v>
      </c>
      <c r="AS201" s="55">
        <f>_xlfn.XLOOKUP(C201,'[9]②7月-汇总'!$D:$D,'[9]②7月-汇总'!Y:Y,0)</f>
        <v>0</v>
      </c>
      <c r="AT201" s="55"/>
      <c r="AU201" s="52">
        <f>_xlfn.XLOOKUP(C201,'[10]7月社保'!$B:$B,'[10]7月社保'!$L:$L,0)</f>
        <v>0</v>
      </c>
      <c r="AV201" s="52">
        <f>IFERROR(IF(AL201&gt;0,_xlfn.XLOOKUP(C201,[11]健康师明细!$C:$C,[11]健康师明细!$N:$N,0),0),0)</f>
        <v>0</v>
      </c>
      <c r="AW201" s="52">
        <f>_xlfn.XLOOKUP(C201,'[9]②7月-汇总'!$D:$D,'[9]②7月-汇总'!$AC:$AC,0)</f>
        <v>0</v>
      </c>
      <c r="AX201" s="52">
        <f>_xlfn.XLOOKUP(C201,'[9]②7月-汇总'!$D:$D,'[9]②7月-汇总'!$AB:$AB,0)</f>
        <v>0</v>
      </c>
      <c r="AY201" s="52">
        <f>_xlfn.XLOOKUP(C201,'[9]②7月-汇总'!$D:$D,'[9]②7月-汇总'!$AD:$AD,0)</f>
        <v>0</v>
      </c>
      <c r="AZ201" s="54">
        <f t="shared" si="49"/>
        <v>0</v>
      </c>
      <c r="BA201" s="52">
        <f>_xlfn.XLOOKUP(C201,[11]健康师明细!$C:$C,[11]健康师明细!$K:$K,0)</f>
        <v>0</v>
      </c>
      <c r="BB201" s="55">
        <f>_xlfn.XLOOKUP(C201,'[9]②7月-汇总'!$D:$D,'[9]②7月-汇总'!$AE:$AE,0)</f>
        <v>0</v>
      </c>
      <c r="BC201" s="55">
        <f>_xlfn.XLOOKUP(C201,'[9]②7月-汇总'!$D:$D,'[9]②7月-汇总'!$AF:$AF,0)</f>
        <v>0</v>
      </c>
      <c r="BD201" s="58">
        <f>_xlfn.XLOOKUP(C201,'[9]②7月-汇总'!$D:$D,'[9]②7月-汇总'!$AG:$AG,0)</f>
        <v>0</v>
      </c>
      <c r="BE201" s="60" t="e">
        <f t="shared" ref="BE201:BE264" si="53">AM201+AQ201-AZ201+BA201+BB201+BC201+BD201</f>
        <v>#REF!</v>
      </c>
      <c r="BF201" s="52">
        <f>_xlfn.XLOOKUP(C201,'[9]①7月-花名册'!$E:$E,'[9]①7月-花名册'!$U:$U,0)</f>
        <v>0</v>
      </c>
      <c r="BG201" s="61" t="e">
        <f t="shared" si="50"/>
        <v>#REF!</v>
      </c>
      <c r="BH201" s="61" t="e">
        <f t="shared" si="51"/>
        <v>#REF!</v>
      </c>
      <c r="BI201" s="52">
        <f>_xlfn.XLOOKUP(C201,[9]上月未发人员明细!$A:$A,[9]上月未发人员明细!$I:$I,0)</f>
        <v>0</v>
      </c>
      <c r="BJ201" s="52">
        <f>SUMIFS([7]手动调整!$F:$F,[7]手动调整!$B:$B,C201)</f>
        <v>0</v>
      </c>
      <c r="BK201" s="64" t="e">
        <f t="shared" si="52"/>
        <v>#REF!</v>
      </c>
    </row>
    <row r="202" spans="1:63">
      <c r="A202" s="22" t="s">
        <v>307</v>
      </c>
      <c r="B202" s="23" t="s">
        <v>79</v>
      </c>
      <c r="C202" s="23" t="s">
        <v>310</v>
      </c>
      <c r="D202" s="23">
        <f>_xlfn.XLOOKUP(C202,[1]期初设置!$E:$E,[1]期初设置!$AM:$AM,0)</f>
        <v>0</v>
      </c>
      <c r="E202" s="27" t="str">
        <f>IFERROR(_xlfn.XLOOKUP(C202,[1]期初设置!$E:$E,[1]期初设置!$R:$R),"")</f>
        <v/>
      </c>
      <c r="F202" s="27" t="str">
        <f>IFERROR(_xlfn.XLOOKUP(C202,[1]期初设置!$E:$E,[1]期初设置!S:S),"")</f>
        <v/>
      </c>
      <c r="G202" s="27" t="str">
        <f>IFERROR(_xlfn.XLOOKUP(C202,[1]期初设置!$E:$E,[1]期初设置!T:T),"")</f>
        <v/>
      </c>
      <c r="H202" s="27" t="str">
        <f>IFERROR(_xlfn.XLOOKUP(C202,[1]期初设置!$E:$E,[1]期初设置!U:U),"")</f>
        <v/>
      </c>
      <c r="I202" s="31">
        <f>_xlfn.XLOOKUP(A202,[2]门店排名!$C:$C,[2]门店排名!$E:$E,0)</f>
        <v>120949.6</v>
      </c>
      <c r="J202" s="31" t="str">
        <f>IFERROR(_xlfn.XLOOKUP(D202,'[1]⑥战队统计表-B-a-②呈现-业绩明细表④'!$A:$A,'[1]⑥战队统计表-B-a-②呈现-业绩明细表④'!$C:$C,0),"")</f>
        <v/>
      </c>
      <c r="K202" s="32">
        <f>IFERROR(_xlfn.XLOOKUP(C202,[1]期初设置!$E:$E,[1]期初设置!$AI:$AI,0),"")</f>
        <v>0</v>
      </c>
      <c r="L202" s="33">
        <f>_xlfn.XLOOKUP(C202,[1]期初设置!$E:$E,[1]期初设置!$J:$J,0)</f>
        <v>0</v>
      </c>
      <c r="M202" s="35">
        <f>_xlfn.XLOOKUP(C202,[1]期初设置!$E:$E,[1]期初设置!$I:$I,0)</f>
        <v>0</v>
      </c>
      <c r="N202" s="35">
        <f>_xlfn.XLOOKUP(C202,[1]期初设置!$E:$E,[1]期初设置!$K:$K,0)</f>
        <v>0</v>
      </c>
      <c r="O202" s="33">
        <f>_xlfn.XLOOKUP(C202,[1]期初设置!$E:$E,[1]期初设置!$O:$O,0)</f>
        <v>0</v>
      </c>
      <c r="P202" s="35">
        <f>IF(_xlfn.XLOOKUP(C202,[1]期初设置!$E:$E,[1]期初设置!$N:$N,0)="同老店",0,_xlfn.XLOOKUP(C202,[1]期初设置!$E:$E,[1]期初设置!$N:$N,0))</f>
        <v>0</v>
      </c>
      <c r="Q202" s="38">
        <f>_xlfn.XLOOKUP(C202,'[3]7月'!$C:$C,'[3]7月'!$E:$E,0)</f>
        <v>0</v>
      </c>
      <c r="R202" s="38">
        <f>_xlfn.XLOOKUP(C202,'[3]7月'!$C:$C,'[3]7月'!$D:$D,0)</f>
        <v>0</v>
      </c>
      <c r="S202" s="38">
        <f>_xlfn.XLOOKUP(A202,[2]人头人次表!$A:$A,[2]人头人次表!$C:$C,0)</f>
        <v>149</v>
      </c>
      <c r="T202" s="38">
        <f>_xlfn.XLOOKUP(C202,'[4]②7月-汇总'!$D:$D,'[4]②7月-汇总'!$AP:$AP,0)</f>
        <v>31</v>
      </c>
      <c r="U202" s="38">
        <f>_xlfn.XLOOKUP(C202,'[4]②7月-汇总'!$D:$D,'[4]②7月-汇总'!$U:$U,0)</f>
        <v>0</v>
      </c>
      <c r="V202" s="41">
        <f>_xlfn.XLOOKUP(C202,[5]期初设置!$E:$E,[5]期初设置!$AG:$AG,0)</f>
        <v>0</v>
      </c>
      <c r="W202" s="42">
        <f>_xlfn.XLOOKUP(C202,[5]期初设置!$E:$E,[5]期初设置!$AH:$AH,0)</f>
        <v>0</v>
      </c>
      <c r="X202" s="42">
        <f>_xlfn.XLOOKUP(C202,[5]期初设置!$E:$E,[5]期初设置!$AI:$AI,0)</f>
        <v>0</v>
      </c>
      <c r="Y202" s="42">
        <f>_xlfn.XLOOKUP(C202,[5]期初设置!$E:$E,[5]期初设置!$AM:$AM,0)</f>
        <v>0</v>
      </c>
      <c r="Z202" s="42">
        <f t="shared" si="41"/>
        <v>0</v>
      </c>
      <c r="AA202" s="42">
        <f t="shared" si="42"/>
        <v>0</v>
      </c>
      <c r="AB202" s="42">
        <f>_xlfn.XLOOKUP(C202,'[6]健康师-人工底薪'!$A:$A,'[6]健康师-人工底薪'!$AF:$AF,0)</f>
        <v>0</v>
      </c>
      <c r="AC202" s="47">
        <f t="shared" si="43"/>
        <v>0</v>
      </c>
      <c r="AD202" s="38">
        <f>_xlfn.XLOOKUP(C202,'[3]7月'!$C:$C,'[3]7月'!$F:$F,0)</f>
        <v>0</v>
      </c>
      <c r="AE202" s="38">
        <f>_xlfn.XLOOKUP(C202,'[8]7月'!$C:$C,'[8]7月'!$G:$G,0)</f>
        <v>0</v>
      </c>
      <c r="AF202" s="38">
        <f>_xlfn.XLOOKUP(C202,'[9]②7月-汇总'!$D:$D,'[9]②7月-汇总'!$W:$W,0)</f>
        <v>0</v>
      </c>
      <c r="AG202" s="38">
        <f>_xlfn.XLOOKUP(C202,'[9]②7月-汇总'!$D:$D,'[9]②7月-汇总'!$Z:$Z,0)</f>
        <v>0</v>
      </c>
      <c r="AH202" s="50" t="e">
        <f>AA202+AC202+#REF!+#REF!+#REF!+AF202+AG202+AD202+AE202</f>
        <v>#REF!</v>
      </c>
      <c r="AI202" s="38">
        <f>_xlfn.XLOOKUP(C202,'[9]①7月-花名册'!$E:$E,'[9]①7月-花名册'!$T:$T,0)</f>
        <v>0</v>
      </c>
      <c r="AJ202" s="38">
        <f t="shared" si="44"/>
        <v>0</v>
      </c>
      <c r="AK202" s="38">
        <f t="shared" si="45"/>
        <v>0</v>
      </c>
      <c r="AL202" s="38">
        <f t="shared" si="46"/>
        <v>0</v>
      </c>
      <c r="AM202" s="38" t="e">
        <f t="shared" si="47"/>
        <v>#REF!</v>
      </c>
      <c r="AN202" s="52">
        <f>_xlfn.XLOOKUP(C202,'[9]②7月-汇总'!$D:$D,'[9]②7月-汇总'!AI:AI,0)</f>
        <v>0</v>
      </c>
      <c r="AO202" s="52">
        <f>_xlfn.XLOOKUP(C202,'[9]②7月-汇总'!$D:$D,'[9]②7月-汇总'!AJ:AJ,0)</f>
        <v>0</v>
      </c>
      <c r="AP202" s="52">
        <f>_xlfn.XLOOKUP(C202,'[9]②7月-汇总'!$D:$D,'[9]②7月-汇总'!AL:AL,0)</f>
        <v>0</v>
      </c>
      <c r="AQ202" s="54">
        <f t="shared" si="48"/>
        <v>0</v>
      </c>
      <c r="AR202" s="55">
        <f>_xlfn.XLOOKUP(C202,'[9]②7月-汇总'!$D:$D,'[9]②7月-汇总'!X:X,0)</f>
        <v>120</v>
      </c>
      <c r="AS202" s="55">
        <f>_xlfn.XLOOKUP(C202,'[9]②7月-汇总'!$D:$D,'[9]②7月-汇总'!Y:Y,0)</f>
        <v>0</v>
      </c>
      <c r="AT202" s="55"/>
      <c r="AU202" s="52">
        <f>_xlfn.XLOOKUP(C202,'[10]7月社保'!$B:$B,'[10]7月社保'!$L:$L,0)</f>
        <v>644.168</v>
      </c>
      <c r="AV202" s="52">
        <f>IFERROR(IF(AL202&gt;0,_xlfn.XLOOKUP(C202,[11]健康师明细!$C:$C,[11]健康师明细!$N:$N,0),0),0)</f>
        <v>0</v>
      </c>
      <c r="AW202" s="52">
        <f>_xlfn.XLOOKUP(C202,'[9]②7月-汇总'!$D:$D,'[9]②7月-汇总'!$AC:$AC,0)</f>
        <v>0</v>
      </c>
      <c r="AX202" s="52">
        <f>_xlfn.XLOOKUP(C202,'[9]②7月-汇总'!$D:$D,'[9]②7月-汇总'!$AB:$AB,0)</f>
        <v>0</v>
      </c>
      <c r="AY202" s="52">
        <f>_xlfn.XLOOKUP(C202,'[9]②7月-汇总'!$D:$D,'[9]②7月-汇总'!$AD:$AD,0)</f>
        <v>0</v>
      </c>
      <c r="AZ202" s="54">
        <f t="shared" si="49"/>
        <v>764.168</v>
      </c>
      <c r="BA202" s="52">
        <f>_xlfn.XLOOKUP(C202,[11]健康师明细!$C:$C,[11]健康师明细!$K:$K,0)</f>
        <v>0</v>
      </c>
      <c r="BB202" s="55">
        <f>_xlfn.XLOOKUP(C202,'[9]②7月-汇总'!$D:$D,'[9]②7月-汇总'!$AE:$AE,0)</f>
        <v>0</v>
      </c>
      <c r="BC202" s="55">
        <f>_xlfn.XLOOKUP(C202,'[9]②7月-汇总'!$D:$D,'[9]②7月-汇总'!$AF:$AF,0)</f>
        <v>0</v>
      </c>
      <c r="BD202" s="58">
        <f>_xlfn.XLOOKUP(C202,'[9]②7月-汇总'!$D:$D,'[9]②7月-汇总'!$AG:$AG,0)</f>
        <v>0</v>
      </c>
      <c r="BE202" s="60" t="e">
        <f t="shared" si="53"/>
        <v>#REF!</v>
      </c>
      <c r="BF202" s="52">
        <f>_xlfn.XLOOKUP(C202,'[9]①7月-花名册'!$E:$E,'[9]①7月-花名册'!$U:$U,0)</f>
        <v>0</v>
      </c>
      <c r="BG202" s="61" t="e">
        <f t="shared" si="50"/>
        <v>#REF!</v>
      </c>
      <c r="BH202" s="61" t="e">
        <f t="shared" si="51"/>
        <v>#REF!</v>
      </c>
      <c r="BI202" s="52">
        <f>_xlfn.XLOOKUP(C202,[9]上月未发人员明细!$A:$A,[9]上月未发人员明细!$I:$I,0)</f>
        <v>0</v>
      </c>
      <c r="BJ202" s="52">
        <f>SUMIFS([7]手动调整!$F:$F,[7]手动调整!$B:$B,C202)</f>
        <v>0</v>
      </c>
      <c r="BK202" s="64" t="e">
        <f t="shared" si="52"/>
        <v>#REF!</v>
      </c>
    </row>
    <row r="203" spans="1:63">
      <c r="A203" s="22" t="s">
        <v>307</v>
      </c>
      <c r="B203" s="23" t="s">
        <v>12</v>
      </c>
      <c r="C203" s="23" t="s">
        <v>311</v>
      </c>
      <c r="D203" s="23" t="str">
        <f>_xlfn.XLOOKUP(C203,[1]期初设置!$E:$E,[1]期初设置!$AM:$AM,0)</f>
        <v>大源+冲锋队</v>
      </c>
      <c r="E203" s="27">
        <f>IFERROR(_xlfn.XLOOKUP(C203,[1]期初设置!$E:$E,[1]期初设置!$R:$R),"")</f>
        <v>34659.15</v>
      </c>
      <c r="F203" s="27">
        <f>IFERROR(_xlfn.XLOOKUP(C203,[1]期初设置!$E:$E,[1]期初设置!S:S),"")</f>
        <v>11154.25</v>
      </c>
      <c r="G203" s="27">
        <f>IFERROR(_xlfn.XLOOKUP(C203,[1]期初设置!$E:$E,[1]期初设置!T:T),"")</f>
        <v>22504.9</v>
      </c>
      <c r="H203" s="27">
        <f>IFERROR(_xlfn.XLOOKUP(C203,[1]期初设置!$E:$E,[1]期初设置!U:U),"")</f>
        <v>1000</v>
      </c>
      <c r="I203" s="31">
        <f>_xlfn.XLOOKUP(A203,[2]门店排名!$C:$C,[2]门店排名!$E:$E,0)</f>
        <v>120949.6</v>
      </c>
      <c r="J203" s="31">
        <f>IFERROR(_xlfn.XLOOKUP(D203,'[1]⑥战队统计表-B-a-②呈现-业绩明细表④'!$A:$A,'[1]⑥战队统计表-B-a-②呈现-业绩明细表④'!$C:$C,0),"")</f>
        <v>64729.3</v>
      </c>
      <c r="K203" s="32">
        <f>IFERROR(_xlfn.XLOOKUP(C203,[1]期初设置!$E:$E,[1]期初设置!$AI:$AI,0),"")</f>
        <v>979.73253</v>
      </c>
      <c r="L203" s="33">
        <f>_xlfn.XLOOKUP(C203,[1]期初设置!$E:$E,[1]期初设置!$J:$J,0)</f>
        <v>0</v>
      </c>
      <c r="M203" s="35">
        <f>_xlfn.XLOOKUP(C203,[1]期初设置!$E:$E,[1]期初设置!$I:$I,0)</f>
        <v>0</v>
      </c>
      <c r="N203" s="35">
        <f>_xlfn.XLOOKUP(C203,[1]期初设置!$E:$E,[1]期初设置!$K:$K,0)</f>
        <v>0</v>
      </c>
      <c r="O203" s="33">
        <f>_xlfn.XLOOKUP(C203,[1]期初设置!$E:$E,[1]期初设置!$O:$O,0)</f>
        <v>0</v>
      </c>
      <c r="P203" s="35">
        <f>IF(_xlfn.XLOOKUP(C203,[1]期初设置!$E:$E,[1]期初设置!$N:$N,0)="同老店",0,_xlfn.XLOOKUP(C203,[1]期初设置!$E:$E,[1]期初设置!$N:$N,0))</f>
        <v>0</v>
      </c>
      <c r="Q203" s="38">
        <f>_xlfn.XLOOKUP(C203,'[3]7月'!$C:$C,'[3]7月'!$E:$E,0)</f>
        <v>5717.98</v>
      </c>
      <c r="R203" s="38">
        <f>_xlfn.XLOOKUP(C203,'[3]7月'!$C:$C,'[3]7月'!$D:$D,0)</f>
        <v>97</v>
      </c>
      <c r="S203" s="38">
        <f>_xlfn.XLOOKUP(A203,[2]人头人次表!$A:$A,[2]人头人次表!$C:$C,0)</f>
        <v>149</v>
      </c>
      <c r="T203" s="38">
        <f>_xlfn.XLOOKUP(C203,'[4]②7月-汇总'!$D:$D,'[4]②7月-汇总'!$AP:$AP,0)</f>
        <v>31</v>
      </c>
      <c r="U203" s="38">
        <f>_xlfn.XLOOKUP(C203,'[4]②7月-汇总'!$D:$D,'[4]②7月-汇总'!$U:$U,0)</f>
        <v>0</v>
      </c>
      <c r="V203" s="41">
        <f>_xlfn.XLOOKUP(C203,[5]期初设置!$E:$E,[5]期初设置!$AG:$AG,0)</f>
        <v>0.04</v>
      </c>
      <c r="W203" s="42">
        <f>_xlfn.XLOOKUP(C203,[5]期初设置!$E:$E,[5]期初设置!$AH:$AH,0)</f>
        <v>423.8615</v>
      </c>
      <c r="X203" s="42">
        <f>_xlfn.XLOOKUP(C203,[5]期初设置!$E:$E,[5]期初设置!$AI:$AI,0)</f>
        <v>555.87103</v>
      </c>
      <c r="Y203" s="42" t="str">
        <f>_xlfn.XLOOKUP(C203,[5]期初设置!$E:$E,[5]期初设置!$AM:$AM,0)</f>
        <v/>
      </c>
      <c r="Z203" s="42">
        <f t="shared" si="41"/>
        <v>0</v>
      </c>
      <c r="AA203" s="42">
        <f t="shared" si="42"/>
        <v>979.73253</v>
      </c>
      <c r="AB203" s="42">
        <f>_xlfn.XLOOKUP(C203,'[6]健康师-人工底薪'!$A:$A,'[6]健康师-人工底薪'!$AF:$AF,0)</f>
        <v>2000</v>
      </c>
      <c r="AC203" s="47">
        <f t="shared" si="43"/>
        <v>2000</v>
      </c>
      <c r="AD203" s="38">
        <f>_xlfn.XLOOKUP(C203,'[3]7月'!$C:$C,'[3]7月'!$F:$F,0)</f>
        <v>1261</v>
      </c>
      <c r="AE203" s="38">
        <f>_xlfn.XLOOKUP(C203,'[8]7月'!$C:$C,'[8]7月'!$G:$G,0)</f>
        <v>45</v>
      </c>
      <c r="AF203" s="38">
        <f>_xlfn.XLOOKUP(C203,'[9]②7月-汇总'!$D:$D,'[9]②7月-汇总'!$W:$W,0)</f>
        <v>0</v>
      </c>
      <c r="AG203" s="38">
        <f>_xlfn.XLOOKUP(C203,'[9]②7月-汇总'!$D:$D,'[9]②7月-汇总'!$Z:$Z,0)</f>
        <v>0</v>
      </c>
      <c r="AH203" s="50" t="e">
        <f>AA203+AC203+#REF!+#REF!+#REF!+AF203+AG203+AD203+AE203</f>
        <v>#REF!</v>
      </c>
      <c r="AI203" s="38">
        <f>_xlfn.XLOOKUP(C203,'[9]①7月-花名册'!$E:$E,'[9]①7月-花名册'!$T:$T,0)</f>
        <v>0</v>
      </c>
      <c r="AJ203" s="38">
        <f t="shared" si="44"/>
        <v>0</v>
      </c>
      <c r="AK203" s="38">
        <f t="shared" si="45"/>
        <v>0</v>
      </c>
      <c r="AL203" s="38">
        <f t="shared" si="46"/>
        <v>0</v>
      </c>
      <c r="AM203" s="38" t="e">
        <f t="shared" si="47"/>
        <v>#REF!</v>
      </c>
      <c r="AN203" s="52">
        <f>_xlfn.XLOOKUP(C203,'[9]②7月-汇总'!$D:$D,'[9]②7月-汇总'!AI:AI,0)</f>
        <v>0</v>
      </c>
      <c r="AO203" s="52">
        <f>_xlfn.XLOOKUP(C203,'[9]②7月-汇总'!$D:$D,'[9]②7月-汇总'!AJ:AJ,0)</f>
        <v>0</v>
      </c>
      <c r="AP203" s="52">
        <f>_xlfn.XLOOKUP(C203,'[9]②7月-汇总'!$D:$D,'[9]②7月-汇总'!AL:AL,0)</f>
        <v>0</v>
      </c>
      <c r="AQ203" s="54">
        <f t="shared" si="48"/>
        <v>0</v>
      </c>
      <c r="AR203" s="55">
        <f>_xlfn.XLOOKUP(C203,'[9]②7月-汇总'!$D:$D,'[9]②7月-汇总'!X:X,0)</f>
        <v>0</v>
      </c>
      <c r="AS203" s="55">
        <f>_xlfn.XLOOKUP(C203,'[9]②7月-汇总'!$D:$D,'[9]②7月-汇总'!Y:Y,0)</f>
        <v>0</v>
      </c>
      <c r="AT203" s="55"/>
      <c r="AU203" s="52">
        <f>_xlfn.XLOOKUP(C203,'[10]7月社保'!$B:$B,'[10]7月社保'!$L:$L,0)</f>
        <v>0</v>
      </c>
      <c r="AV203" s="52">
        <f>IFERROR(IF(AL203&gt;0,_xlfn.XLOOKUP(C203,[11]健康师明细!$C:$C,[11]健康师明细!$N:$N,0),0),0)</f>
        <v>0</v>
      </c>
      <c r="AW203" s="52">
        <f>_xlfn.XLOOKUP(C203,'[9]②7月-汇总'!$D:$D,'[9]②7月-汇总'!$AC:$AC,0)</f>
        <v>0</v>
      </c>
      <c r="AX203" s="52">
        <f>_xlfn.XLOOKUP(C203,'[9]②7月-汇总'!$D:$D,'[9]②7月-汇总'!$AB:$AB,0)</f>
        <v>0</v>
      </c>
      <c r="AY203" s="52">
        <f>_xlfn.XLOOKUP(C203,'[9]②7月-汇总'!$D:$D,'[9]②7月-汇总'!$AD:$AD,0)</f>
        <v>0</v>
      </c>
      <c r="AZ203" s="54">
        <f t="shared" si="49"/>
        <v>0</v>
      </c>
      <c r="BA203" s="52">
        <f>_xlfn.XLOOKUP(C203,[11]健康师明细!$C:$C,[11]健康师明细!$K:$K,0)</f>
        <v>1000</v>
      </c>
      <c r="BB203" s="55">
        <f>_xlfn.XLOOKUP(C203,'[9]②7月-汇总'!$D:$D,'[9]②7月-汇总'!$AE:$AE,0)</f>
        <v>0</v>
      </c>
      <c r="BC203" s="55">
        <f>_xlfn.XLOOKUP(C203,'[9]②7月-汇总'!$D:$D,'[9]②7月-汇总'!$AF:$AF,0)</f>
        <v>0</v>
      </c>
      <c r="BD203" s="58">
        <f>_xlfn.XLOOKUP(C203,'[9]②7月-汇总'!$D:$D,'[9]②7月-汇总'!$AG:$AG,0)</f>
        <v>0</v>
      </c>
      <c r="BE203" s="60" t="e">
        <f t="shared" si="53"/>
        <v>#REF!</v>
      </c>
      <c r="BF203" s="52">
        <f>_xlfn.XLOOKUP(C203,'[9]①7月-花名册'!$E:$E,'[9]①7月-花名册'!$U:$U,0)</f>
        <v>0</v>
      </c>
      <c r="BG203" s="61" t="e">
        <f t="shared" si="50"/>
        <v>#REF!</v>
      </c>
      <c r="BH203" s="61" t="e">
        <f t="shared" si="51"/>
        <v>#REF!</v>
      </c>
      <c r="BI203" s="52">
        <f>_xlfn.XLOOKUP(C203,[9]上月未发人员明细!$A:$A,[9]上月未发人员明细!$I:$I,0)</f>
        <v>0</v>
      </c>
      <c r="BJ203" s="52">
        <f>SUMIFS([7]手动调整!$F:$F,[7]手动调整!$B:$B,C203)</f>
        <v>0</v>
      </c>
      <c r="BK203" s="64" t="e">
        <f t="shared" si="52"/>
        <v>#REF!</v>
      </c>
    </row>
    <row r="204" spans="1:63">
      <c r="A204" s="22" t="s">
        <v>307</v>
      </c>
      <c r="B204" s="23" t="s">
        <v>12</v>
      </c>
      <c r="C204" s="23" t="s">
        <v>312</v>
      </c>
      <c r="D204" s="23" t="str">
        <f>_xlfn.XLOOKUP(C204,[1]期初设置!$E:$E,[1]期初设置!$AM:$AM,0)</f>
        <v>大源+冲锋队</v>
      </c>
      <c r="E204" s="27">
        <f>IFERROR(_xlfn.XLOOKUP(C204,[1]期初设置!$E:$E,[1]期初设置!$R:$R),"")</f>
        <v>20697.65</v>
      </c>
      <c r="F204" s="27">
        <f>IFERROR(_xlfn.XLOOKUP(C204,[1]期初设置!$E:$E,[1]期初设置!S:S),"")</f>
        <v>4785.25</v>
      </c>
      <c r="G204" s="27">
        <f>IFERROR(_xlfn.XLOOKUP(C204,[1]期初设置!$E:$E,[1]期初设置!T:T),"")</f>
        <v>15912.4</v>
      </c>
      <c r="H204" s="27">
        <f>IFERROR(_xlfn.XLOOKUP(C204,[1]期初设置!$E:$E,[1]期初设置!U:U),"")</f>
        <v>0</v>
      </c>
      <c r="I204" s="31">
        <f>_xlfn.XLOOKUP(A204,[2]门店排名!$C:$C,[2]门店排名!$E:$E,0)</f>
        <v>120949.6</v>
      </c>
      <c r="J204" s="31">
        <f>IFERROR(_xlfn.XLOOKUP(D204,'[1]⑥战队统计表-B-a-②呈现-业绩明细表④'!$A:$A,'[1]⑥战队统计表-B-a-②呈现-业绩明细表④'!$C:$C,0),"")</f>
        <v>64729.3</v>
      </c>
      <c r="K204" s="32">
        <f>IFERROR(_xlfn.XLOOKUP(C204,[1]期初设置!$E:$E,[1]期初设置!$AI:$AI,0),"")</f>
        <v>574.87578</v>
      </c>
      <c r="L204" s="33">
        <f>_xlfn.XLOOKUP(C204,[1]期初设置!$E:$E,[1]期初设置!$J:$J,0)</f>
        <v>0</v>
      </c>
      <c r="M204" s="35">
        <f>_xlfn.XLOOKUP(C204,[1]期初设置!$E:$E,[1]期初设置!$I:$I,0)</f>
        <v>0</v>
      </c>
      <c r="N204" s="35">
        <f>_xlfn.XLOOKUP(C204,[1]期初设置!$E:$E,[1]期初设置!$K:$K,0)</f>
        <v>0</v>
      </c>
      <c r="O204" s="33">
        <f>_xlfn.XLOOKUP(C204,[1]期初设置!$E:$E,[1]期初设置!$O:$O,0)</f>
        <v>0</v>
      </c>
      <c r="P204" s="35">
        <f>IF(_xlfn.XLOOKUP(C204,[1]期初设置!$E:$E,[1]期初设置!$N:$N,0)="同老店",0,_xlfn.XLOOKUP(C204,[1]期初设置!$E:$E,[1]期初设置!$N:$N,0))</f>
        <v>0</v>
      </c>
      <c r="Q204" s="38">
        <f>_xlfn.XLOOKUP(C204,'[3]7月'!$C:$C,'[3]7月'!$E:$E,0)</f>
        <v>20407.3</v>
      </c>
      <c r="R204" s="38">
        <f>_xlfn.XLOOKUP(C204,'[3]7月'!$C:$C,'[3]7月'!$D:$D,0)</f>
        <v>120</v>
      </c>
      <c r="S204" s="38">
        <f>_xlfn.XLOOKUP(A204,[2]人头人次表!$A:$A,[2]人头人次表!$C:$C,0)</f>
        <v>149</v>
      </c>
      <c r="T204" s="38">
        <f>_xlfn.XLOOKUP(C204,'[4]②7月-汇总'!$D:$D,'[4]②7月-汇总'!$AP:$AP,0)</f>
        <v>31</v>
      </c>
      <c r="U204" s="38">
        <f>_xlfn.XLOOKUP(C204,'[4]②7月-汇总'!$D:$D,'[4]②7月-汇总'!$U:$U,0)</f>
        <v>0</v>
      </c>
      <c r="V204" s="41">
        <f>_xlfn.XLOOKUP(C204,[5]期初设置!$E:$E,[5]期初设置!$AG:$AG,0)</f>
        <v>0.04</v>
      </c>
      <c r="W204" s="42">
        <f>_xlfn.XLOOKUP(C204,[5]期初设置!$E:$E,[5]期初设置!$AH:$AH,0)</f>
        <v>181.8395</v>
      </c>
      <c r="X204" s="42">
        <f>_xlfn.XLOOKUP(C204,[5]期初设置!$E:$E,[5]期初设置!$AI:$AI,0)</f>
        <v>393.03628</v>
      </c>
      <c r="Y204" s="42">
        <f>_xlfn.XLOOKUP(C204,[5]期初设置!$E:$E,[5]期初设置!$AM:$AM,0)</f>
        <v>0</v>
      </c>
      <c r="Z204" s="42">
        <f t="shared" si="41"/>
        <v>0</v>
      </c>
      <c r="AA204" s="42">
        <f t="shared" si="42"/>
        <v>574.87578</v>
      </c>
      <c r="AB204" s="42">
        <f>_xlfn.XLOOKUP(C204,'[6]健康师-人工底薪'!$A:$A,'[6]健康师-人工底薪'!$AF:$AF,0)</f>
        <v>2000</v>
      </c>
      <c r="AC204" s="47">
        <f t="shared" si="43"/>
        <v>2000</v>
      </c>
      <c r="AD204" s="38">
        <f>_xlfn.XLOOKUP(C204,'[3]7月'!$C:$C,'[3]7月'!$F:$F,0)</f>
        <v>2023</v>
      </c>
      <c r="AE204" s="38">
        <f>_xlfn.XLOOKUP(C204,'[8]7月'!$C:$C,'[8]7月'!$G:$G,0)</f>
        <v>240</v>
      </c>
      <c r="AF204" s="38">
        <f>_xlfn.XLOOKUP(C204,'[9]②7月-汇总'!$D:$D,'[9]②7月-汇总'!$W:$W,0)</f>
        <v>0</v>
      </c>
      <c r="AG204" s="38">
        <f>_xlfn.XLOOKUP(C204,'[9]②7月-汇总'!$D:$D,'[9]②7月-汇总'!$Z:$Z,0)</f>
        <v>0</v>
      </c>
      <c r="AH204" s="50" t="e">
        <f>AA204+AC204+#REF!+#REF!+#REF!+AF204+AG204+AD204+AE204</f>
        <v>#REF!</v>
      </c>
      <c r="AI204" s="38">
        <f>_xlfn.XLOOKUP(C204,'[9]①7月-花名册'!$E:$E,'[9]①7月-花名册'!$T:$T,0)</f>
        <v>0</v>
      </c>
      <c r="AJ204" s="38">
        <f t="shared" si="44"/>
        <v>0</v>
      </c>
      <c r="AK204" s="38">
        <f t="shared" si="45"/>
        <v>0</v>
      </c>
      <c r="AL204" s="38">
        <f t="shared" si="46"/>
        <v>0</v>
      </c>
      <c r="AM204" s="38" t="e">
        <f t="shared" si="47"/>
        <v>#REF!</v>
      </c>
      <c r="AN204" s="52">
        <f>_xlfn.XLOOKUP(C204,'[9]②7月-汇总'!$D:$D,'[9]②7月-汇总'!AI:AI,0)</f>
        <v>0</v>
      </c>
      <c r="AO204" s="52">
        <f>_xlfn.XLOOKUP(C204,'[9]②7月-汇总'!$D:$D,'[9]②7月-汇总'!AJ:AJ,0)</f>
        <v>0</v>
      </c>
      <c r="AP204" s="52">
        <f>_xlfn.XLOOKUP(C204,'[9]②7月-汇总'!$D:$D,'[9]②7月-汇总'!AL:AL,0)</f>
        <v>0</v>
      </c>
      <c r="AQ204" s="54">
        <f t="shared" si="48"/>
        <v>0</v>
      </c>
      <c r="AR204" s="55">
        <f>_xlfn.XLOOKUP(C204,'[9]②7月-汇总'!$D:$D,'[9]②7月-汇总'!X:X,0)</f>
        <v>10</v>
      </c>
      <c r="AS204" s="55">
        <f>_xlfn.XLOOKUP(C204,'[9]②7月-汇总'!$D:$D,'[9]②7月-汇总'!Y:Y,0)</f>
        <v>0</v>
      </c>
      <c r="AT204" s="55"/>
      <c r="AU204" s="52">
        <f>_xlfn.XLOOKUP(C204,'[10]7月社保'!$B:$B,'[10]7月社保'!$L:$L,0)</f>
        <v>0</v>
      </c>
      <c r="AV204" s="52">
        <f>IFERROR(IF(AL204&gt;0,_xlfn.XLOOKUP(C204,[11]健康师明细!$C:$C,[11]健康师明细!$N:$N,0),0),0)</f>
        <v>0</v>
      </c>
      <c r="AW204" s="52">
        <f>_xlfn.XLOOKUP(C204,'[9]②7月-汇总'!$D:$D,'[9]②7月-汇总'!$AC:$AC,0)</f>
        <v>0</v>
      </c>
      <c r="AX204" s="52">
        <f>_xlfn.XLOOKUP(C204,'[9]②7月-汇总'!$D:$D,'[9]②7月-汇总'!$AB:$AB,0)</f>
        <v>0</v>
      </c>
      <c r="AY204" s="52">
        <f>_xlfn.XLOOKUP(C204,'[9]②7月-汇总'!$D:$D,'[9]②7月-汇总'!$AD:$AD,0)</f>
        <v>0</v>
      </c>
      <c r="AZ204" s="54">
        <f t="shared" si="49"/>
        <v>10</v>
      </c>
      <c r="BA204" s="52">
        <f>_xlfn.XLOOKUP(C204,[11]健康师明细!$C:$C,[11]健康师明细!$K:$K,0)</f>
        <v>0</v>
      </c>
      <c r="BB204" s="55">
        <f>_xlfn.XLOOKUP(C204,'[9]②7月-汇总'!$D:$D,'[9]②7月-汇总'!$AE:$AE,0)</f>
        <v>0</v>
      </c>
      <c r="BC204" s="55">
        <f>_xlfn.XLOOKUP(C204,'[9]②7月-汇总'!$D:$D,'[9]②7月-汇总'!$AF:$AF,0)</f>
        <v>0</v>
      </c>
      <c r="BD204" s="58">
        <f>_xlfn.XLOOKUP(C204,'[9]②7月-汇总'!$D:$D,'[9]②7月-汇总'!$AG:$AG,0)</f>
        <v>0</v>
      </c>
      <c r="BE204" s="60" t="e">
        <f t="shared" si="53"/>
        <v>#REF!</v>
      </c>
      <c r="BF204" s="52">
        <f>_xlfn.XLOOKUP(C204,'[9]①7月-花名册'!$E:$E,'[9]①7月-花名册'!$U:$U,0)</f>
        <v>0</v>
      </c>
      <c r="BG204" s="61" t="e">
        <f t="shared" si="50"/>
        <v>#REF!</v>
      </c>
      <c r="BH204" s="61" t="e">
        <f t="shared" si="51"/>
        <v>#REF!</v>
      </c>
      <c r="BI204" s="52">
        <f>_xlfn.XLOOKUP(C204,[9]上月未发人员明细!$A:$A,[9]上月未发人员明细!$I:$I,0)</f>
        <v>0</v>
      </c>
      <c r="BJ204" s="52">
        <f>SUMIFS([7]手动调整!$F:$F,[7]手动调整!$B:$B,C204)</f>
        <v>0</v>
      </c>
      <c r="BK204" s="64" t="e">
        <f t="shared" si="52"/>
        <v>#REF!</v>
      </c>
    </row>
    <row r="205" spans="1:63">
      <c r="A205" s="22" t="s">
        <v>307</v>
      </c>
      <c r="B205" s="23" t="s">
        <v>12</v>
      </c>
      <c r="C205" s="23" t="s">
        <v>313</v>
      </c>
      <c r="D205" s="23" t="str">
        <f>_xlfn.XLOOKUP(C205,[1]期初设置!$E:$E,[1]期初设置!$AM:$AM,0)</f>
        <v>单人</v>
      </c>
      <c r="E205" s="27">
        <f>IFERROR(_xlfn.XLOOKUP(C205,[1]期初设置!$E:$E,[1]期初设置!$R:$R),"")</f>
        <v>0</v>
      </c>
      <c r="F205" s="27">
        <f>IFERROR(_xlfn.XLOOKUP(C205,[1]期初设置!$E:$E,[1]期初设置!S:S),"")</f>
        <v>0</v>
      </c>
      <c r="G205" s="27">
        <f>IFERROR(_xlfn.XLOOKUP(C205,[1]期初设置!$E:$E,[1]期初设置!T:T),"")</f>
        <v>0</v>
      </c>
      <c r="H205" s="27">
        <f>IFERROR(_xlfn.XLOOKUP(C205,[1]期初设置!$E:$E,[1]期初设置!U:U),"")</f>
        <v>0</v>
      </c>
      <c r="I205" s="31">
        <f>_xlfn.XLOOKUP(A205,[2]门店排名!$C:$C,[2]门店排名!$E:$E,0)</f>
        <v>120949.6</v>
      </c>
      <c r="J205" s="31">
        <f>IFERROR(_xlfn.XLOOKUP(D205,'[1]⑥战队统计表-B-a-②呈现-业绩明细表④'!$A:$A,'[1]⑥战队统计表-B-a-②呈现-业绩明细表④'!$C:$C,0),"")</f>
        <v>0</v>
      </c>
      <c r="K205" s="32">
        <f>IFERROR(_xlfn.XLOOKUP(C205,[1]期初设置!$E:$E,[1]期初设置!$AI:$AI,0),"")</f>
        <v>0</v>
      </c>
      <c r="L205" s="33">
        <f>_xlfn.XLOOKUP(C205,[1]期初设置!$E:$E,[1]期初设置!$J:$J,0)</f>
        <v>0</v>
      </c>
      <c r="M205" s="35">
        <f>_xlfn.XLOOKUP(C205,[1]期初设置!$E:$E,[1]期初设置!$I:$I,0)</f>
        <v>0</v>
      </c>
      <c r="N205" s="35">
        <f>_xlfn.XLOOKUP(C205,[1]期初设置!$E:$E,[1]期初设置!$K:$K,0)</f>
        <v>0</v>
      </c>
      <c r="O205" s="33">
        <f>_xlfn.XLOOKUP(C205,[1]期初设置!$E:$E,[1]期初设置!$O:$O,0)</f>
        <v>0</v>
      </c>
      <c r="P205" s="35">
        <f>IF(_xlfn.XLOOKUP(C205,[1]期初设置!$E:$E,[1]期初设置!$N:$N,0)="同老店",0,_xlfn.XLOOKUP(C205,[1]期初设置!$E:$E,[1]期初设置!$N:$N,0))</f>
        <v>0</v>
      </c>
      <c r="Q205" s="38">
        <f>_xlfn.XLOOKUP(C205,'[3]7月'!$C:$C,'[3]7月'!$E:$E,0)</f>
        <v>81.13</v>
      </c>
      <c r="R205" s="38">
        <f>_xlfn.XLOOKUP(C205,'[3]7月'!$C:$C,'[3]7月'!$D:$D,0)</f>
        <v>2</v>
      </c>
      <c r="S205" s="38">
        <f>_xlfn.XLOOKUP(A205,[2]人头人次表!$A:$A,[2]人头人次表!$C:$C,0)</f>
        <v>149</v>
      </c>
      <c r="T205" s="38">
        <f>_xlfn.XLOOKUP(C205,'[4]②7月-汇总'!$D:$D,'[4]②7月-汇总'!$AP:$AP,0)</f>
        <v>1</v>
      </c>
      <c r="U205" s="38">
        <f>_xlfn.XLOOKUP(C205,'[4]②7月-汇总'!$D:$D,'[4]②7月-汇总'!$U:$U,0)</f>
        <v>4</v>
      </c>
      <c r="V205" s="41">
        <f>_xlfn.XLOOKUP(C205,[5]期初设置!$E:$E,[5]期初设置!$AG:$AG,0)</f>
        <v>0</v>
      </c>
      <c r="W205" s="42">
        <f>_xlfn.XLOOKUP(C205,[5]期初设置!$E:$E,[5]期初设置!$AH:$AH,0)</f>
        <v>0</v>
      </c>
      <c r="X205" s="42">
        <f>_xlfn.XLOOKUP(C205,[5]期初设置!$E:$E,[5]期初设置!$AI:$AI,0)</f>
        <v>0</v>
      </c>
      <c r="Y205" s="42" t="str">
        <f>_xlfn.XLOOKUP(C205,[5]期初设置!$E:$E,[5]期初设置!$AM:$AM,0)</f>
        <v/>
      </c>
      <c r="Z205" s="42">
        <f t="shared" si="41"/>
        <v>0</v>
      </c>
      <c r="AA205" s="42">
        <f t="shared" si="42"/>
        <v>0</v>
      </c>
      <c r="AB205" s="42">
        <f>_xlfn.XLOOKUP(C205,'[6]健康师-人工底薪'!$A:$A,'[6]健康师-人工底薪'!$AF:$AF,0)</f>
        <v>58.0645161290323</v>
      </c>
      <c r="AC205" s="47">
        <f t="shared" si="43"/>
        <v>58.0645161290323</v>
      </c>
      <c r="AD205" s="38">
        <f>_xlfn.XLOOKUP(C205,'[3]7月'!$C:$C,'[3]7月'!$F:$F,0)</f>
        <v>30</v>
      </c>
      <c r="AE205" s="38">
        <f>_xlfn.XLOOKUP(C205,'[8]7月'!$C:$C,'[8]7月'!$G:$G,0)</f>
        <v>0</v>
      </c>
      <c r="AF205" s="38">
        <f>_xlfn.XLOOKUP(C205,'[9]②7月-汇总'!$D:$D,'[9]②7月-汇总'!$W:$W,0)</f>
        <v>0</v>
      </c>
      <c r="AG205" s="38">
        <f>_xlfn.XLOOKUP(C205,'[9]②7月-汇总'!$D:$D,'[9]②7月-汇总'!$Z:$Z,0)</f>
        <v>0</v>
      </c>
      <c r="AH205" s="50" t="e">
        <f>AA205+AC205+#REF!+#REF!+#REF!+AF205+AG205+AD205+AE205</f>
        <v>#REF!</v>
      </c>
      <c r="AI205" s="38">
        <f>_xlfn.XLOOKUP(C205,'[9]①7月-花名册'!$E:$E,'[9]①7月-花名册'!$T:$T,0)</f>
        <v>0</v>
      </c>
      <c r="AJ205" s="38">
        <f t="shared" si="44"/>
        <v>0</v>
      </c>
      <c r="AK205" s="38">
        <f t="shared" si="45"/>
        <v>0</v>
      </c>
      <c r="AL205" s="38">
        <f t="shared" si="46"/>
        <v>0</v>
      </c>
      <c r="AM205" s="38" t="e">
        <f t="shared" si="47"/>
        <v>#REF!</v>
      </c>
      <c r="AN205" s="52">
        <f>_xlfn.XLOOKUP(C205,'[9]②7月-汇总'!$D:$D,'[9]②7月-汇总'!AI:AI,0)</f>
        <v>0</v>
      </c>
      <c r="AO205" s="52">
        <f>_xlfn.XLOOKUP(C205,'[9]②7月-汇总'!$D:$D,'[9]②7月-汇总'!AJ:AJ,0)</f>
        <v>0</v>
      </c>
      <c r="AP205" s="52">
        <f>_xlfn.XLOOKUP(C205,'[9]②7月-汇总'!$D:$D,'[9]②7月-汇总'!AL:AL,0)</f>
        <v>0</v>
      </c>
      <c r="AQ205" s="54">
        <f t="shared" si="48"/>
        <v>0</v>
      </c>
      <c r="AR205" s="55">
        <f>_xlfn.XLOOKUP(C205,'[9]②7月-汇总'!$D:$D,'[9]②7月-汇总'!X:X,0)</f>
        <v>0</v>
      </c>
      <c r="AS205" s="55">
        <f>_xlfn.XLOOKUP(C205,'[9]②7月-汇总'!$D:$D,'[9]②7月-汇总'!Y:Y,0)</f>
        <v>0</v>
      </c>
      <c r="AT205" s="55"/>
      <c r="AU205" s="52">
        <f>_xlfn.XLOOKUP(C205,'[10]7月社保'!$B:$B,'[10]7月社保'!$L:$L,0)</f>
        <v>0</v>
      </c>
      <c r="AV205" s="52">
        <f>IFERROR(IF(AL205&gt;0,_xlfn.XLOOKUP(C205,[11]健康师明细!$C:$C,[11]健康师明细!$N:$N,0),0),0)</f>
        <v>0</v>
      </c>
      <c r="AW205" s="52">
        <f>_xlfn.XLOOKUP(C205,'[9]②7月-汇总'!$D:$D,'[9]②7月-汇总'!$AC:$AC,0)</f>
        <v>0</v>
      </c>
      <c r="AX205" s="52">
        <f>_xlfn.XLOOKUP(C205,'[9]②7月-汇总'!$D:$D,'[9]②7月-汇总'!$AB:$AB,0)</f>
        <v>0</v>
      </c>
      <c r="AY205" s="52">
        <f>_xlfn.XLOOKUP(C205,'[9]②7月-汇总'!$D:$D,'[9]②7月-汇总'!$AD:$AD,0)</f>
        <v>0</v>
      </c>
      <c r="AZ205" s="54">
        <f t="shared" si="49"/>
        <v>0</v>
      </c>
      <c r="BA205" s="52">
        <f>_xlfn.XLOOKUP(C205,[11]健康师明细!$C:$C,[11]健康师明细!$K:$K,0)</f>
        <v>0</v>
      </c>
      <c r="BB205" s="55">
        <f>_xlfn.XLOOKUP(C205,'[9]②7月-汇总'!$D:$D,'[9]②7月-汇总'!$AE:$AE,0)</f>
        <v>0</v>
      </c>
      <c r="BC205" s="55">
        <f>_xlfn.XLOOKUP(C205,'[9]②7月-汇总'!$D:$D,'[9]②7月-汇总'!$AF:$AF,0)</f>
        <v>0</v>
      </c>
      <c r="BD205" s="58">
        <f>_xlfn.XLOOKUP(C205,'[9]②7月-汇总'!$D:$D,'[9]②7月-汇总'!$AG:$AG,0)</f>
        <v>0</v>
      </c>
      <c r="BE205" s="60" t="e">
        <f t="shared" si="53"/>
        <v>#REF!</v>
      </c>
      <c r="BF205" s="52">
        <f>_xlfn.XLOOKUP(C205,'[9]①7月-花名册'!$E:$E,'[9]①7月-花名册'!$U:$U,0)</f>
        <v>0</v>
      </c>
      <c r="BG205" s="61" t="e">
        <f t="shared" si="50"/>
        <v>#REF!</v>
      </c>
      <c r="BH205" s="61" t="e">
        <f t="shared" si="51"/>
        <v>#REF!</v>
      </c>
      <c r="BI205" s="52">
        <f>_xlfn.XLOOKUP(C205,[9]上月未发人员明细!$A:$A,[9]上月未发人员明细!$I:$I,0)</f>
        <v>0</v>
      </c>
      <c r="BJ205" s="52">
        <f>SUMIFS([7]手动调整!$F:$F,[7]手动调整!$B:$B,C205)</f>
        <v>0</v>
      </c>
      <c r="BK205" s="64" t="e">
        <f t="shared" si="52"/>
        <v>#REF!</v>
      </c>
    </row>
    <row r="206" spans="1:63">
      <c r="A206" s="22" t="s">
        <v>307</v>
      </c>
      <c r="B206" s="23" t="s">
        <v>81</v>
      </c>
      <c r="C206" s="23" t="s">
        <v>314</v>
      </c>
      <c r="D206" s="23">
        <f>_xlfn.XLOOKUP(C206,[1]期初设置!$E:$E,[1]期初设置!$AM:$AM,0)</f>
        <v>0</v>
      </c>
      <c r="E206" s="27" t="str">
        <f>IFERROR(_xlfn.XLOOKUP(C206,[1]期初设置!$E:$E,[1]期初设置!$R:$R),"")</f>
        <v/>
      </c>
      <c r="F206" s="27" t="str">
        <f>IFERROR(_xlfn.XLOOKUP(C206,[1]期初设置!$E:$E,[1]期初设置!S:S),"")</f>
        <v/>
      </c>
      <c r="G206" s="27" t="str">
        <f>IFERROR(_xlfn.XLOOKUP(C206,[1]期初设置!$E:$E,[1]期初设置!T:T),"")</f>
        <v/>
      </c>
      <c r="H206" s="27" t="str">
        <f>IFERROR(_xlfn.XLOOKUP(C206,[1]期初设置!$E:$E,[1]期初设置!U:U),"")</f>
        <v/>
      </c>
      <c r="I206" s="31">
        <f>_xlfn.XLOOKUP(A206,[2]门店排名!$C:$C,[2]门店排名!$E:$E,0)</f>
        <v>120949.6</v>
      </c>
      <c r="J206" s="31" t="str">
        <f>IFERROR(_xlfn.XLOOKUP(D206,'[1]⑥战队统计表-B-a-②呈现-业绩明细表④'!$A:$A,'[1]⑥战队统计表-B-a-②呈现-业绩明细表④'!$C:$C,0),"")</f>
        <v/>
      </c>
      <c r="K206" s="32">
        <f>IFERROR(_xlfn.XLOOKUP(C206,[1]期初设置!$E:$E,[1]期初设置!$AI:$AI,0),"")</f>
        <v>0</v>
      </c>
      <c r="L206" s="33">
        <f>_xlfn.XLOOKUP(C206,[1]期初设置!$E:$E,[1]期初设置!$J:$J,0)</f>
        <v>0</v>
      </c>
      <c r="M206" s="35">
        <f>_xlfn.XLOOKUP(C206,[1]期初设置!$E:$E,[1]期初设置!$I:$I,0)</f>
        <v>0</v>
      </c>
      <c r="N206" s="35">
        <f>_xlfn.XLOOKUP(C206,[1]期初设置!$E:$E,[1]期初设置!$K:$K,0)</f>
        <v>0</v>
      </c>
      <c r="O206" s="33">
        <f>_xlfn.XLOOKUP(C206,[1]期初设置!$E:$E,[1]期初设置!$O:$O,0)</f>
        <v>0</v>
      </c>
      <c r="P206" s="35">
        <f>IF(_xlfn.XLOOKUP(C206,[1]期初设置!$E:$E,[1]期初设置!$N:$N,0)="同老店",0,_xlfn.XLOOKUP(C206,[1]期初设置!$E:$E,[1]期初设置!$N:$N,0))</f>
        <v>0</v>
      </c>
      <c r="Q206" s="38">
        <f>_xlfn.XLOOKUP(C206,'[3]7月'!$C:$C,'[3]7月'!$E:$E,0)</f>
        <v>0</v>
      </c>
      <c r="R206" s="38">
        <f>_xlfn.XLOOKUP(C206,'[3]7月'!$C:$C,'[3]7月'!$D:$D,0)</f>
        <v>0</v>
      </c>
      <c r="S206" s="38">
        <f>_xlfn.XLOOKUP(A206,[2]人头人次表!$A:$A,[2]人头人次表!$C:$C,0)</f>
        <v>149</v>
      </c>
      <c r="T206" s="38">
        <f>_xlfn.XLOOKUP(C206,'[4]②7月-汇总'!$D:$D,'[4]②7月-汇总'!$AP:$AP,0)</f>
        <v>31</v>
      </c>
      <c r="U206" s="38">
        <f>_xlfn.XLOOKUP(C206,'[4]②7月-汇总'!$D:$D,'[4]②7月-汇总'!$U:$U,0)</f>
        <v>0</v>
      </c>
      <c r="V206" s="41">
        <f>_xlfn.XLOOKUP(C206,[5]期初设置!$E:$E,[5]期初设置!$AG:$AG,0)</f>
        <v>0</v>
      </c>
      <c r="W206" s="42">
        <f>_xlfn.XLOOKUP(C206,[5]期初设置!$E:$E,[5]期初设置!$AH:$AH,0)</f>
        <v>0</v>
      </c>
      <c r="X206" s="42">
        <f>_xlfn.XLOOKUP(C206,[5]期初设置!$E:$E,[5]期初设置!$AI:$AI,0)</f>
        <v>0</v>
      </c>
      <c r="Y206" s="42">
        <f>_xlfn.XLOOKUP(C206,[5]期初设置!$E:$E,[5]期初设置!$AM:$AM,0)</f>
        <v>0</v>
      </c>
      <c r="Z206" s="42">
        <f t="shared" si="41"/>
        <v>0</v>
      </c>
      <c r="AA206" s="42">
        <f t="shared" si="42"/>
        <v>0</v>
      </c>
      <c r="AB206" s="42">
        <f>_xlfn.XLOOKUP(C206,'[6]健康师-人工底薪'!$A:$A,'[6]健康师-人工底薪'!$AF:$AF,0)</f>
        <v>0</v>
      </c>
      <c r="AC206" s="47">
        <f t="shared" si="43"/>
        <v>0</v>
      </c>
      <c r="AD206" s="38">
        <f>_xlfn.XLOOKUP(C206,'[3]7月'!$C:$C,'[3]7月'!$F:$F,0)</f>
        <v>0</v>
      </c>
      <c r="AE206" s="38">
        <f>_xlfn.XLOOKUP(C206,'[8]7月'!$C:$C,'[8]7月'!$G:$G,0)</f>
        <v>0</v>
      </c>
      <c r="AF206" s="38">
        <f>_xlfn.XLOOKUP(C206,'[9]②7月-汇总'!$D:$D,'[9]②7月-汇总'!$W:$W,0)</f>
        <v>0</v>
      </c>
      <c r="AG206" s="38">
        <f>_xlfn.XLOOKUP(C206,'[9]②7月-汇总'!$D:$D,'[9]②7月-汇总'!$Z:$Z,0)</f>
        <v>0</v>
      </c>
      <c r="AH206" s="50" t="e">
        <f>AA206+AC206+#REF!+#REF!+#REF!+AF206+AG206+AD206+AE206</f>
        <v>#REF!</v>
      </c>
      <c r="AI206" s="38">
        <f>_xlfn.XLOOKUP(C206,'[9]①7月-花名册'!$E:$E,'[9]①7月-花名册'!$T:$T,0)</f>
        <v>3500</v>
      </c>
      <c r="AJ206" s="38">
        <f t="shared" si="44"/>
        <v>0</v>
      </c>
      <c r="AK206" s="38">
        <f t="shared" si="45"/>
        <v>3500</v>
      </c>
      <c r="AL206" s="38" t="e">
        <f t="shared" si="46"/>
        <v>#REF!</v>
      </c>
      <c r="AM206" s="38" t="e">
        <f t="shared" si="47"/>
        <v>#REF!</v>
      </c>
      <c r="AN206" s="52">
        <f>_xlfn.XLOOKUP(C206,'[9]②7月-汇总'!$D:$D,'[9]②7月-汇总'!AI:AI,0)</f>
        <v>0</v>
      </c>
      <c r="AO206" s="52">
        <f>_xlfn.XLOOKUP(C206,'[9]②7月-汇总'!$D:$D,'[9]②7月-汇总'!AJ:AJ,0)</f>
        <v>0</v>
      </c>
      <c r="AP206" s="52">
        <f>_xlfn.XLOOKUP(C206,'[9]②7月-汇总'!$D:$D,'[9]②7月-汇总'!AL:AL,0)</f>
        <v>0</v>
      </c>
      <c r="AQ206" s="54">
        <f t="shared" si="48"/>
        <v>0</v>
      </c>
      <c r="AR206" s="55">
        <f>_xlfn.XLOOKUP(C206,'[9]②7月-汇总'!$D:$D,'[9]②7月-汇总'!X:X,0)</f>
        <v>10</v>
      </c>
      <c r="AS206" s="55">
        <f>_xlfn.XLOOKUP(C206,'[9]②7月-汇总'!$D:$D,'[9]②7月-汇总'!Y:Y,0)</f>
        <v>0</v>
      </c>
      <c r="AT206" s="55"/>
      <c r="AU206" s="52">
        <f>_xlfn.XLOOKUP(C206,'[10]7月社保'!$B:$B,'[10]7月社保'!$L:$L,0)</f>
        <v>0</v>
      </c>
      <c r="AV206" s="52">
        <f>IFERROR(IF(AL206&gt;0,_xlfn.XLOOKUP(C206,[11]健康师明细!$C:$C,[11]健康师明细!$N:$N,0),0),0)</f>
        <v>0</v>
      </c>
      <c r="AW206" s="52">
        <f>_xlfn.XLOOKUP(C206,'[9]②7月-汇总'!$D:$D,'[9]②7月-汇总'!$AC:$AC,0)</f>
        <v>0</v>
      </c>
      <c r="AX206" s="52">
        <f>_xlfn.XLOOKUP(C206,'[9]②7月-汇总'!$D:$D,'[9]②7月-汇总'!$AB:$AB,0)</f>
        <v>0</v>
      </c>
      <c r="AY206" s="52">
        <f>_xlfn.XLOOKUP(C206,'[9]②7月-汇总'!$D:$D,'[9]②7月-汇总'!$AD:$AD,0)</f>
        <v>0</v>
      </c>
      <c r="AZ206" s="54">
        <f t="shared" si="49"/>
        <v>10</v>
      </c>
      <c r="BA206" s="52">
        <f>_xlfn.XLOOKUP(C206,[11]健康师明细!$C:$C,[11]健康师明细!$K:$K,0)</f>
        <v>0</v>
      </c>
      <c r="BB206" s="55">
        <f>_xlfn.XLOOKUP(C206,'[9]②7月-汇总'!$D:$D,'[9]②7月-汇总'!$AE:$AE,0)</f>
        <v>0</v>
      </c>
      <c r="BC206" s="55">
        <f>_xlfn.XLOOKUP(C206,'[9]②7月-汇总'!$D:$D,'[9]②7月-汇总'!$AF:$AF,0)</f>
        <v>0</v>
      </c>
      <c r="BD206" s="58">
        <f>_xlfn.XLOOKUP(C206,'[9]②7月-汇总'!$D:$D,'[9]②7月-汇总'!$AG:$AG,0)</f>
        <v>0</v>
      </c>
      <c r="BE206" s="60" t="e">
        <f t="shared" si="53"/>
        <v>#REF!</v>
      </c>
      <c r="BF206" s="52">
        <f>_xlfn.XLOOKUP(C206,'[9]①7月-花名册'!$E:$E,'[9]①7月-花名册'!$U:$U,0)</f>
        <v>0</v>
      </c>
      <c r="BG206" s="61" t="e">
        <f t="shared" si="50"/>
        <v>#REF!</v>
      </c>
      <c r="BH206" s="61" t="e">
        <f t="shared" si="51"/>
        <v>#REF!</v>
      </c>
      <c r="BI206" s="52">
        <f>_xlfn.XLOOKUP(C206,[9]上月未发人员明细!$A:$A,[9]上月未发人员明细!$I:$I,0)</f>
        <v>410</v>
      </c>
      <c r="BJ206" s="52">
        <f>SUMIFS([7]手动调整!$F:$F,[7]手动调整!$B:$B,C206)</f>
        <v>0</v>
      </c>
      <c r="BK206" s="64" t="e">
        <f t="shared" si="52"/>
        <v>#REF!</v>
      </c>
    </row>
    <row r="207" spans="1:63">
      <c r="A207" s="22" t="s">
        <v>233</v>
      </c>
      <c r="B207" s="23" t="s">
        <v>79</v>
      </c>
      <c r="C207" s="23" t="s">
        <v>315</v>
      </c>
      <c r="D207" s="23">
        <f>_xlfn.XLOOKUP(C207,[1]期初设置!$E:$E,[1]期初设置!$AM:$AM,0)</f>
        <v>0</v>
      </c>
      <c r="E207" s="27" t="str">
        <f>IFERROR(_xlfn.XLOOKUP(C207,[1]期初设置!$E:$E,[1]期初设置!$R:$R),"")</f>
        <v/>
      </c>
      <c r="F207" s="27" t="str">
        <f>IFERROR(_xlfn.XLOOKUP(C207,[1]期初设置!$E:$E,[1]期初设置!S:S),"")</f>
        <v/>
      </c>
      <c r="G207" s="27" t="str">
        <f>IFERROR(_xlfn.XLOOKUP(C207,[1]期初设置!$E:$E,[1]期初设置!T:T),"")</f>
        <v/>
      </c>
      <c r="H207" s="27" t="str">
        <f>IFERROR(_xlfn.XLOOKUP(C207,[1]期初设置!$E:$E,[1]期初设置!U:U),"")</f>
        <v/>
      </c>
      <c r="I207" s="31">
        <f>_xlfn.XLOOKUP(A207,[2]门店排名!$C:$C,[2]门店排名!$E:$E,0)</f>
        <v>259744.88</v>
      </c>
      <c r="J207" s="31" t="str">
        <f>IFERROR(_xlfn.XLOOKUP(D207,'[1]⑥战队统计表-B-a-②呈现-业绩明细表④'!$A:$A,'[1]⑥战队统计表-B-a-②呈现-业绩明细表④'!$C:$C,0),"")</f>
        <v/>
      </c>
      <c r="K207" s="32">
        <f>IFERROR(_xlfn.XLOOKUP(C207,[1]期初设置!$E:$E,[1]期初设置!$AI:$AI,0),"")</f>
        <v>0</v>
      </c>
      <c r="L207" s="33">
        <f>_xlfn.XLOOKUP(C207,[1]期初设置!$E:$E,[1]期初设置!$J:$J,0)</f>
        <v>0</v>
      </c>
      <c r="M207" s="35">
        <f>_xlfn.XLOOKUP(C207,[1]期初设置!$E:$E,[1]期初设置!$I:$I,0)</f>
        <v>0</v>
      </c>
      <c r="N207" s="35">
        <f>_xlfn.XLOOKUP(C207,[1]期初设置!$E:$E,[1]期初设置!$K:$K,0)</f>
        <v>0</v>
      </c>
      <c r="O207" s="33">
        <f>_xlfn.XLOOKUP(C207,[1]期初设置!$E:$E,[1]期初设置!$O:$O,0)</f>
        <v>0</v>
      </c>
      <c r="P207" s="35">
        <f>IF(_xlfn.XLOOKUP(C207,[1]期初设置!$E:$E,[1]期初设置!$N:$N,0)="同老店",0,_xlfn.XLOOKUP(C207,[1]期初设置!$E:$E,[1]期初设置!$N:$N,0))</f>
        <v>0</v>
      </c>
      <c r="Q207" s="38">
        <f>_xlfn.XLOOKUP(C207,'[3]7月'!$C:$C,'[3]7月'!$E:$E,0)</f>
        <v>0</v>
      </c>
      <c r="R207" s="38">
        <f>_xlfn.XLOOKUP(C207,'[3]7月'!$C:$C,'[3]7月'!$D:$D,0)</f>
        <v>0</v>
      </c>
      <c r="S207" s="38">
        <f>_xlfn.XLOOKUP(A207,[2]人头人次表!$A:$A,[2]人头人次表!$C:$C,0)</f>
        <v>155</v>
      </c>
      <c r="T207" s="38">
        <f>_xlfn.XLOOKUP(C207,'[4]②7月-汇总'!$D:$D,'[4]②7月-汇总'!$AP:$AP,0)</f>
        <v>31</v>
      </c>
      <c r="U207" s="38">
        <f>_xlfn.XLOOKUP(C207,'[4]②7月-汇总'!$D:$D,'[4]②7月-汇总'!$U:$U,0)</f>
        <v>0</v>
      </c>
      <c r="V207" s="41">
        <f>_xlfn.XLOOKUP(C207,[5]期初设置!$E:$E,[5]期初设置!$AG:$AG,0)</f>
        <v>0</v>
      </c>
      <c r="W207" s="42">
        <f>_xlfn.XLOOKUP(C207,[5]期初设置!$E:$E,[5]期初设置!$AH:$AH,0)</f>
        <v>0</v>
      </c>
      <c r="X207" s="42">
        <f>_xlfn.XLOOKUP(C207,[5]期初设置!$E:$E,[5]期初设置!$AI:$AI,0)</f>
        <v>0</v>
      </c>
      <c r="Y207" s="42">
        <f>_xlfn.XLOOKUP(C207,[5]期初设置!$E:$E,[5]期初设置!$AM:$AM,0)</f>
        <v>0</v>
      </c>
      <c r="Z207" s="42">
        <f t="shared" si="41"/>
        <v>0</v>
      </c>
      <c r="AA207" s="42">
        <f t="shared" si="42"/>
        <v>0</v>
      </c>
      <c r="AB207" s="42">
        <f>_xlfn.XLOOKUP(C207,'[6]健康师-人工底薪'!$A:$A,'[6]健康师-人工底薪'!$AF:$AF,0)</f>
        <v>0</v>
      </c>
      <c r="AC207" s="47">
        <f t="shared" si="43"/>
        <v>0</v>
      </c>
      <c r="AD207" s="38">
        <f>_xlfn.XLOOKUP(C207,'[3]7月'!$C:$C,'[3]7月'!$F:$F,0)</f>
        <v>0</v>
      </c>
      <c r="AE207" s="38">
        <f>_xlfn.XLOOKUP(C207,'[8]7月'!$C:$C,'[8]7月'!$G:$G,0)</f>
        <v>0</v>
      </c>
      <c r="AF207" s="38">
        <f>_xlfn.XLOOKUP(C207,'[9]②7月-汇总'!$D:$D,'[9]②7月-汇总'!$W:$W,0)</f>
        <v>0</v>
      </c>
      <c r="AG207" s="38">
        <f>_xlfn.XLOOKUP(C207,'[9]②7月-汇总'!$D:$D,'[9]②7月-汇总'!$Z:$Z,0)</f>
        <v>0</v>
      </c>
      <c r="AH207" s="50" t="e">
        <f>AA207+AC207+#REF!+#REF!+#REF!+AF207+AG207+AD207+AE207</f>
        <v>#REF!</v>
      </c>
      <c r="AI207" s="38">
        <f>_xlfn.XLOOKUP(C207,'[9]①7月-花名册'!$E:$E,'[9]①7月-花名册'!$T:$T,0)</f>
        <v>0</v>
      </c>
      <c r="AJ207" s="38">
        <f t="shared" si="44"/>
        <v>0</v>
      </c>
      <c r="AK207" s="38">
        <f t="shared" si="45"/>
        <v>0</v>
      </c>
      <c r="AL207" s="38">
        <f t="shared" si="46"/>
        <v>0</v>
      </c>
      <c r="AM207" s="38" t="e">
        <f t="shared" si="47"/>
        <v>#REF!</v>
      </c>
      <c r="AN207" s="52">
        <f>_xlfn.XLOOKUP(C207,'[9]②7月-汇总'!$D:$D,'[9]②7月-汇总'!AI:AI,0)</f>
        <v>0</v>
      </c>
      <c r="AO207" s="52">
        <f>_xlfn.XLOOKUP(C207,'[9]②7月-汇总'!$D:$D,'[9]②7月-汇总'!AJ:AJ,0)</f>
        <v>0</v>
      </c>
      <c r="AP207" s="52">
        <f>_xlfn.XLOOKUP(C207,'[9]②7月-汇总'!$D:$D,'[9]②7月-汇总'!AL:AL,0)</f>
        <v>0</v>
      </c>
      <c r="AQ207" s="54">
        <f t="shared" si="48"/>
        <v>0</v>
      </c>
      <c r="AR207" s="55">
        <f>_xlfn.XLOOKUP(C207,'[9]②7月-汇总'!$D:$D,'[9]②7月-汇总'!X:X,0)</f>
        <v>20</v>
      </c>
      <c r="AS207" s="55">
        <f>_xlfn.XLOOKUP(C207,'[9]②7月-汇总'!$D:$D,'[9]②7月-汇总'!Y:Y,0)</f>
        <v>0</v>
      </c>
      <c r="AT207" s="55"/>
      <c r="AU207" s="52">
        <f>_xlfn.XLOOKUP(C207,'[10]7月社保'!$B:$B,'[10]7月社保'!$L:$L,0)</f>
        <v>640.56</v>
      </c>
      <c r="AV207" s="52">
        <f>IFERROR(IF(AL207&gt;0,_xlfn.XLOOKUP(C207,[11]健康师明细!$C:$C,[11]健康师明细!$N:$N,0),0),0)</f>
        <v>0</v>
      </c>
      <c r="AW207" s="52">
        <f>_xlfn.XLOOKUP(C207,'[9]②7月-汇总'!$D:$D,'[9]②7月-汇总'!$AC:$AC,0)</f>
        <v>0</v>
      </c>
      <c r="AX207" s="52">
        <f>_xlfn.XLOOKUP(C207,'[9]②7月-汇总'!$D:$D,'[9]②7月-汇总'!$AB:$AB,0)</f>
        <v>0</v>
      </c>
      <c r="AY207" s="52">
        <f>_xlfn.XLOOKUP(C207,'[9]②7月-汇总'!$D:$D,'[9]②7月-汇总'!$AD:$AD,0)</f>
        <v>0</v>
      </c>
      <c r="AZ207" s="54">
        <f t="shared" si="49"/>
        <v>660.56</v>
      </c>
      <c r="BA207" s="52">
        <f>_xlfn.XLOOKUP(C207,[11]健康师明细!$C:$C,[11]健康师明细!$K:$K,0)</f>
        <v>0</v>
      </c>
      <c r="BB207" s="55">
        <f>_xlfn.XLOOKUP(C207,'[9]②7月-汇总'!$D:$D,'[9]②7月-汇总'!$AE:$AE,0)</f>
        <v>0</v>
      </c>
      <c r="BC207" s="55">
        <f>_xlfn.XLOOKUP(C207,'[9]②7月-汇总'!$D:$D,'[9]②7月-汇总'!$AF:$AF,0)</f>
        <v>0</v>
      </c>
      <c r="BD207" s="58">
        <f>_xlfn.XLOOKUP(C207,'[9]②7月-汇总'!$D:$D,'[9]②7月-汇总'!$AG:$AG,0)</f>
        <v>0</v>
      </c>
      <c r="BE207" s="60" t="e">
        <f t="shared" si="53"/>
        <v>#REF!</v>
      </c>
      <c r="BF207" s="52">
        <f>_xlfn.XLOOKUP(C207,'[9]①7月-花名册'!$E:$E,'[9]①7月-花名册'!$U:$U,0)</f>
        <v>0</v>
      </c>
      <c r="BG207" s="61" t="e">
        <f t="shared" si="50"/>
        <v>#REF!</v>
      </c>
      <c r="BH207" s="61" t="e">
        <f t="shared" si="51"/>
        <v>#REF!</v>
      </c>
      <c r="BI207" s="52">
        <f>_xlfn.XLOOKUP(C207,[9]上月未发人员明细!$A:$A,[9]上月未发人员明细!$I:$I,0)</f>
        <v>0</v>
      </c>
      <c r="BJ207" s="52">
        <f>SUMIFS([7]手动调整!$F:$F,[7]手动调整!$B:$B,C207)</f>
        <v>0</v>
      </c>
      <c r="BK207" s="64" t="e">
        <f t="shared" si="52"/>
        <v>#REF!</v>
      </c>
    </row>
    <row r="208" spans="1:63">
      <c r="A208" s="22" t="s">
        <v>233</v>
      </c>
      <c r="B208" s="23" t="s">
        <v>12</v>
      </c>
      <c r="C208" s="23" t="s">
        <v>316</v>
      </c>
      <c r="D208" s="23" t="str">
        <f>_xlfn.XLOOKUP(C208,[1]期初设置!$E:$E,[1]期初设置!$AM:$AM,0)</f>
        <v>红光+逐梦队</v>
      </c>
      <c r="E208" s="27">
        <f>IFERROR(_xlfn.XLOOKUP(C208,[1]期初设置!$E:$E,[1]期初设置!$R:$R),"")</f>
        <v>97081.22</v>
      </c>
      <c r="F208" s="27">
        <f>IFERROR(_xlfn.XLOOKUP(C208,[1]期初设置!$E:$E,[1]期初设置!S:S),"")</f>
        <v>31981.22</v>
      </c>
      <c r="G208" s="27">
        <f>IFERROR(_xlfn.XLOOKUP(C208,[1]期初设置!$E:$E,[1]期初设置!T:T),"")</f>
        <v>65100</v>
      </c>
      <c r="H208" s="27">
        <f>IFERROR(_xlfn.XLOOKUP(C208,[1]期初设置!$E:$E,[1]期初设置!U:U),"")</f>
        <v>0</v>
      </c>
      <c r="I208" s="31">
        <f>_xlfn.XLOOKUP(A208,[2]门店排名!$C:$C,[2]门店排名!$E:$E,0)</f>
        <v>259744.88</v>
      </c>
      <c r="J208" s="31">
        <f>IFERROR(_xlfn.XLOOKUP(D208,'[1]⑥战队统计表-B-a-②呈现-业绩明细表④'!$A:$A,'[1]⑥战队统计表-B-a-②呈现-业绩明细表④'!$C:$C,0),"")</f>
        <v>117476.22</v>
      </c>
      <c r="K208" s="32">
        <f>IFERROR(_xlfn.XLOOKUP(C208,[1]期初设置!$E:$E,[1]期初设置!$AI:$AI,0),"")</f>
        <v>4234.88454</v>
      </c>
      <c r="L208" s="33">
        <f>_xlfn.XLOOKUP(C208,[1]期初设置!$E:$E,[1]期初设置!$J:$J,0)</f>
        <v>0</v>
      </c>
      <c r="M208" s="35">
        <f>_xlfn.XLOOKUP(C208,[1]期初设置!$E:$E,[1]期初设置!$I:$I,0)</f>
        <v>0</v>
      </c>
      <c r="N208" s="35">
        <f>_xlfn.XLOOKUP(C208,[1]期初设置!$E:$E,[1]期初设置!$K:$K,0)</f>
        <v>0</v>
      </c>
      <c r="O208" s="33">
        <f>_xlfn.XLOOKUP(C208,[1]期初设置!$E:$E,[1]期初设置!$O:$O,0)</f>
        <v>0</v>
      </c>
      <c r="P208" s="35">
        <f>IF(_xlfn.XLOOKUP(C208,[1]期初设置!$E:$E,[1]期初设置!$N:$N,0)="同老店",0,_xlfn.XLOOKUP(C208,[1]期初设置!$E:$E,[1]期初设置!$N:$N,0))</f>
        <v>0</v>
      </c>
      <c r="Q208" s="38">
        <f>_xlfn.XLOOKUP(C208,'[3]7月'!$C:$C,'[3]7月'!$E:$E,0)</f>
        <v>15611.31</v>
      </c>
      <c r="R208" s="38">
        <f>_xlfn.XLOOKUP(C208,'[3]7月'!$C:$C,'[3]7月'!$D:$D,0)</f>
        <v>99</v>
      </c>
      <c r="S208" s="38">
        <f>_xlfn.XLOOKUP(A208,[2]人头人次表!$A:$A,[2]人头人次表!$C:$C,0)</f>
        <v>155</v>
      </c>
      <c r="T208" s="38">
        <f>_xlfn.XLOOKUP(C208,'[4]②7月-汇总'!$D:$D,'[4]②7月-汇总'!$AP:$AP,0)</f>
        <v>25</v>
      </c>
      <c r="U208" s="38">
        <f>_xlfn.XLOOKUP(C208,'[4]②7月-汇总'!$D:$D,'[4]②7月-汇总'!$U:$U,0)</f>
        <v>6</v>
      </c>
      <c r="V208" s="41">
        <f>_xlfn.XLOOKUP(C208,[5]期初设置!$E:$E,[5]期初设置!$AG:$AG,0)</f>
        <v>0.06</v>
      </c>
      <c r="W208" s="42">
        <f>_xlfn.XLOOKUP(C208,[5]期初设置!$E:$E,[5]期初设置!$AH:$AH,0)</f>
        <v>1822.92954</v>
      </c>
      <c r="X208" s="42">
        <f>_xlfn.XLOOKUP(C208,[5]期初设置!$E:$E,[5]期初设置!$AI:$AI,0)</f>
        <v>2411.955</v>
      </c>
      <c r="Y208" s="42">
        <f>_xlfn.XLOOKUP(C208,[5]期初设置!$E:$E,[5]期初设置!$AM:$AM,0)</f>
        <v>0</v>
      </c>
      <c r="Z208" s="42">
        <f t="shared" si="41"/>
        <v>0</v>
      </c>
      <c r="AA208" s="42">
        <f t="shared" si="42"/>
        <v>4234.88454</v>
      </c>
      <c r="AB208" s="42">
        <f>_xlfn.XLOOKUP(C208,'[6]健康师-人工底薪'!$A:$A,'[6]健康师-人工底薪'!$AF:$AF,0)</f>
        <v>2000</v>
      </c>
      <c r="AC208" s="47">
        <f t="shared" si="43"/>
        <v>2000</v>
      </c>
      <c r="AD208" s="38">
        <f>_xlfn.XLOOKUP(C208,'[3]7月'!$C:$C,'[3]7月'!$F:$F,0)</f>
        <v>1400</v>
      </c>
      <c r="AE208" s="38">
        <f>_xlfn.XLOOKUP(C208,'[8]7月'!$C:$C,'[8]7月'!$G:$G,0)</f>
        <v>165</v>
      </c>
      <c r="AF208" s="38">
        <f>_xlfn.XLOOKUP(C208,'[9]②7月-汇总'!$D:$D,'[9]②7月-汇总'!$W:$W,0)</f>
        <v>0</v>
      </c>
      <c r="AG208" s="38">
        <f>_xlfn.XLOOKUP(C208,'[9]②7月-汇总'!$D:$D,'[9]②7月-汇总'!$Z:$Z,0)</f>
        <v>0</v>
      </c>
      <c r="AH208" s="50" t="e">
        <f>AA208+AC208+#REF!+#REF!+#REF!+AF208+AG208+AD208+AE208</f>
        <v>#REF!</v>
      </c>
      <c r="AI208" s="38">
        <f>_xlfn.XLOOKUP(C208,'[9]①7月-花名册'!$E:$E,'[9]①7月-花名册'!$T:$T,0)</f>
        <v>0</v>
      </c>
      <c r="AJ208" s="38">
        <f t="shared" si="44"/>
        <v>0</v>
      </c>
      <c r="AK208" s="38">
        <f t="shared" si="45"/>
        <v>0</v>
      </c>
      <c r="AL208" s="38">
        <f t="shared" si="46"/>
        <v>0</v>
      </c>
      <c r="AM208" s="38" t="e">
        <f t="shared" si="47"/>
        <v>#REF!</v>
      </c>
      <c r="AN208" s="52">
        <f>_xlfn.XLOOKUP(C208,'[9]②7月-汇总'!$D:$D,'[9]②7月-汇总'!AI:AI,0)</f>
        <v>0</v>
      </c>
      <c r="AO208" s="52">
        <f>_xlfn.XLOOKUP(C208,'[9]②7月-汇总'!$D:$D,'[9]②7月-汇总'!AJ:AJ,0)</f>
        <v>0</v>
      </c>
      <c r="AP208" s="52">
        <f>_xlfn.XLOOKUP(C208,'[9]②7月-汇总'!$D:$D,'[9]②7月-汇总'!AL:AL,0)</f>
        <v>0</v>
      </c>
      <c r="AQ208" s="54">
        <f t="shared" si="48"/>
        <v>0</v>
      </c>
      <c r="AR208" s="55">
        <f>_xlfn.XLOOKUP(C208,'[9]②7月-汇总'!$D:$D,'[9]②7月-汇总'!X:X,0)</f>
        <v>0</v>
      </c>
      <c r="AS208" s="55">
        <f>_xlfn.XLOOKUP(C208,'[9]②7月-汇总'!$D:$D,'[9]②7月-汇总'!Y:Y,0)</f>
        <v>0</v>
      </c>
      <c r="AT208" s="55"/>
      <c r="AU208" s="52">
        <f>_xlfn.XLOOKUP(C208,'[10]7月社保'!$B:$B,'[10]7月社保'!$L:$L,0)</f>
        <v>0</v>
      </c>
      <c r="AV208" s="52">
        <f>IFERROR(IF(AL208&gt;0,_xlfn.XLOOKUP(C208,[11]健康师明细!$C:$C,[11]健康师明细!$N:$N,0),0),0)</f>
        <v>0</v>
      </c>
      <c r="AW208" s="52">
        <f>_xlfn.XLOOKUP(C208,'[9]②7月-汇总'!$D:$D,'[9]②7月-汇总'!$AC:$AC,0)</f>
        <v>100</v>
      </c>
      <c r="AX208" s="52">
        <f>_xlfn.XLOOKUP(C208,'[9]②7月-汇总'!$D:$D,'[9]②7月-汇总'!$AB:$AB,0)</f>
        <v>0</v>
      </c>
      <c r="AY208" s="52">
        <f>_xlfn.XLOOKUP(C208,'[9]②7月-汇总'!$D:$D,'[9]②7月-汇总'!$AD:$AD,0)</f>
        <v>0</v>
      </c>
      <c r="AZ208" s="54">
        <f t="shared" si="49"/>
        <v>100</v>
      </c>
      <c r="BA208" s="52">
        <f>_xlfn.XLOOKUP(C208,[11]健康师明细!$C:$C,[11]健康师明细!$K:$K,0)</f>
        <v>0</v>
      </c>
      <c r="BB208" s="55">
        <f>_xlfn.XLOOKUP(C208,'[9]②7月-汇总'!$D:$D,'[9]②7月-汇总'!$AE:$AE,0)</f>
        <v>0</v>
      </c>
      <c r="BC208" s="55">
        <f>_xlfn.XLOOKUP(C208,'[9]②7月-汇总'!$D:$D,'[9]②7月-汇总'!$AF:$AF,0)</f>
        <v>0</v>
      </c>
      <c r="BD208" s="58">
        <f>_xlfn.XLOOKUP(C208,'[9]②7月-汇总'!$D:$D,'[9]②7月-汇总'!$AG:$AG,0)</f>
        <v>0</v>
      </c>
      <c r="BE208" s="60" t="e">
        <f t="shared" si="53"/>
        <v>#REF!</v>
      </c>
      <c r="BF208" s="52">
        <f>_xlfn.XLOOKUP(C208,'[9]①7月-花名册'!$E:$E,'[9]①7月-花名册'!$U:$U,0)</f>
        <v>0</v>
      </c>
      <c r="BG208" s="61" t="e">
        <f t="shared" si="50"/>
        <v>#REF!</v>
      </c>
      <c r="BH208" s="61" t="e">
        <f t="shared" si="51"/>
        <v>#REF!</v>
      </c>
      <c r="BI208" s="52">
        <f>_xlfn.XLOOKUP(C208,[9]上月未发人员明细!$A:$A,[9]上月未发人员明细!$I:$I,0)</f>
        <v>0</v>
      </c>
      <c r="BJ208" s="52">
        <f>SUMIFS([7]手动调整!$F:$F,[7]手动调整!$B:$B,C208)</f>
        <v>0</v>
      </c>
      <c r="BK208" s="64" t="e">
        <f t="shared" si="52"/>
        <v>#REF!</v>
      </c>
    </row>
    <row r="209" spans="1:63">
      <c r="A209" s="22" t="s">
        <v>233</v>
      </c>
      <c r="B209" s="23" t="s">
        <v>12</v>
      </c>
      <c r="C209" s="23" t="s">
        <v>317</v>
      </c>
      <c r="D209" s="23" t="str">
        <f>_xlfn.XLOOKUP(C209,[1]期初设置!$E:$E,[1]期初设置!$AM:$AM,0)</f>
        <v>红光+逐梦队</v>
      </c>
      <c r="E209" s="27">
        <f>IFERROR(_xlfn.XLOOKUP(C209,[1]期初设置!$E:$E,[1]期初设置!$R:$R),"")</f>
        <v>20395</v>
      </c>
      <c r="F209" s="27">
        <f>IFERROR(_xlfn.XLOOKUP(C209,[1]期初设置!$E:$E,[1]期初设置!S:S),"")</f>
        <v>19997</v>
      </c>
      <c r="G209" s="27">
        <f>IFERROR(_xlfn.XLOOKUP(C209,[1]期初设置!$E:$E,[1]期初设置!T:T),"")</f>
        <v>398</v>
      </c>
      <c r="H209" s="27">
        <f>IFERROR(_xlfn.XLOOKUP(C209,[1]期初设置!$E:$E,[1]期初设置!U:U),"")</f>
        <v>0</v>
      </c>
      <c r="I209" s="31">
        <f>_xlfn.XLOOKUP(A209,[2]门店排名!$C:$C,[2]门店排名!$E:$E,0)</f>
        <v>259744.88</v>
      </c>
      <c r="J209" s="31">
        <f>IFERROR(_xlfn.XLOOKUP(D209,'[1]⑥战队统计表-B-a-②呈现-业绩明细表④'!$A:$A,'[1]⑥战队统计表-B-a-②呈现-业绩明细表④'!$C:$C,0),"")</f>
        <v>117476.22</v>
      </c>
      <c r="K209" s="32">
        <f>IFERROR(_xlfn.XLOOKUP(C209,[1]期初设置!$E:$E,[1]期初设置!$AI:$AI,0),"")</f>
        <v>1154.5749</v>
      </c>
      <c r="L209" s="33">
        <f>_xlfn.XLOOKUP(C209,[1]期初设置!$E:$E,[1]期初设置!$J:$J,0)</f>
        <v>0</v>
      </c>
      <c r="M209" s="35">
        <f>_xlfn.XLOOKUP(C209,[1]期初设置!$E:$E,[1]期初设置!$I:$I,0)</f>
        <v>0</v>
      </c>
      <c r="N209" s="35">
        <f>_xlfn.XLOOKUP(C209,[1]期初设置!$E:$E,[1]期初设置!$K:$K,0)</f>
        <v>0</v>
      </c>
      <c r="O209" s="33">
        <f>_xlfn.XLOOKUP(C209,[1]期初设置!$E:$E,[1]期初设置!$O:$O,0)</f>
        <v>0</v>
      </c>
      <c r="P209" s="35">
        <f>IF(_xlfn.XLOOKUP(C209,[1]期初设置!$E:$E,[1]期初设置!$N:$N,0)="同老店",0,_xlfn.XLOOKUP(C209,[1]期初设置!$E:$E,[1]期初设置!$N:$N,0))</f>
        <v>0</v>
      </c>
      <c r="Q209" s="38">
        <f>_xlfn.XLOOKUP(C209,'[3]7月'!$C:$C,'[3]7月'!$E:$E,0)</f>
        <v>3537.89</v>
      </c>
      <c r="R209" s="38">
        <f>_xlfn.XLOOKUP(C209,'[3]7月'!$C:$C,'[3]7月'!$D:$D,0)</f>
        <v>64</v>
      </c>
      <c r="S209" s="38">
        <f>_xlfn.XLOOKUP(A209,[2]人头人次表!$A:$A,[2]人头人次表!$C:$C,0)</f>
        <v>155</v>
      </c>
      <c r="T209" s="38">
        <f>_xlfn.XLOOKUP(C209,'[4]②7月-汇总'!$D:$D,'[4]②7月-汇总'!$AP:$AP,0)</f>
        <v>31</v>
      </c>
      <c r="U209" s="38">
        <f>_xlfn.XLOOKUP(C209,'[4]②7月-汇总'!$D:$D,'[4]②7月-汇总'!$U:$U,0)</f>
        <v>0</v>
      </c>
      <c r="V209" s="41">
        <f>_xlfn.XLOOKUP(C209,[5]期初设置!$E:$E,[5]期初设置!$AG:$AG,0)</f>
        <v>0.06</v>
      </c>
      <c r="W209" s="42">
        <f>_xlfn.XLOOKUP(C209,[5]期初设置!$E:$E,[5]期初设置!$AH:$AH,0)</f>
        <v>1139.829</v>
      </c>
      <c r="X209" s="42">
        <f>_xlfn.XLOOKUP(C209,[5]期初设置!$E:$E,[5]期初设置!$AI:$AI,0)</f>
        <v>14.7459</v>
      </c>
      <c r="Y209" s="42" t="str">
        <f>_xlfn.XLOOKUP(C209,[5]期初设置!$E:$E,[5]期初设置!$AM:$AM,0)</f>
        <v/>
      </c>
      <c r="Z209" s="42">
        <f t="shared" si="41"/>
        <v>0</v>
      </c>
      <c r="AA209" s="42">
        <f t="shared" si="42"/>
        <v>1154.5749</v>
      </c>
      <c r="AB209" s="42">
        <f>_xlfn.XLOOKUP(C209,'[6]健康师-人工底薪'!$A:$A,'[6]健康师-人工底薪'!$AF:$AF,0)</f>
        <v>1612.91</v>
      </c>
      <c r="AC209" s="47">
        <f t="shared" si="43"/>
        <v>1612.91</v>
      </c>
      <c r="AD209" s="38">
        <f>_xlfn.XLOOKUP(C209,'[3]7月'!$C:$C,'[3]7月'!$F:$F,0)</f>
        <v>860</v>
      </c>
      <c r="AE209" s="38">
        <f>_xlfn.XLOOKUP(C209,'[8]7月'!$C:$C,'[8]7月'!$G:$G,0)</f>
        <v>30</v>
      </c>
      <c r="AF209" s="38">
        <f>_xlfn.XLOOKUP(C209,'[9]②7月-汇总'!$D:$D,'[9]②7月-汇总'!$W:$W,0)</f>
        <v>0</v>
      </c>
      <c r="AG209" s="38">
        <f>_xlfn.XLOOKUP(C209,'[9]②7月-汇总'!$D:$D,'[9]②7月-汇总'!$Z:$Z,0)</f>
        <v>0</v>
      </c>
      <c r="AH209" s="50" t="e">
        <f>AA209+AC209+#REF!+#REF!+#REF!+AF209+AG209+AD209+AE209</f>
        <v>#REF!</v>
      </c>
      <c r="AI209" s="38">
        <f>_xlfn.XLOOKUP(C209,'[9]①7月-花名册'!$E:$E,'[9]①7月-花名册'!$T:$T,0)</f>
        <v>0</v>
      </c>
      <c r="AJ209" s="38">
        <f t="shared" si="44"/>
        <v>0</v>
      </c>
      <c r="AK209" s="38">
        <f t="shared" si="45"/>
        <v>0</v>
      </c>
      <c r="AL209" s="38">
        <f t="shared" si="46"/>
        <v>0</v>
      </c>
      <c r="AM209" s="38" t="e">
        <f t="shared" si="47"/>
        <v>#REF!</v>
      </c>
      <c r="AN209" s="52">
        <f>_xlfn.XLOOKUP(C209,'[9]②7月-汇总'!$D:$D,'[9]②7月-汇总'!AI:AI,0)</f>
        <v>0</v>
      </c>
      <c r="AO209" s="52">
        <f>_xlfn.XLOOKUP(C209,'[9]②7月-汇总'!$D:$D,'[9]②7月-汇总'!AJ:AJ,0)</f>
        <v>0</v>
      </c>
      <c r="AP209" s="52">
        <f>_xlfn.XLOOKUP(C209,'[9]②7月-汇总'!$D:$D,'[9]②7月-汇总'!AL:AL,0)</f>
        <v>0</v>
      </c>
      <c r="AQ209" s="54">
        <f t="shared" si="48"/>
        <v>0</v>
      </c>
      <c r="AR209" s="55">
        <f>_xlfn.XLOOKUP(C209,'[9]②7月-汇总'!$D:$D,'[9]②7月-汇总'!X:X,0)</f>
        <v>0</v>
      </c>
      <c r="AS209" s="55">
        <f>_xlfn.XLOOKUP(C209,'[9]②7月-汇总'!$D:$D,'[9]②7月-汇总'!Y:Y,0)</f>
        <v>0</v>
      </c>
      <c r="AT209" s="55"/>
      <c r="AU209" s="52">
        <f>_xlfn.XLOOKUP(C209,'[10]7月社保'!$B:$B,'[10]7月社保'!$L:$L,0)</f>
        <v>0</v>
      </c>
      <c r="AV209" s="52">
        <f>IFERROR(IF(AL209&gt;0,_xlfn.XLOOKUP(C209,[11]健康师明细!$C:$C,[11]健康师明细!$N:$N,0),0),0)</f>
        <v>0</v>
      </c>
      <c r="AW209" s="52">
        <f>_xlfn.XLOOKUP(C209,'[9]②7月-汇总'!$D:$D,'[9]②7月-汇总'!$AC:$AC,0)</f>
        <v>0</v>
      </c>
      <c r="AX209" s="52">
        <f>_xlfn.XLOOKUP(C209,'[9]②7月-汇总'!$D:$D,'[9]②7月-汇总'!$AB:$AB,0)</f>
        <v>0</v>
      </c>
      <c r="AY209" s="52">
        <f>_xlfn.XLOOKUP(C209,'[9]②7月-汇总'!$D:$D,'[9]②7月-汇总'!$AD:$AD,0)</f>
        <v>0</v>
      </c>
      <c r="AZ209" s="54">
        <f t="shared" si="49"/>
        <v>0</v>
      </c>
      <c r="BA209" s="52">
        <f>_xlfn.XLOOKUP(C209,[11]健康师明细!$C:$C,[11]健康师明细!$K:$K,0)</f>
        <v>0</v>
      </c>
      <c r="BB209" s="55">
        <f>_xlfn.XLOOKUP(C209,'[9]②7月-汇总'!$D:$D,'[9]②7月-汇总'!$AE:$AE,0)</f>
        <v>0</v>
      </c>
      <c r="BC209" s="55">
        <f>_xlfn.XLOOKUP(C209,'[9]②7月-汇总'!$D:$D,'[9]②7月-汇总'!$AF:$AF,0)</f>
        <v>0</v>
      </c>
      <c r="BD209" s="58">
        <f>_xlfn.XLOOKUP(C209,'[9]②7月-汇总'!$D:$D,'[9]②7月-汇总'!$AG:$AG,0)</f>
        <v>0</v>
      </c>
      <c r="BE209" s="60" t="e">
        <f t="shared" si="53"/>
        <v>#REF!</v>
      </c>
      <c r="BF209" s="52">
        <f>_xlfn.XLOOKUP(C209,'[9]①7月-花名册'!$E:$E,'[9]①7月-花名册'!$U:$U,0)</f>
        <v>0</v>
      </c>
      <c r="BG209" s="61" t="e">
        <f t="shared" si="50"/>
        <v>#REF!</v>
      </c>
      <c r="BH209" s="61" t="e">
        <f t="shared" si="51"/>
        <v>#REF!</v>
      </c>
      <c r="BI209" s="52">
        <f>_xlfn.XLOOKUP(C209,[9]上月未发人员明细!$A:$A,[9]上月未发人员明细!$I:$I,0)</f>
        <v>0</v>
      </c>
      <c r="BJ209" s="52">
        <f>SUMIFS([7]手动调整!$F:$F,[7]手动调整!$B:$B,C209)</f>
        <v>0</v>
      </c>
      <c r="BK209" s="64" t="e">
        <f t="shared" si="52"/>
        <v>#REF!</v>
      </c>
    </row>
    <row r="210" spans="1:63">
      <c r="A210" s="22" t="s">
        <v>235</v>
      </c>
      <c r="B210" s="23" t="s">
        <v>12</v>
      </c>
      <c r="C210" s="23" t="s">
        <v>318</v>
      </c>
      <c r="D210" s="23" t="str">
        <f>_xlfn.XLOOKUP(C210,[1]期初设置!$E:$E,[1]期初设置!$AM:$AM,0)</f>
        <v>犀浦+旗胜队</v>
      </c>
      <c r="E210" s="27">
        <f>IFERROR(_xlfn.XLOOKUP(C210,[1]期初设置!$E:$E,[1]期初设置!$R:$R),"")</f>
        <v>20020.5</v>
      </c>
      <c r="F210" s="27">
        <f>IFERROR(_xlfn.XLOOKUP(C210,[1]期初设置!$E:$E,[1]期初设置!S:S),"")</f>
        <v>19132.5</v>
      </c>
      <c r="G210" s="27">
        <f>IFERROR(_xlfn.XLOOKUP(C210,[1]期初设置!$E:$E,[1]期初设置!T:T),"")</f>
        <v>0</v>
      </c>
      <c r="H210" s="27">
        <f>IFERROR(_xlfn.XLOOKUP(C210,[1]期初设置!$E:$E,[1]期初设置!U:U),"")</f>
        <v>888</v>
      </c>
      <c r="I210" s="31">
        <f>_xlfn.XLOOKUP(A210,[2]门店排名!$C:$C,[2]门店排名!$E:$E,0)</f>
        <v>100934</v>
      </c>
      <c r="J210" s="31">
        <f>IFERROR(_xlfn.XLOOKUP(D210,'[1]⑥战队统计表-B-a-②呈现-业绩明细表④'!$A:$A,'[1]⑥战队统计表-B-a-②呈现-业绩明细表④'!$C:$C,0),"")</f>
        <v>61803</v>
      </c>
      <c r="K210" s="32">
        <f>IFERROR(_xlfn.XLOOKUP(C210,[1]期初设置!$E:$E,[1]期初设置!$AI:$AI,0),"")</f>
        <v>727.035</v>
      </c>
      <c r="L210" s="33">
        <f>_xlfn.XLOOKUP(C210,[1]期初设置!$E:$E,[1]期初设置!$J:$J,0)</f>
        <v>0</v>
      </c>
      <c r="M210" s="35">
        <f>_xlfn.XLOOKUP(C210,[1]期初设置!$E:$E,[1]期初设置!$I:$I,0)</f>
        <v>0</v>
      </c>
      <c r="N210" s="35">
        <f>_xlfn.XLOOKUP(C210,[1]期初设置!$E:$E,[1]期初设置!$K:$K,0)</f>
        <v>0</v>
      </c>
      <c r="O210" s="33">
        <f>_xlfn.XLOOKUP(C210,[1]期初设置!$E:$E,[1]期初设置!$O:$O,0)</f>
        <v>0</v>
      </c>
      <c r="P210" s="35">
        <f>IF(_xlfn.XLOOKUP(C210,[1]期初设置!$E:$E,[1]期初设置!$N:$N,0)="同老店",0,_xlfn.XLOOKUP(C210,[1]期初设置!$E:$E,[1]期初设置!$N:$N,0))</f>
        <v>0</v>
      </c>
      <c r="Q210" s="38">
        <f>_xlfn.XLOOKUP(C210,'[3]7月'!$C:$C,'[3]7月'!$E:$E,0)</f>
        <v>12792.49</v>
      </c>
      <c r="R210" s="38">
        <f>_xlfn.XLOOKUP(C210,'[3]7月'!$C:$C,'[3]7月'!$D:$D,0)</f>
        <v>126</v>
      </c>
      <c r="S210" s="38">
        <f>_xlfn.XLOOKUP(A210,[2]人头人次表!$A:$A,[2]人头人次表!$C:$C,0)</f>
        <v>183</v>
      </c>
      <c r="T210" s="38">
        <f>_xlfn.XLOOKUP(C210,'[4]②7月-汇总'!$D:$D,'[4]②7月-汇总'!$AP:$AP,0)</f>
        <v>31</v>
      </c>
      <c r="U210" s="38">
        <f>_xlfn.XLOOKUP(C210,'[4]②7月-汇总'!$D:$D,'[4]②7月-汇总'!$U:$U,0)</f>
        <v>0</v>
      </c>
      <c r="V210" s="41">
        <f>_xlfn.XLOOKUP(C210,[5]期初设置!$E:$E,[5]期初设置!$AG:$AG,0)</f>
        <v>0.04</v>
      </c>
      <c r="W210" s="42">
        <f>_xlfn.XLOOKUP(C210,[5]期初设置!$E:$E,[5]期初设置!$AH:$AH,0)</f>
        <v>727.035</v>
      </c>
      <c r="X210" s="42">
        <f>_xlfn.XLOOKUP(C210,[5]期初设置!$E:$E,[5]期初设置!$AI:$AI,0)</f>
        <v>0</v>
      </c>
      <c r="Y210" s="42" t="str">
        <f>_xlfn.XLOOKUP(C210,[5]期初设置!$E:$E,[5]期初设置!$AM:$AM,0)</f>
        <v/>
      </c>
      <c r="Z210" s="42">
        <f t="shared" si="41"/>
        <v>0</v>
      </c>
      <c r="AA210" s="42">
        <f t="shared" si="42"/>
        <v>727.035</v>
      </c>
      <c r="AB210" s="42">
        <f>_xlfn.XLOOKUP(C210,'[6]健康师-人工底薪'!$A:$A,'[6]健康师-人工底薪'!$AF:$AF,0)</f>
        <v>2000</v>
      </c>
      <c r="AC210" s="47">
        <f t="shared" si="43"/>
        <v>2000</v>
      </c>
      <c r="AD210" s="38">
        <f>_xlfn.XLOOKUP(C210,'[3]7月'!$C:$C,'[3]7月'!$F:$F,0)</f>
        <v>1437</v>
      </c>
      <c r="AE210" s="38">
        <f>_xlfn.XLOOKUP(C210,'[8]7月'!$C:$C,'[8]7月'!$G:$G,0)</f>
        <v>55</v>
      </c>
      <c r="AF210" s="38">
        <f>_xlfn.XLOOKUP(C210,'[9]②7月-汇总'!$D:$D,'[9]②7月-汇总'!$W:$W,0)</f>
        <v>0</v>
      </c>
      <c r="AG210" s="38">
        <f>_xlfn.XLOOKUP(C210,'[9]②7月-汇总'!$D:$D,'[9]②7月-汇总'!$Z:$Z,0)</f>
        <v>50</v>
      </c>
      <c r="AH210" s="50" t="e">
        <f>AA210+AC210+#REF!+#REF!+#REF!+AF210+AG210+AD210+AE210</f>
        <v>#REF!</v>
      </c>
      <c r="AI210" s="38">
        <f>_xlfn.XLOOKUP(C210,'[9]①7月-花名册'!$E:$E,'[9]①7月-花名册'!$T:$T,0)</f>
        <v>0</v>
      </c>
      <c r="AJ210" s="38">
        <f t="shared" si="44"/>
        <v>0</v>
      </c>
      <c r="AK210" s="38">
        <f t="shared" si="45"/>
        <v>0</v>
      </c>
      <c r="AL210" s="38">
        <f t="shared" si="46"/>
        <v>0</v>
      </c>
      <c r="AM210" s="38" t="e">
        <f t="shared" si="47"/>
        <v>#REF!</v>
      </c>
      <c r="AN210" s="52">
        <f>_xlfn.XLOOKUP(C210,'[9]②7月-汇总'!$D:$D,'[9]②7月-汇总'!AI:AI,0)</f>
        <v>0</v>
      </c>
      <c r="AO210" s="52">
        <f>_xlfn.XLOOKUP(C210,'[9]②7月-汇总'!$D:$D,'[9]②7月-汇总'!AJ:AJ,0)</f>
        <v>0</v>
      </c>
      <c r="AP210" s="52">
        <f>_xlfn.XLOOKUP(C210,'[9]②7月-汇总'!$D:$D,'[9]②7月-汇总'!AL:AL,0)</f>
        <v>0</v>
      </c>
      <c r="AQ210" s="54">
        <f t="shared" si="48"/>
        <v>0</v>
      </c>
      <c r="AR210" s="55">
        <f>_xlfn.XLOOKUP(C210,'[9]②7月-汇总'!$D:$D,'[9]②7月-汇总'!X:X,0)</f>
        <v>0</v>
      </c>
      <c r="AS210" s="55">
        <f>_xlfn.XLOOKUP(C210,'[9]②7月-汇总'!$D:$D,'[9]②7月-汇总'!Y:Y,0)</f>
        <v>0</v>
      </c>
      <c r="AT210" s="55"/>
      <c r="AU210" s="52">
        <f>_xlfn.XLOOKUP(C210,'[10]7月社保'!$B:$B,'[10]7月社保'!$L:$L,0)</f>
        <v>0</v>
      </c>
      <c r="AV210" s="52">
        <f>IFERROR(IF(AL210&gt;0,_xlfn.XLOOKUP(C210,[11]健康师明细!$C:$C,[11]健康师明细!$N:$N,0),0),0)</f>
        <v>0</v>
      </c>
      <c r="AW210" s="52">
        <f>_xlfn.XLOOKUP(C210,'[9]②7月-汇总'!$D:$D,'[9]②7月-汇总'!$AC:$AC,0)</f>
        <v>0</v>
      </c>
      <c r="AX210" s="52">
        <f>_xlfn.XLOOKUP(C210,'[9]②7月-汇总'!$D:$D,'[9]②7月-汇总'!$AB:$AB,0)</f>
        <v>0</v>
      </c>
      <c r="AY210" s="52">
        <f>_xlfn.XLOOKUP(C210,'[9]②7月-汇总'!$D:$D,'[9]②7月-汇总'!$AD:$AD,0)</f>
        <v>0</v>
      </c>
      <c r="AZ210" s="54">
        <f t="shared" si="49"/>
        <v>0</v>
      </c>
      <c r="BA210" s="52">
        <f>_xlfn.XLOOKUP(C210,[11]健康师明细!$C:$C,[11]健康师明细!$K:$K,0)</f>
        <v>0</v>
      </c>
      <c r="BB210" s="55">
        <f>_xlfn.XLOOKUP(C210,'[9]②7月-汇总'!$D:$D,'[9]②7月-汇总'!$AE:$AE,0)</f>
        <v>0</v>
      </c>
      <c r="BC210" s="55">
        <f>_xlfn.XLOOKUP(C210,'[9]②7月-汇总'!$D:$D,'[9]②7月-汇总'!$AF:$AF,0)</f>
        <v>0</v>
      </c>
      <c r="BD210" s="58">
        <f>_xlfn.XLOOKUP(C210,'[9]②7月-汇总'!$D:$D,'[9]②7月-汇总'!$AG:$AG,0)</f>
        <v>0</v>
      </c>
      <c r="BE210" s="60" t="e">
        <f t="shared" si="53"/>
        <v>#REF!</v>
      </c>
      <c r="BF210" s="52">
        <f>_xlfn.XLOOKUP(C210,'[9]①7月-花名册'!$E:$E,'[9]①7月-花名册'!$U:$U,0)</f>
        <v>0</v>
      </c>
      <c r="BG210" s="61" t="e">
        <f t="shared" si="50"/>
        <v>#REF!</v>
      </c>
      <c r="BH210" s="61" t="e">
        <f t="shared" si="51"/>
        <v>#REF!</v>
      </c>
      <c r="BI210" s="52">
        <f>_xlfn.XLOOKUP(C210,[9]上月未发人员明细!$A:$A,[9]上月未发人员明细!$I:$I,0)</f>
        <v>0</v>
      </c>
      <c r="BJ210" s="52">
        <f>SUMIFS([7]手动调整!$F:$F,[7]手动调整!$B:$B,C210)</f>
        <v>0</v>
      </c>
      <c r="BK210" s="64" t="e">
        <f t="shared" si="52"/>
        <v>#REF!</v>
      </c>
    </row>
    <row r="211" spans="1:63">
      <c r="A211" s="22" t="s">
        <v>233</v>
      </c>
      <c r="B211" s="23" t="s">
        <v>81</v>
      </c>
      <c r="C211" s="23" t="s">
        <v>319</v>
      </c>
      <c r="D211" s="23">
        <f>_xlfn.XLOOKUP(C211,[1]期初设置!$E:$E,[1]期初设置!$AM:$AM,0)</f>
        <v>0</v>
      </c>
      <c r="E211" s="27" t="str">
        <f>IFERROR(_xlfn.XLOOKUP(C211,[1]期初设置!$E:$E,[1]期初设置!$R:$R),"")</f>
        <v/>
      </c>
      <c r="F211" s="27" t="str">
        <f>IFERROR(_xlfn.XLOOKUP(C211,[1]期初设置!$E:$E,[1]期初设置!S:S),"")</f>
        <v/>
      </c>
      <c r="G211" s="27" t="str">
        <f>IFERROR(_xlfn.XLOOKUP(C211,[1]期初设置!$E:$E,[1]期初设置!T:T),"")</f>
        <v/>
      </c>
      <c r="H211" s="27" t="str">
        <f>IFERROR(_xlfn.XLOOKUP(C211,[1]期初设置!$E:$E,[1]期初设置!U:U),"")</f>
        <v/>
      </c>
      <c r="I211" s="31">
        <f>_xlfn.XLOOKUP(A211,[2]门店排名!$C:$C,[2]门店排名!$E:$E,0)</f>
        <v>259744.88</v>
      </c>
      <c r="J211" s="31" t="str">
        <f>IFERROR(_xlfn.XLOOKUP(D211,'[1]⑥战队统计表-B-a-②呈现-业绩明细表④'!$A:$A,'[1]⑥战队统计表-B-a-②呈现-业绩明细表④'!$C:$C,0),"")</f>
        <v/>
      </c>
      <c r="K211" s="32">
        <f>IFERROR(_xlfn.XLOOKUP(C211,[1]期初设置!$E:$E,[1]期初设置!$AI:$AI,0),"")</f>
        <v>0</v>
      </c>
      <c r="L211" s="33">
        <f>_xlfn.XLOOKUP(C211,[1]期初设置!$E:$E,[1]期初设置!$J:$J,0)</f>
        <v>0</v>
      </c>
      <c r="M211" s="35">
        <f>_xlfn.XLOOKUP(C211,[1]期初设置!$E:$E,[1]期初设置!$I:$I,0)</f>
        <v>0</v>
      </c>
      <c r="N211" s="35">
        <f>_xlfn.XLOOKUP(C211,[1]期初设置!$E:$E,[1]期初设置!$K:$K,0)</f>
        <v>0</v>
      </c>
      <c r="O211" s="33">
        <f>_xlfn.XLOOKUP(C211,[1]期初设置!$E:$E,[1]期初设置!$O:$O,0)</f>
        <v>0</v>
      </c>
      <c r="P211" s="35">
        <f>IF(_xlfn.XLOOKUP(C211,[1]期初设置!$E:$E,[1]期初设置!$N:$N,0)="同老店",0,_xlfn.XLOOKUP(C211,[1]期初设置!$E:$E,[1]期初设置!$N:$N,0))</f>
        <v>0</v>
      </c>
      <c r="Q211" s="38">
        <f>_xlfn.XLOOKUP(C211,'[3]7月'!$C:$C,'[3]7月'!$E:$E,0)</f>
        <v>0</v>
      </c>
      <c r="R211" s="38">
        <f>_xlfn.XLOOKUP(C211,'[3]7月'!$C:$C,'[3]7月'!$D:$D,0)</f>
        <v>0</v>
      </c>
      <c r="S211" s="38">
        <f>_xlfn.XLOOKUP(A211,[2]人头人次表!$A:$A,[2]人头人次表!$C:$C,0)</f>
        <v>155</v>
      </c>
      <c r="T211" s="38">
        <f>_xlfn.XLOOKUP(C211,'[4]②7月-汇总'!$D:$D,'[4]②7月-汇总'!$AP:$AP,0)</f>
        <v>31</v>
      </c>
      <c r="U211" s="38">
        <f>_xlfn.XLOOKUP(C211,'[4]②7月-汇总'!$D:$D,'[4]②7月-汇总'!$U:$U,0)</f>
        <v>0</v>
      </c>
      <c r="V211" s="41">
        <f>_xlfn.XLOOKUP(C211,[5]期初设置!$E:$E,[5]期初设置!$AG:$AG,0)</f>
        <v>0</v>
      </c>
      <c r="W211" s="42">
        <f>_xlfn.XLOOKUP(C211,[5]期初设置!$E:$E,[5]期初设置!$AH:$AH,0)</f>
        <v>0</v>
      </c>
      <c r="X211" s="42">
        <f>_xlfn.XLOOKUP(C211,[5]期初设置!$E:$E,[5]期初设置!$AI:$AI,0)</f>
        <v>0</v>
      </c>
      <c r="Y211" s="42">
        <f>_xlfn.XLOOKUP(C211,[5]期初设置!$E:$E,[5]期初设置!$AM:$AM,0)</f>
        <v>0</v>
      </c>
      <c r="Z211" s="42">
        <f t="shared" si="41"/>
        <v>0</v>
      </c>
      <c r="AA211" s="42">
        <f t="shared" si="42"/>
        <v>0</v>
      </c>
      <c r="AB211" s="42">
        <f>_xlfn.XLOOKUP(C211,'[6]健康师-人工底薪'!$A:$A,'[6]健康师-人工底薪'!$AF:$AF,0)</f>
        <v>0</v>
      </c>
      <c r="AC211" s="47">
        <f t="shared" si="43"/>
        <v>0</v>
      </c>
      <c r="AD211" s="38">
        <f>_xlfn.XLOOKUP(C211,'[3]7月'!$C:$C,'[3]7月'!$F:$F,0)</f>
        <v>0</v>
      </c>
      <c r="AE211" s="38">
        <f>_xlfn.XLOOKUP(C211,'[8]7月'!$C:$C,'[8]7月'!$G:$G,0)</f>
        <v>0</v>
      </c>
      <c r="AF211" s="38">
        <f>_xlfn.XLOOKUP(C211,'[9]②7月-汇总'!$D:$D,'[9]②7月-汇总'!$W:$W,0)</f>
        <v>0</v>
      </c>
      <c r="AG211" s="38">
        <f>_xlfn.XLOOKUP(C211,'[9]②7月-汇总'!$D:$D,'[9]②7月-汇总'!$Z:$Z,0)</f>
        <v>50</v>
      </c>
      <c r="AH211" s="50" t="e">
        <f>AA211+AC211+#REF!+#REF!+#REF!+AF211+AG211+AD211+AE211</f>
        <v>#REF!</v>
      </c>
      <c r="AI211" s="38">
        <f>_xlfn.XLOOKUP(C211,'[9]①7月-花名册'!$E:$E,'[9]①7月-花名册'!$T:$T,0)</f>
        <v>0</v>
      </c>
      <c r="AJ211" s="38">
        <f t="shared" si="44"/>
        <v>0</v>
      </c>
      <c r="AK211" s="38">
        <f t="shared" si="45"/>
        <v>0</v>
      </c>
      <c r="AL211" s="38">
        <f t="shared" si="46"/>
        <v>0</v>
      </c>
      <c r="AM211" s="38" t="e">
        <f t="shared" si="47"/>
        <v>#REF!</v>
      </c>
      <c r="AN211" s="52">
        <f>_xlfn.XLOOKUP(C211,'[9]②7月-汇总'!$D:$D,'[9]②7月-汇总'!AI:AI,0)</f>
        <v>0</v>
      </c>
      <c r="AO211" s="52">
        <f>_xlfn.XLOOKUP(C211,'[9]②7月-汇总'!$D:$D,'[9]②7月-汇总'!AJ:AJ,0)</f>
        <v>0</v>
      </c>
      <c r="AP211" s="52">
        <f>_xlfn.XLOOKUP(C211,'[9]②7月-汇总'!$D:$D,'[9]②7月-汇总'!AL:AL,0)</f>
        <v>0</v>
      </c>
      <c r="AQ211" s="54">
        <f t="shared" si="48"/>
        <v>0</v>
      </c>
      <c r="AR211" s="55">
        <f>_xlfn.XLOOKUP(C211,'[9]②7月-汇总'!$D:$D,'[9]②7月-汇总'!X:X,0)</f>
        <v>0</v>
      </c>
      <c r="AS211" s="55">
        <f>_xlfn.XLOOKUP(C211,'[9]②7月-汇总'!$D:$D,'[9]②7月-汇总'!Y:Y,0)</f>
        <v>0</v>
      </c>
      <c r="AT211" s="55"/>
      <c r="AU211" s="52">
        <f>_xlfn.XLOOKUP(C211,'[10]7月社保'!$B:$B,'[10]7月社保'!$L:$L,0)</f>
        <v>0</v>
      </c>
      <c r="AV211" s="52">
        <f>IFERROR(IF(AL211&gt;0,_xlfn.XLOOKUP(C211,[11]健康师明细!$C:$C,[11]健康师明细!$N:$N,0),0),0)</f>
        <v>0</v>
      </c>
      <c r="AW211" s="52">
        <f>_xlfn.XLOOKUP(C211,'[9]②7月-汇总'!$D:$D,'[9]②7月-汇总'!$AC:$AC,0)</f>
        <v>0</v>
      </c>
      <c r="AX211" s="52">
        <f>_xlfn.XLOOKUP(C211,'[9]②7月-汇总'!$D:$D,'[9]②7月-汇总'!$AB:$AB,0)</f>
        <v>0</v>
      </c>
      <c r="AY211" s="52">
        <f>_xlfn.XLOOKUP(C211,'[9]②7月-汇总'!$D:$D,'[9]②7月-汇总'!$AD:$AD,0)</f>
        <v>0</v>
      </c>
      <c r="AZ211" s="54">
        <f t="shared" si="49"/>
        <v>0</v>
      </c>
      <c r="BA211" s="52">
        <f>_xlfn.XLOOKUP(C211,[11]健康师明细!$C:$C,[11]健康师明细!$K:$K,0)</f>
        <v>0</v>
      </c>
      <c r="BB211" s="55">
        <f>_xlfn.XLOOKUP(C211,'[9]②7月-汇总'!$D:$D,'[9]②7月-汇总'!$AE:$AE,0)</f>
        <v>0</v>
      </c>
      <c r="BC211" s="55">
        <f>_xlfn.XLOOKUP(C211,'[9]②7月-汇总'!$D:$D,'[9]②7月-汇总'!$AF:$AF,0)</f>
        <v>0</v>
      </c>
      <c r="BD211" s="58">
        <f>_xlfn.XLOOKUP(C211,'[9]②7月-汇总'!$D:$D,'[9]②7月-汇总'!$AG:$AG,0)</f>
        <v>0</v>
      </c>
      <c r="BE211" s="60" t="e">
        <f t="shared" si="53"/>
        <v>#REF!</v>
      </c>
      <c r="BF211" s="52">
        <f>_xlfn.XLOOKUP(C211,'[9]①7月-花名册'!$E:$E,'[9]①7月-花名册'!$U:$U,0)</f>
        <v>0</v>
      </c>
      <c r="BG211" s="61" t="e">
        <f t="shared" si="50"/>
        <v>#REF!</v>
      </c>
      <c r="BH211" s="61" t="e">
        <f t="shared" si="51"/>
        <v>#REF!</v>
      </c>
      <c r="BI211" s="52">
        <f>_xlfn.XLOOKUP(C211,[9]上月未发人员明细!$A:$A,[9]上月未发人员明细!$I:$I,0)</f>
        <v>0</v>
      </c>
      <c r="BJ211" s="52">
        <f>SUMIFS([7]手动调整!$F:$F,[7]手动调整!$B:$B,C211)</f>
        <v>0</v>
      </c>
      <c r="BK211" s="64" t="e">
        <f t="shared" si="52"/>
        <v>#REF!</v>
      </c>
    </row>
    <row r="212" spans="1:63">
      <c r="A212" s="22" t="s">
        <v>233</v>
      </c>
      <c r="B212" s="23" t="s">
        <v>12</v>
      </c>
      <c r="C212" s="23" t="s">
        <v>320</v>
      </c>
      <c r="D212" s="23" t="str">
        <f>_xlfn.XLOOKUP(C212,[1]期初设置!$E:$E,[1]期初设置!$AM:$AM,0)</f>
        <v>红光+飞鹰队</v>
      </c>
      <c r="E212" s="27">
        <f>IFERROR(_xlfn.XLOOKUP(C212,[1]期初设置!$E:$E,[1]期初设置!$R:$R),"")</f>
        <v>43052.66</v>
      </c>
      <c r="F212" s="27">
        <f>IFERROR(_xlfn.XLOOKUP(C212,[1]期初设置!$E:$E,[1]期初设置!S:S),"")</f>
        <v>16392.66</v>
      </c>
      <c r="G212" s="27">
        <f>IFERROR(_xlfn.XLOOKUP(C212,[1]期初设置!$E:$E,[1]期初设置!T:T),"")</f>
        <v>26040</v>
      </c>
      <c r="H212" s="27">
        <f>IFERROR(_xlfn.XLOOKUP(C212,[1]期初设置!$E:$E,[1]期初设置!U:U),"")</f>
        <v>620</v>
      </c>
      <c r="I212" s="31">
        <f>_xlfn.XLOOKUP(A212,[2]门店排名!$C:$C,[2]门店排名!$E:$E,0)</f>
        <v>259744.88</v>
      </c>
      <c r="J212" s="31">
        <f>IFERROR(_xlfn.XLOOKUP(D212,'[1]⑥战队统计表-B-a-②呈现-业绩明细表④'!$A:$A,'[1]⑥战队统计表-B-a-②呈现-业绩明细表④'!$C:$C,0),"")</f>
        <v>124788.66</v>
      </c>
      <c r="K212" s="32">
        <f>IFERROR(_xlfn.XLOOKUP(C212,[1]期初设置!$E:$E,[1]期初设置!$AI:$AI,0),"")</f>
        <v>1899.16362</v>
      </c>
      <c r="L212" s="33">
        <f>_xlfn.XLOOKUP(C212,[1]期初设置!$E:$E,[1]期初设置!$J:$J,0)</f>
        <v>0</v>
      </c>
      <c r="M212" s="35">
        <f>_xlfn.XLOOKUP(C212,[1]期初设置!$E:$E,[1]期初设置!$I:$I,0)</f>
        <v>0</v>
      </c>
      <c r="N212" s="35">
        <f>_xlfn.XLOOKUP(C212,[1]期初设置!$E:$E,[1]期初设置!$K:$K,0)</f>
        <v>0</v>
      </c>
      <c r="O212" s="33">
        <f>_xlfn.XLOOKUP(C212,[1]期初设置!$E:$E,[1]期初设置!$O:$O,0)</f>
        <v>0</v>
      </c>
      <c r="P212" s="35">
        <f>IF(_xlfn.XLOOKUP(C212,[1]期初设置!$E:$E,[1]期初设置!$N:$N,0)="同老店",0,_xlfn.XLOOKUP(C212,[1]期初设置!$E:$E,[1]期初设置!$N:$N,0))</f>
        <v>0</v>
      </c>
      <c r="Q212" s="38">
        <f>_xlfn.XLOOKUP(C212,'[3]7月'!$C:$C,'[3]7月'!$E:$E,0)</f>
        <v>10460.95</v>
      </c>
      <c r="R212" s="38">
        <f>_xlfn.XLOOKUP(C212,'[3]7月'!$C:$C,'[3]7月'!$D:$D,0)</f>
        <v>96</v>
      </c>
      <c r="S212" s="38">
        <f>_xlfn.XLOOKUP(A212,[2]人头人次表!$A:$A,[2]人头人次表!$C:$C,0)</f>
        <v>155</v>
      </c>
      <c r="T212" s="38">
        <f>_xlfn.XLOOKUP(C212,'[4]②7月-汇总'!$D:$D,'[4]②7月-汇总'!$AP:$AP,0)</f>
        <v>31</v>
      </c>
      <c r="U212" s="38">
        <f>_xlfn.XLOOKUP(C212,'[4]②7月-汇总'!$D:$D,'[4]②7月-汇总'!$U:$U,0)</f>
        <v>0</v>
      </c>
      <c r="V212" s="41">
        <f>_xlfn.XLOOKUP(C212,[5]期初设置!$E:$E,[5]期初设置!$AG:$AG,0)</f>
        <v>0.06</v>
      </c>
      <c r="W212" s="42">
        <f>_xlfn.XLOOKUP(C212,[5]期初设置!$E:$E,[5]期初设置!$AH:$AH,0)</f>
        <v>934.38162</v>
      </c>
      <c r="X212" s="42">
        <f>_xlfn.XLOOKUP(C212,[5]期初设置!$E:$E,[5]期初设置!$AI:$AI,0)</f>
        <v>964.782</v>
      </c>
      <c r="Y212" s="42" t="str">
        <f>_xlfn.XLOOKUP(C212,[5]期初设置!$E:$E,[5]期初设置!$AM:$AM,0)</f>
        <v/>
      </c>
      <c r="Z212" s="42">
        <f t="shared" si="41"/>
        <v>0</v>
      </c>
      <c r="AA212" s="42">
        <f t="shared" si="42"/>
        <v>1899.16362</v>
      </c>
      <c r="AB212" s="42">
        <f>_xlfn.XLOOKUP(C212,'[6]健康师-人工底薪'!$A:$A,'[6]健康师-人工底薪'!$AF:$AF,0)</f>
        <v>2000</v>
      </c>
      <c r="AC212" s="47">
        <f t="shared" si="43"/>
        <v>2000</v>
      </c>
      <c r="AD212" s="38">
        <f>_xlfn.XLOOKUP(C212,'[3]7月'!$C:$C,'[3]7月'!$F:$F,0)</f>
        <v>1139</v>
      </c>
      <c r="AE212" s="38">
        <f>_xlfn.XLOOKUP(C212,'[8]7月'!$C:$C,'[8]7月'!$G:$G,0)</f>
        <v>15</v>
      </c>
      <c r="AF212" s="38">
        <f>_xlfn.XLOOKUP(C212,'[9]②7月-汇总'!$D:$D,'[9]②7月-汇总'!$W:$W,0)</f>
        <v>0</v>
      </c>
      <c r="AG212" s="38">
        <f>_xlfn.XLOOKUP(C212,'[9]②7月-汇总'!$D:$D,'[9]②7月-汇总'!$Z:$Z,0)</f>
        <v>0</v>
      </c>
      <c r="AH212" s="50" t="e">
        <f>AA212+AC212+#REF!+#REF!+#REF!+AF212+AG212+AD212+AE212</f>
        <v>#REF!</v>
      </c>
      <c r="AI212" s="38">
        <f>_xlfn.XLOOKUP(C212,'[9]①7月-花名册'!$E:$E,'[9]①7月-花名册'!$T:$T,0)</f>
        <v>0</v>
      </c>
      <c r="AJ212" s="38">
        <f t="shared" si="44"/>
        <v>0</v>
      </c>
      <c r="AK212" s="38">
        <f t="shared" si="45"/>
        <v>0</v>
      </c>
      <c r="AL212" s="38">
        <f t="shared" si="46"/>
        <v>0</v>
      </c>
      <c r="AM212" s="38" t="e">
        <f t="shared" si="47"/>
        <v>#REF!</v>
      </c>
      <c r="AN212" s="52">
        <f>_xlfn.XLOOKUP(C212,'[9]②7月-汇总'!$D:$D,'[9]②7月-汇总'!AI:AI,0)</f>
        <v>0</v>
      </c>
      <c r="AO212" s="52">
        <f>_xlfn.XLOOKUP(C212,'[9]②7月-汇总'!$D:$D,'[9]②7月-汇总'!AJ:AJ,0)</f>
        <v>0</v>
      </c>
      <c r="AP212" s="52">
        <f>_xlfn.XLOOKUP(C212,'[9]②7月-汇总'!$D:$D,'[9]②7月-汇总'!AL:AL,0)</f>
        <v>0</v>
      </c>
      <c r="AQ212" s="54">
        <f t="shared" si="48"/>
        <v>0</v>
      </c>
      <c r="AR212" s="55">
        <f>_xlfn.XLOOKUP(C212,'[9]②7月-汇总'!$D:$D,'[9]②7月-汇总'!X:X,0)</f>
        <v>0</v>
      </c>
      <c r="AS212" s="55">
        <f>_xlfn.XLOOKUP(C212,'[9]②7月-汇总'!$D:$D,'[9]②7月-汇总'!Y:Y,0)</f>
        <v>0</v>
      </c>
      <c r="AT212" s="55"/>
      <c r="AU212" s="52">
        <f>_xlfn.XLOOKUP(C212,'[10]7月社保'!$B:$B,'[10]7月社保'!$L:$L,0)</f>
        <v>0</v>
      </c>
      <c r="AV212" s="52">
        <f>IFERROR(IF(AL212&gt;0,_xlfn.XLOOKUP(C212,[11]健康师明细!$C:$C,[11]健康师明细!$N:$N,0),0),0)</f>
        <v>0</v>
      </c>
      <c r="AW212" s="52">
        <f>_xlfn.XLOOKUP(C212,'[9]②7月-汇总'!$D:$D,'[9]②7月-汇总'!$AC:$AC,0)</f>
        <v>0</v>
      </c>
      <c r="AX212" s="52">
        <f>_xlfn.XLOOKUP(C212,'[9]②7月-汇总'!$D:$D,'[9]②7月-汇总'!$AB:$AB,0)</f>
        <v>0</v>
      </c>
      <c r="AY212" s="52">
        <f>_xlfn.XLOOKUP(C212,'[9]②7月-汇总'!$D:$D,'[9]②7月-汇总'!$AD:$AD,0)</f>
        <v>0</v>
      </c>
      <c r="AZ212" s="54">
        <f t="shared" si="49"/>
        <v>0</v>
      </c>
      <c r="BA212" s="52">
        <f>_xlfn.XLOOKUP(C212,[11]健康师明细!$C:$C,[11]健康师明细!$K:$K,0)</f>
        <v>0</v>
      </c>
      <c r="BB212" s="55">
        <f>_xlfn.XLOOKUP(C212,'[9]②7月-汇总'!$D:$D,'[9]②7月-汇总'!$AE:$AE,0)</f>
        <v>0</v>
      </c>
      <c r="BC212" s="55">
        <f>_xlfn.XLOOKUP(C212,'[9]②7月-汇总'!$D:$D,'[9]②7月-汇总'!$AF:$AF,0)</f>
        <v>0</v>
      </c>
      <c r="BD212" s="58">
        <f>_xlfn.XLOOKUP(C212,'[9]②7月-汇总'!$D:$D,'[9]②7月-汇总'!$AG:$AG,0)</f>
        <v>0</v>
      </c>
      <c r="BE212" s="60" t="e">
        <f t="shared" si="53"/>
        <v>#REF!</v>
      </c>
      <c r="BF212" s="52">
        <f>_xlfn.XLOOKUP(C212,'[9]①7月-花名册'!$E:$E,'[9]①7月-花名册'!$U:$U,0)</f>
        <v>0</v>
      </c>
      <c r="BG212" s="61" t="e">
        <f t="shared" si="50"/>
        <v>#REF!</v>
      </c>
      <c r="BH212" s="61" t="e">
        <f t="shared" si="51"/>
        <v>#REF!</v>
      </c>
      <c r="BI212" s="52">
        <f>_xlfn.XLOOKUP(C212,[9]上月未发人员明细!$A:$A,[9]上月未发人员明细!$I:$I,0)</f>
        <v>0</v>
      </c>
      <c r="BJ212" s="52">
        <f>SUMIFS([7]手动调整!$F:$F,[7]手动调整!$B:$B,C212)</f>
        <v>0</v>
      </c>
      <c r="BK212" s="64" t="e">
        <f t="shared" si="52"/>
        <v>#REF!</v>
      </c>
    </row>
    <row r="213" spans="1:63">
      <c r="A213" s="22" t="s">
        <v>233</v>
      </c>
      <c r="B213" s="23" t="s">
        <v>12</v>
      </c>
      <c r="C213" s="23" t="s">
        <v>321</v>
      </c>
      <c r="D213" s="23" t="str">
        <f>_xlfn.XLOOKUP(C213,[1]期初设置!$E:$E,[1]期初设置!$AM:$AM,0)</f>
        <v>红光+飞鹰队</v>
      </c>
      <c r="E213" s="27">
        <f>IFERROR(_xlfn.XLOOKUP(C213,[1]期初设置!$E:$E,[1]期初设置!$R:$R),"")</f>
        <v>14374.4</v>
      </c>
      <c r="F213" s="27">
        <f>IFERROR(_xlfn.XLOOKUP(C213,[1]期初设置!$E:$E,[1]期初设置!S:S),"")</f>
        <v>13754.4</v>
      </c>
      <c r="G213" s="27">
        <f>IFERROR(_xlfn.XLOOKUP(C213,[1]期初设置!$E:$E,[1]期初设置!T:T),"")</f>
        <v>0</v>
      </c>
      <c r="H213" s="27">
        <f>IFERROR(_xlfn.XLOOKUP(C213,[1]期初设置!$E:$E,[1]期初设置!U:U),"")</f>
        <v>620</v>
      </c>
      <c r="I213" s="31">
        <f>_xlfn.XLOOKUP(A213,[2]门店排名!$C:$C,[2]门店排名!$E:$E,0)</f>
        <v>259744.88</v>
      </c>
      <c r="J213" s="31">
        <f>IFERROR(_xlfn.XLOOKUP(D213,'[1]⑥战队统计表-B-a-②呈现-业绩明细表④'!$A:$A,'[1]⑥战队统计表-B-a-②呈现-业绩明细表④'!$C:$C,0),"")</f>
        <v>124788.66</v>
      </c>
      <c r="K213" s="32">
        <f>IFERROR(_xlfn.XLOOKUP(C213,[1]期初设置!$E:$E,[1]期初设置!$AI:$AI,0),"")</f>
        <v>784.0008</v>
      </c>
      <c r="L213" s="33">
        <f>_xlfn.XLOOKUP(C213,[1]期初设置!$E:$E,[1]期初设置!$J:$J,0)</f>
        <v>0</v>
      </c>
      <c r="M213" s="35">
        <f>_xlfn.XLOOKUP(C213,[1]期初设置!$E:$E,[1]期初设置!$I:$I,0)</f>
        <v>0</v>
      </c>
      <c r="N213" s="35">
        <f>_xlfn.XLOOKUP(C213,[1]期初设置!$E:$E,[1]期初设置!$K:$K,0)</f>
        <v>0</v>
      </c>
      <c r="O213" s="33">
        <f>_xlfn.XLOOKUP(C213,[1]期初设置!$E:$E,[1]期初设置!$O:$O,0)</f>
        <v>0</v>
      </c>
      <c r="P213" s="35">
        <f>IF(_xlfn.XLOOKUP(C213,[1]期初设置!$E:$E,[1]期初设置!$N:$N,0)="同老店",0,_xlfn.XLOOKUP(C213,[1]期初设置!$E:$E,[1]期初设置!$N:$N,0))</f>
        <v>0</v>
      </c>
      <c r="Q213" s="38">
        <f>_xlfn.XLOOKUP(C213,'[3]7月'!$C:$C,'[3]7月'!$E:$E,0)</f>
        <v>6609.12</v>
      </c>
      <c r="R213" s="38">
        <f>_xlfn.XLOOKUP(C213,'[3]7月'!$C:$C,'[3]7月'!$D:$D,0)</f>
        <v>77</v>
      </c>
      <c r="S213" s="38">
        <f>_xlfn.XLOOKUP(A213,[2]人头人次表!$A:$A,[2]人头人次表!$C:$C,0)</f>
        <v>155</v>
      </c>
      <c r="T213" s="38">
        <f>_xlfn.XLOOKUP(C213,'[4]②7月-汇总'!$D:$D,'[4]②7月-汇总'!$AP:$AP,0)</f>
        <v>31</v>
      </c>
      <c r="U213" s="38">
        <f>_xlfn.XLOOKUP(C213,'[4]②7月-汇总'!$D:$D,'[4]②7月-汇总'!$U:$U,0)</f>
        <v>0</v>
      </c>
      <c r="V213" s="41">
        <f>_xlfn.XLOOKUP(C213,[5]期初设置!$E:$E,[5]期初设置!$AG:$AG,0)</f>
        <v>0.06</v>
      </c>
      <c r="W213" s="42">
        <f>_xlfn.XLOOKUP(C213,[5]期初设置!$E:$E,[5]期初设置!$AH:$AH,0)</f>
        <v>784.0008</v>
      </c>
      <c r="X213" s="42">
        <f>_xlfn.XLOOKUP(C213,[5]期初设置!$E:$E,[5]期初设置!$AI:$AI,0)</f>
        <v>0</v>
      </c>
      <c r="Y213" s="42" t="str">
        <f>_xlfn.XLOOKUP(C213,[5]期初设置!$E:$E,[5]期初设置!$AM:$AM,0)</f>
        <v/>
      </c>
      <c r="Z213" s="42">
        <f t="shared" si="41"/>
        <v>0</v>
      </c>
      <c r="AA213" s="42">
        <f t="shared" si="42"/>
        <v>784.0008</v>
      </c>
      <c r="AB213" s="42">
        <f>_xlfn.XLOOKUP(C213,'[6]健康师-人工底薪'!$A:$A,'[6]健康师-人工底薪'!$AF:$AF,0)</f>
        <v>2000</v>
      </c>
      <c r="AC213" s="47">
        <f t="shared" si="43"/>
        <v>2000</v>
      </c>
      <c r="AD213" s="38">
        <f>_xlfn.XLOOKUP(C213,'[3]7月'!$C:$C,'[3]7月'!$F:$F,0)</f>
        <v>1027</v>
      </c>
      <c r="AE213" s="38">
        <f>_xlfn.XLOOKUP(C213,'[8]7月'!$C:$C,'[8]7月'!$G:$G,0)</f>
        <v>35</v>
      </c>
      <c r="AF213" s="38">
        <f>_xlfn.XLOOKUP(C213,'[9]②7月-汇总'!$D:$D,'[9]②7月-汇总'!$W:$W,0)</f>
        <v>0</v>
      </c>
      <c r="AG213" s="38">
        <f>_xlfn.XLOOKUP(C213,'[9]②7月-汇总'!$D:$D,'[9]②7月-汇总'!$Z:$Z,0)</f>
        <v>50</v>
      </c>
      <c r="AH213" s="50" t="e">
        <f>AA213+AC213+#REF!+#REF!+#REF!+AF213+AG213+AD213+AE213</f>
        <v>#REF!</v>
      </c>
      <c r="AI213" s="38">
        <f>_xlfn.XLOOKUP(C213,'[9]①7月-花名册'!$E:$E,'[9]①7月-花名册'!$T:$T,0)</f>
        <v>0</v>
      </c>
      <c r="AJ213" s="38">
        <f t="shared" si="44"/>
        <v>0</v>
      </c>
      <c r="AK213" s="38">
        <f t="shared" si="45"/>
        <v>0</v>
      </c>
      <c r="AL213" s="38">
        <f t="shared" si="46"/>
        <v>0</v>
      </c>
      <c r="AM213" s="38" t="e">
        <f t="shared" si="47"/>
        <v>#REF!</v>
      </c>
      <c r="AN213" s="52">
        <f>_xlfn.XLOOKUP(C213,'[9]②7月-汇总'!$D:$D,'[9]②7月-汇总'!AI:AI,0)</f>
        <v>0</v>
      </c>
      <c r="AO213" s="52">
        <f>_xlfn.XLOOKUP(C213,'[9]②7月-汇总'!$D:$D,'[9]②7月-汇总'!AJ:AJ,0)</f>
        <v>0</v>
      </c>
      <c r="AP213" s="52">
        <f>_xlfn.XLOOKUP(C213,'[9]②7月-汇总'!$D:$D,'[9]②7月-汇总'!AL:AL,0)</f>
        <v>0</v>
      </c>
      <c r="AQ213" s="54">
        <f t="shared" si="48"/>
        <v>0</v>
      </c>
      <c r="AR213" s="55">
        <f>_xlfn.XLOOKUP(C213,'[9]②7月-汇总'!$D:$D,'[9]②7月-汇总'!X:X,0)</f>
        <v>0</v>
      </c>
      <c r="AS213" s="55">
        <f>_xlfn.XLOOKUP(C213,'[9]②7月-汇总'!$D:$D,'[9]②7月-汇总'!Y:Y,0)</f>
        <v>0</v>
      </c>
      <c r="AT213" s="55"/>
      <c r="AU213" s="52">
        <f>_xlfn.XLOOKUP(C213,'[10]7月社保'!$B:$B,'[10]7月社保'!$L:$L,0)</f>
        <v>0</v>
      </c>
      <c r="AV213" s="52">
        <f>IFERROR(IF(AL213&gt;0,_xlfn.XLOOKUP(C213,[11]健康师明细!$C:$C,[11]健康师明细!$N:$N,0),0),0)</f>
        <v>0</v>
      </c>
      <c r="AW213" s="52">
        <f>_xlfn.XLOOKUP(C213,'[9]②7月-汇总'!$D:$D,'[9]②7月-汇总'!$AC:$AC,0)</f>
        <v>100</v>
      </c>
      <c r="AX213" s="52">
        <f>_xlfn.XLOOKUP(C213,'[9]②7月-汇总'!$D:$D,'[9]②7月-汇总'!$AB:$AB,0)</f>
        <v>0</v>
      </c>
      <c r="AY213" s="52">
        <f>_xlfn.XLOOKUP(C213,'[9]②7月-汇总'!$D:$D,'[9]②7月-汇总'!$AD:$AD,0)</f>
        <v>0</v>
      </c>
      <c r="AZ213" s="54">
        <f t="shared" si="49"/>
        <v>100</v>
      </c>
      <c r="BA213" s="52">
        <f>_xlfn.XLOOKUP(C213,[11]健康师明细!$C:$C,[11]健康师明细!$K:$K,0)</f>
        <v>0</v>
      </c>
      <c r="BB213" s="55">
        <f>_xlfn.XLOOKUP(C213,'[9]②7月-汇总'!$D:$D,'[9]②7月-汇总'!$AE:$AE,0)</f>
        <v>0</v>
      </c>
      <c r="BC213" s="55">
        <f>_xlfn.XLOOKUP(C213,'[9]②7月-汇总'!$D:$D,'[9]②7月-汇总'!$AF:$AF,0)</f>
        <v>0</v>
      </c>
      <c r="BD213" s="58">
        <f>_xlfn.XLOOKUP(C213,'[9]②7月-汇总'!$D:$D,'[9]②7月-汇总'!$AG:$AG,0)</f>
        <v>0</v>
      </c>
      <c r="BE213" s="60" t="e">
        <f t="shared" si="53"/>
        <v>#REF!</v>
      </c>
      <c r="BF213" s="52">
        <f>_xlfn.XLOOKUP(C213,'[9]①7月-花名册'!$E:$E,'[9]①7月-花名册'!$U:$U,0)</f>
        <v>0</v>
      </c>
      <c r="BG213" s="61" t="e">
        <f t="shared" si="50"/>
        <v>#REF!</v>
      </c>
      <c r="BH213" s="61" t="e">
        <f t="shared" si="51"/>
        <v>#REF!</v>
      </c>
      <c r="BI213" s="52">
        <f>_xlfn.XLOOKUP(C213,[9]上月未发人员明细!$A:$A,[9]上月未发人员明细!$I:$I,0)</f>
        <v>0</v>
      </c>
      <c r="BJ213" s="52">
        <f>SUMIFS([7]手动调整!$F:$F,[7]手动调整!$B:$B,C213)</f>
        <v>0</v>
      </c>
      <c r="BK213" s="64" t="e">
        <f t="shared" si="52"/>
        <v>#REF!</v>
      </c>
    </row>
    <row r="214" spans="1:63">
      <c r="A214" s="22" t="s">
        <v>322</v>
      </c>
      <c r="B214" s="23" t="s">
        <v>102</v>
      </c>
      <c r="C214" s="23" t="s">
        <v>323</v>
      </c>
      <c r="D214" s="23">
        <f>_xlfn.XLOOKUP(C214,[1]期初设置!$E:$E,[1]期初设置!$AM:$AM,0)</f>
        <v>0</v>
      </c>
      <c r="E214" s="27" t="str">
        <f>IFERROR(_xlfn.XLOOKUP(C214,[1]期初设置!$E:$E,[1]期初设置!$R:$R),"")</f>
        <v/>
      </c>
      <c r="F214" s="27" t="str">
        <f>IFERROR(_xlfn.XLOOKUP(C214,[1]期初设置!$E:$E,[1]期初设置!S:S),"")</f>
        <v/>
      </c>
      <c r="G214" s="27" t="str">
        <f>IFERROR(_xlfn.XLOOKUP(C214,[1]期初设置!$E:$E,[1]期初设置!T:T),"")</f>
        <v/>
      </c>
      <c r="H214" s="27" t="str">
        <f>IFERROR(_xlfn.XLOOKUP(C214,[1]期初设置!$E:$E,[1]期初设置!U:U),"")</f>
        <v/>
      </c>
      <c r="I214" s="31">
        <f>_xlfn.XLOOKUP(A214,[2]门店排名!$C:$C,[2]门店排名!$E:$E,0)</f>
        <v>150031.33</v>
      </c>
      <c r="J214" s="31" t="str">
        <f>IFERROR(_xlfn.XLOOKUP(D214,'[1]⑥战队统计表-B-a-②呈现-业绩明细表④'!$A:$A,'[1]⑥战队统计表-B-a-②呈现-业绩明细表④'!$C:$C,0),"")</f>
        <v/>
      </c>
      <c r="K214" s="32">
        <f>IFERROR(_xlfn.XLOOKUP(C214,[1]期初设置!$E:$E,[1]期初设置!$AI:$AI,0),"")</f>
        <v>0</v>
      </c>
      <c r="L214" s="33">
        <f>_xlfn.XLOOKUP(C214,[1]期初设置!$E:$E,[1]期初设置!$J:$J,0)</f>
        <v>0</v>
      </c>
      <c r="M214" s="35">
        <f>_xlfn.XLOOKUP(C214,[1]期初设置!$E:$E,[1]期初设置!$I:$I,0)</f>
        <v>0</v>
      </c>
      <c r="N214" s="35">
        <f>_xlfn.XLOOKUP(C214,[1]期初设置!$E:$E,[1]期初设置!$K:$K,0)</f>
        <v>0</v>
      </c>
      <c r="O214" s="33">
        <f>_xlfn.XLOOKUP(C214,[1]期初设置!$E:$E,[1]期初设置!$O:$O,0)</f>
        <v>0</v>
      </c>
      <c r="P214" s="35">
        <f>IF(_xlfn.XLOOKUP(C214,[1]期初设置!$E:$E,[1]期初设置!$N:$N,0)="同老店",0,_xlfn.XLOOKUP(C214,[1]期初设置!$E:$E,[1]期初设置!$N:$N,0))</f>
        <v>0</v>
      </c>
      <c r="Q214" s="38">
        <f>_xlfn.XLOOKUP(C214,'[3]7月'!$C:$C,'[3]7月'!$E:$E,0)</f>
        <v>0</v>
      </c>
      <c r="R214" s="38">
        <f>_xlfn.XLOOKUP(C214,'[3]7月'!$C:$C,'[3]7月'!$D:$D,0)</f>
        <v>0</v>
      </c>
      <c r="S214" s="38">
        <f>_xlfn.XLOOKUP(A214,[2]人头人次表!$A:$A,[2]人头人次表!$C:$C,0)</f>
        <v>186</v>
      </c>
      <c r="T214" s="38">
        <f>_xlfn.XLOOKUP(C214,'[4]②7月-汇总'!$D:$D,'[4]②7月-汇总'!$AP:$AP,0)</f>
        <v>31</v>
      </c>
      <c r="U214" s="38">
        <f>_xlfn.XLOOKUP(C214,'[4]②7月-汇总'!$D:$D,'[4]②7月-汇总'!$U:$U,0)</f>
        <v>0</v>
      </c>
      <c r="V214" s="41">
        <f>_xlfn.XLOOKUP(C214,[5]期初设置!$E:$E,[5]期初设置!$AG:$AG,0)</f>
        <v>0</v>
      </c>
      <c r="W214" s="42">
        <f>_xlfn.XLOOKUP(C214,[5]期初设置!$E:$E,[5]期初设置!$AH:$AH,0)</f>
        <v>0</v>
      </c>
      <c r="X214" s="42">
        <f>_xlfn.XLOOKUP(C214,[5]期初设置!$E:$E,[5]期初设置!$AI:$AI,0)</f>
        <v>0</v>
      </c>
      <c r="Y214" s="42">
        <f>_xlfn.XLOOKUP(C214,[5]期初设置!$E:$E,[5]期初设置!$AM:$AM,0)</f>
        <v>0</v>
      </c>
      <c r="Z214" s="42">
        <f t="shared" si="41"/>
        <v>0</v>
      </c>
      <c r="AA214" s="42">
        <f t="shared" si="42"/>
        <v>0</v>
      </c>
      <c r="AB214" s="42">
        <f>_xlfn.XLOOKUP(C214,'[6]健康师-人工底薪'!$A:$A,'[6]健康师-人工底薪'!$AF:$AF,0)</f>
        <v>0</v>
      </c>
      <c r="AC214" s="47">
        <f t="shared" si="43"/>
        <v>0</v>
      </c>
      <c r="AD214" s="38">
        <f>_xlfn.XLOOKUP(C214,'[3]7月'!$C:$C,'[3]7月'!$F:$F,0)</f>
        <v>0</v>
      </c>
      <c r="AE214" s="38">
        <f>_xlfn.XLOOKUP(C214,'[8]7月'!$C:$C,'[8]7月'!$G:$G,0)</f>
        <v>0</v>
      </c>
      <c r="AF214" s="38">
        <f>_xlfn.XLOOKUP(C214,'[9]②7月-汇总'!$D:$D,'[9]②7月-汇总'!$W:$W,0)</f>
        <v>0</v>
      </c>
      <c r="AG214" s="38">
        <f>_xlfn.XLOOKUP(C214,'[9]②7月-汇总'!$D:$D,'[9]②7月-汇总'!$Z:$Z,0)</f>
        <v>0</v>
      </c>
      <c r="AH214" s="50" t="e">
        <f>AA214+AC214+#REF!+#REF!+#REF!+AF214+AG214+AD214+AE214</f>
        <v>#REF!</v>
      </c>
      <c r="AI214" s="38">
        <f>_xlfn.XLOOKUP(C214,'[9]①7月-花名册'!$E:$E,'[9]①7月-花名册'!$T:$T,0)</f>
        <v>0</v>
      </c>
      <c r="AJ214" s="38">
        <f t="shared" si="44"/>
        <v>0</v>
      </c>
      <c r="AK214" s="38">
        <f t="shared" si="45"/>
        <v>0</v>
      </c>
      <c r="AL214" s="38">
        <f t="shared" si="46"/>
        <v>0</v>
      </c>
      <c r="AM214" s="38" t="e">
        <f t="shared" si="47"/>
        <v>#REF!</v>
      </c>
      <c r="AN214" s="52">
        <f>_xlfn.XLOOKUP(C214,'[9]②7月-汇总'!$D:$D,'[9]②7月-汇总'!AI:AI,0)</f>
        <v>0</v>
      </c>
      <c r="AO214" s="52">
        <f>_xlfn.XLOOKUP(C214,'[9]②7月-汇总'!$D:$D,'[9]②7月-汇总'!AJ:AJ,0)</f>
        <v>0</v>
      </c>
      <c r="AP214" s="52">
        <f>_xlfn.XLOOKUP(C214,'[9]②7月-汇总'!$D:$D,'[9]②7月-汇总'!AL:AL,0)</f>
        <v>0</v>
      </c>
      <c r="AQ214" s="54">
        <f t="shared" si="48"/>
        <v>0</v>
      </c>
      <c r="AR214" s="55">
        <f>_xlfn.XLOOKUP(C214,'[9]②7月-汇总'!$D:$D,'[9]②7月-汇总'!X:X,0)</f>
        <v>10</v>
      </c>
      <c r="AS214" s="55">
        <f>_xlfn.XLOOKUP(C214,'[9]②7月-汇总'!$D:$D,'[9]②7月-汇总'!Y:Y,0)</f>
        <v>0</v>
      </c>
      <c r="AT214" s="55"/>
      <c r="AU214" s="52">
        <f>_xlfn.XLOOKUP(C214,'[10]7月社保'!$B:$B,'[10]7月社保'!$L:$L,0)</f>
        <v>644.168</v>
      </c>
      <c r="AV214" s="52">
        <f>IFERROR(IF(AL214&gt;0,_xlfn.XLOOKUP(C214,[11]健康师明细!$C:$C,[11]健康师明细!$N:$N,0),0),0)</f>
        <v>0</v>
      </c>
      <c r="AW214" s="52">
        <f>_xlfn.XLOOKUP(C214,'[9]②7月-汇总'!$D:$D,'[9]②7月-汇总'!$AC:$AC,0)</f>
        <v>0</v>
      </c>
      <c r="AX214" s="52">
        <f>_xlfn.XLOOKUP(C214,'[9]②7月-汇总'!$D:$D,'[9]②7月-汇总'!$AB:$AB,0)</f>
        <v>0</v>
      </c>
      <c r="AY214" s="52">
        <f>_xlfn.XLOOKUP(C214,'[9]②7月-汇总'!$D:$D,'[9]②7月-汇总'!$AD:$AD,0)</f>
        <v>0</v>
      </c>
      <c r="AZ214" s="54">
        <f t="shared" si="49"/>
        <v>654.168</v>
      </c>
      <c r="BA214" s="52">
        <f>_xlfn.XLOOKUP(C214,[11]健康师明细!$C:$C,[11]健康师明细!$K:$K,0)</f>
        <v>0</v>
      </c>
      <c r="BB214" s="55">
        <f>_xlfn.XLOOKUP(C214,'[9]②7月-汇总'!$D:$D,'[9]②7月-汇总'!$AE:$AE,0)</f>
        <v>0</v>
      </c>
      <c r="BC214" s="55">
        <f>_xlfn.XLOOKUP(C214,'[9]②7月-汇总'!$D:$D,'[9]②7月-汇总'!$AF:$AF,0)</f>
        <v>0</v>
      </c>
      <c r="BD214" s="58">
        <f>_xlfn.XLOOKUP(C214,'[9]②7月-汇总'!$D:$D,'[9]②7月-汇总'!$AG:$AG,0)</f>
        <v>0</v>
      </c>
      <c r="BE214" s="60" t="e">
        <f t="shared" si="53"/>
        <v>#REF!</v>
      </c>
      <c r="BF214" s="52">
        <f>_xlfn.XLOOKUP(C214,'[9]①7月-花名册'!$E:$E,'[9]①7月-花名册'!$U:$U,0)</f>
        <v>0</v>
      </c>
      <c r="BG214" s="61" t="e">
        <f t="shared" si="50"/>
        <v>#REF!</v>
      </c>
      <c r="BH214" s="61" t="e">
        <f t="shared" si="51"/>
        <v>#REF!</v>
      </c>
      <c r="BI214" s="52">
        <f>_xlfn.XLOOKUP(C214,[9]上月未发人员明细!$A:$A,[9]上月未发人员明细!$I:$I,0)</f>
        <v>0</v>
      </c>
      <c r="BJ214" s="52">
        <f>SUMIFS([7]手动调整!$F:$F,[7]手动调整!$B:$B,C214)</f>
        <v>0</v>
      </c>
      <c r="BK214" s="64" t="e">
        <f t="shared" si="52"/>
        <v>#REF!</v>
      </c>
    </row>
    <row r="215" spans="1:63">
      <c r="A215" s="22" t="s">
        <v>322</v>
      </c>
      <c r="B215" s="23" t="s">
        <v>81</v>
      </c>
      <c r="C215" s="23" t="s">
        <v>324</v>
      </c>
      <c r="D215" s="23">
        <f>_xlfn.XLOOKUP(C215,[1]期初设置!$E:$E,[1]期初设置!$AM:$AM,0)</f>
        <v>0</v>
      </c>
      <c r="E215" s="27" t="str">
        <f>IFERROR(_xlfn.XLOOKUP(C215,[1]期初设置!$E:$E,[1]期初设置!$R:$R),"")</f>
        <v/>
      </c>
      <c r="F215" s="27" t="str">
        <f>IFERROR(_xlfn.XLOOKUP(C215,[1]期初设置!$E:$E,[1]期初设置!S:S),"")</f>
        <v/>
      </c>
      <c r="G215" s="27" t="str">
        <f>IFERROR(_xlfn.XLOOKUP(C215,[1]期初设置!$E:$E,[1]期初设置!T:T),"")</f>
        <v/>
      </c>
      <c r="H215" s="27" t="str">
        <f>IFERROR(_xlfn.XLOOKUP(C215,[1]期初设置!$E:$E,[1]期初设置!U:U),"")</f>
        <v/>
      </c>
      <c r="I215" s="31">
        <f>_xlfn.XLOOKUP(A215,[2]门店排名!$C:$C,[2]门店排名!$E:$E,0)</f>
        <v>150031.33</v>
      </c>
      <c r="J215" s="31" t="str">
        <f>IFERROR(_xlfn.XLOOKUP(D215,'[1]⑥战队统计表-B-a-②呈现-业绩明细表④'!$A:$A,'[1]⑥战队统计表-B-a-②呈现-业绩明细表④'!$C:$C,0),"")</f>
        <v/>
      </c>
      <c r="K215" s="32">
        <f>IFERROR(_xlfn.XLOOKUP(C215,[1]期初设置!$E:$E,[1]期初设置!$AI:$AI,0),"")</f>
        <v>0</v>
      </c>
      <c r="L215" s="33">
        <f>_xlfn.XLOOKUP(C215,[1]期初设置!$E:$E,[1]期初设置!$J:$J,0)</f>
        <v>0</v>
      </c>
      <c r="M215" s="35">
        <f>_xlfn.XLOOKUP(C215,[1]期初设置!$E:$E,[1]期初设置!$I:$I,0)</f>
        <v>0</v>
      </c>
      <c r="N215" s="35">
        <f>_xlfn.XLOOKUP(C215,[1]期初设置!$E:$E,[1]期初设置!$K:$K,0)</f>
        <v>0</v>
      </c>
      <c r="O215" s="33">
        <f>_xlfn.XLOOKUP(C215,[1]期初设置!$E:$E,[1]期初设置!$O:$O,0)</f>
        <v>0</v>
      </c>
      <c r="P215" s="35">
        <f>IF(_xlfn.XLOOKUP(C215,[1]期初设置!$E:$E,[1]期初设置!$N:$N,0)="同老店",0,_xlfn.XLOOKUP(C215,[1]期初设置!$E:$E,[1]期初设置!$N:$N,0))</f>
        <v>0</v>
      </c>
      <c r="Q215" s="38">
        <f>_xlfn.XLOOKUP(C215,'[3]7月'!$C:$C,'[3]7月'!$E:$E,0)</f>
        <v>0</v>
      </c>
      <c r="R215" s="38">
        <f>_xlfn.XLOOKUP(C215,'[3]7月'!$C:$C,'[3]7月'!$D:$D,0)</f>
        <v>0</v>
      </c>
      <c r="S215" s="38">
        <f>_xlfn.XLOOKUP(A215,[2]人头人次表!$A:$A,[2]人头人次表!$C:$C,0)</f>
        <v>186</v>
      </c>
      <c r="T215" s="38">
        <f>_xlfn.XLOOKUP(C215,'[4]②7月-汇总'!$D:$D,'[4]②7月-汇总'!$AP:$AP,0)</f>
        <v>31</v>
      </c>
      <c r="U215" s="38">
        <f>_xlfn.XLOOKUP(C215,'[4]②7月-汇总'!$D:$D,'[4]②7月-汇总'!$U:$U,0)</f>
        <v>0</v>
      </c>
      <c r="V215" s="41">
        <f>_xlfn.XLOOKUP(C215,[5]期初设置!$E:$E,[5]期初设置!$AG:$AG,0)</f>
        <v>0</v>
      </c>
      <c r="W215" s="42">
        <f>_xlfn.XLOOKUP(C215,[5]期初设置!$E:$E,[5]期初设置!$AH:$AH,0)</f>
        <v>0</v>
      </c>
      <c r="X215" s="42">
        <f>_xlfn.XLOOKUP(C215,[5]期初设置!$E:$E,[5]期初设置!$AI:$AI,0)</f>
        <v>0</v>
      </c>
      <c r="Y215" s="42">
        <f>_xlfn.XLOOKUP(C215,[5]期初设置!$E:$E,[5]期初设置!$AM:$AM,0)</f>
        <v>0</v>
      </c>
      <c r="Z215" s="42">
        <f t="shared" si="41"/>
        <v>0</v>
      </c>
      <c r="AA215" s="42">
        <f t="shared" si="42"/>
        <v>0</v>
      </c>
      <c r="AB215" s="42">
        <f>_xlfn.XLOOKUP(C215,'[6]健康师-人工底薪'!$A:$A,'[6]健康师-人工底薪'!$AF:$AF,0)</f>
        <v>0</v>
      </c>
      <c r="AC215" s="47">
        <f t="shared" si="43"/>
        <v>0</v>
      </c>
      <c r="AD215" s="38">
        <f>_xlfn.XLOOKUP(C215,'[3]7月'!$C:$C,'[3]7月'!$F:$F,0)</f>
        <v>0</v>
      </c>
      <c r="AE215" s="38">
        <f>_xlfn.XLOOKUP(C215,'[8]7月'!$C:$C,'[8]7月'!$G:$G,0)</f>
        <v>0</v>
      </c>
      <c r="AF215" s="38">
        <f>_xlfn.XLOOKUP(C215,'[9]②7月-汇总'!$D:$D,'[9]②7月-汇总'!$W:$W,0)</f>
        <v>0</v>
      </c>
      <c r="AG215" s="38">
        <f>_xlfn.XLOOKUP(C215,'[9]②7月-汇总'!$D:$D,'[9]②7月-汇总'!$Z:$Z,0)</f>
        <v>0</v>
      </c>
      <c r="AH215" s="50" t="e">
        <f>AA215+AC215+#REF!+#REF!+#REF!+AF215+AG215+AD215+AE215</f>
        <v>#REF!</v>
      </c>
      <c r="AI215" s="38">
        <f>_xlfn.XLOOKUP(C215,'[9]①7月-花名册'!$E:$E,'[9]①7月-花名册'!$T:$T,0)</f>
        <v>0</v>
      </c>
      <c r="AJ215" s="38">
        <f t="shared" si="44"/>
        <v>0</v>
      </c>
      <c r="AK215" s="38">
        <f t="shared" si="45"/>
        <v>0</v>
      </c>
      <c r="AL215" s="38">
        <f t="shared" si="46"/>
        <v>0</v>
      </c>
      <c r="AM215" s="38" t="e">
        <f t="shared" si="47"/>
        <v>#REF!</v>
      </c>
      <c r="AN215" s="52">
        <f>_xlfn.XLOOKUP(C215,'[9]②7月-汇总'!$D:$D,'[9]②7月-汇总'!AI:AI,0)</f>
        <v>0</v>
      </c>
      <c r="AO215" s="52">
        <f>_xlfn.XLOOKUP(C215,'[9]②7月-汇总'!$D:$D,'[9]②7月-汇总'!AJ:AJ,0)</f>
        <v>0</v>
      </c>
      <c r="AP215" s="52">
        <f>_xlfn.XLOOKUP(C215,'[9]②7月-汇总'!$D:$D,'[9]②7月-汇总'!AL:AL,0)</f>
        <v>0</v>
      </c>
      <c r="AQ215" s="54">
        <f t="shared" si="48"/>
        <v>0</v>
      </c>
      <c r="AR215" s="55">
        <f>_xlfn.XLOOKUP(C215,'[9]②7月-汇总'!$D:$D,'[9]②7月-汇总'!X:X,0)</f>
        <v>20</v>
      </c>
      <c r="AS215" s="55">
        <f>_xlfn.XLOOKUP(C215,'[9]②7月-汇总'!$D:$D,'[9]②7月-汇总'!Y:Y,0)</f>
        <v>0</v>
      </c>
      <c r="AT215" s="55"/>
      <c r="AU215" s="52">
        <f>_xlfn.XLOOKUP(C215,'[10]7月社保'!$B:$B,'[10]7月社保'!$L:$L,0)</f>
        <v>0</v>
      </c>
      <c r="AV215" s="52">
        <f>IFERROR(IF(AL215&gt;0,_xlfn.XLOOKUP(C215,[11]健康师明细!$C:$C,[11]健康师明细!$N:$N,0),0),0)</f>
        <v>0</v>
      </c>
      <c r="AW215" s="52">
        <f>_xlfn.XLOOKUP(C215,'[9]②7月-汇总'!$D:$D,'[9]②7月-汇总'!$AC:$AC,0)</f>
        <v>0</v>
      </c>
      <c r="AX215" s="52">
        <f>_xlfn.XLOOKUP(C215,'[9]②7月-汇总'!$D:$D,'[9]②7月-汇总'!$AB:$AB,0)</f>
        <v>0</v>
      </c>
      <c r="AY215" s="52">
        <f>_xlfn.XLOOKUP(C215,'[9]②7月-汇总'!$D:$D,'[9]②7月-汇总'!$AD:$AD,0)</f>
        <v>0</v>
      </c>
      <c r="AZ215" s="54">
        <f t="shared" si="49"/>
        <v>20</v>
      </c>
      <c r="BA215" s="52">
        <f>_xlfn.XLOOKUP(C215,[11]健康师明细!$C:$C,[11]健康师明细!$K:$K,0)</f>
        <v>0</v>
      </c>
      <c r="BB215" s="55">
        <f>_xlfn.XLOOKUP(C215,'[9]②7月-汇总'!$D:$D,'[9]②7月-汇总'!$AE:$AE,0)</f>
        <v>0</v>
      </c>
      <c r="BC215" s="55">
        <f>_xlfn.XLOOKUP(C215,'[9]②7月-汇总'!$D:$D,'[9]②7月-汇总'!$AF:$AF,0)</f>
        <v>0</v>
      </c>
      <c r="BD215" s="58">
        <f>_xlfn.XLOOKUP(C215,'[9]②7月-汇总'!$D:$D,'[9]②7月-汇总'!$AG:$AG,0)</f>
        <v>0</v>
      </c>
      <c r="BE215" s="60" t="e">
        <f t="shared" si="53"/>
        <v>#REF!</v>
      </c>
      <c r="BF215" s="52">
        <f>_xlfn.XLOOKUP(C215,'[9]①7月-花名册'!$E:$E,'[9]①7月-花名册'!$U:$U,0)</f>
        <v>0</v>
      </c>
      <c r="BG215" s="61" t="e">
        <f t="shared" si="50"/>
        <v>#REF!</v>
      </c>
      <c r="BH215" s="61" t="e">
        <f t="shared" si="51"/>
        <v>#REF!</v>
      </c>
      <c r="BI215" s="52">
        <f>_xlfn.XLOOKUP(C215,[9]上月未发人员明细!$A:$A,[9]上月未发人员明细!$I:$I,0)</f>
        <v>0</v>
      </c>
      <c r="BJ215" s="52">
        <f>SUMIFS([7]手动调整!$F:$F,[7]手动调整!$B:$B,C215)</f>
        <v>0</v>
      </c>
      <c r="BK215" s="64" t="e">
        <f t="shared" si="52"/>
        <v>#REF!</v>
      </c>
    </row>
    <row r="216" spans="1:63">
      <c r="A216" s="22" t="s">
        <v>322</v>
      </c>
      <c r="B216" s="23" t="s">
        <v>12</v>
      </c>
      <c r="C216" s="23" t="s">
        <v>325</v>
      </c>
      <c r="D216" s="23" t="str">
        <f>_xlfn.XLOOKUP(C216,[1]期初设置!$E:$E,[1]期初设置!$AM:$AM,0)</f>
        <v>保利+爆棚队</v>
      </c>
      <c r="E216" s="27">
        <f>IFERROR(_xlfn.XLOOKUP(C216,[1]期初设置!$E:$E,[1]期初设置!$R:$R),"")</f>
        <v>43252.5</v>
      </c>
      <c r="F216" s="27">
        <f>IFERROR(_xlfn.XLOOKUP(C216,[1]期初设置!$E:$E,[1]期初设置!S:S),"")</f>
        <v>42364.5</v>
      </c>
      <c r="G216" s="27">
        <f>IFERROR(_xlfn.XLOOKUP(C216,[1]期初设置!$E:$E,[1]期初设置!T:T),"")</f>
        <v>0</v>
      </c>
      <c r="H216" s="27">
        <f>IFERROR(_xlfn.XLOOKUP(C216,[1]期初设置!$E:$E,[1]期初设置!U:U),"")</f>
        <v>888</v>
      </c>
      <c r="I216" s="31">
        <f>_xlfn.XLOOKUP(A216,[2]门店排名!$C:$C,[2]门店排名!$E:$E,0)</f>
        <v>150031.33</v>
      </c>
      <c r="J216" s="31">
        <f>IFERROR(_xlfn.XLOOKUP(D216,'[1]⑥战队统计表-B-a-②呈现-业绩明细表④'!$A:$A,'[1]⑥战队统计表-B-a-②呈现-业绩明细表④'!$C:$C,0),"")</f>
        <v>51197</v>
      </c>
      <c r="K216" s="32">
        <f>IFERROR(_xlfn.XLOOKUP(C216,[1]期初设置!$E:$E,[1]期初设置!$AI:$AI,0),"")</f>
        <v>1207.38825</v>
      </c>
      <c r="L216" s="33">
        <f>_xlfn.XLOOKUP(C216,[1]期初设置!$E:$E,[1]期初设置!$J:$J,0)</f>
        <v>0</v>
      </c>
      <c r="M216" s="35">
        <f>_xlfn.XLOOKUP(C216,[1]期初设置!$E:$E,[1]期初设置!$I:$I,0)</f>
        <v>0</v>
      </c>
      <c r="N216" s="35">
        <f>_xlfn.XLOOKUP(C216,[1]期初设置!$E:$E,[1]期初设置!$K:$K,0)</f>
        <v>0</v>
      </c>
      <c r="O216" s="33">
        <f>_xlfn.XLOOKUP(C216,[1]期初设置!$E:$E,[1]期初设置!$O:$O,0)</f>
        <v>0</v>
      </c>
      <c r="P216" s="35">
        <f>IF(_xlfn.XLOOKUP(C216,[1]期初设置!$E:$E,[1]期初设置!$N:$N,0)="同老店",0,_xlfn.XLOOKUP(C216,[1]期初设置!$E:$E,[1]期初设置!$N:$N,0))</f>
        <v>0</v>
      </c>
      <c r="Q216" s="38">
        <f>_xlfn.XLOOKUP(C216,'[3]7月'!$C:$C,'[3]7月'!$E:$E,0)</f>
        <v>7861.8</v>
      </c>
      <c r="R216" s="38">
        <f>_xlfn.XLOOKUP(C216,'[3]7月'!$C:$C,'[3]7月'!$D:$D,0)</f>
        <v>102</v>
      </c>
      <c r="S216" s="38">
        <f>_xlfn.XLOOKUP(A216,[2]人头人次表!$A:$A,[2]人头人次表!$C:$C,0)</f>
        <v>186</v>
      </c>
      <c r="T216" s="38">
        <f>_xlfn.XLOOKUP(C216,'[4]②7月-汇总'!$D:$D,'[4]②7月-汇总'!$AP:$AP,0)</f>
        <v>31</v>
      </c>
      <c r="U216" s="38">
        <f>_xlfn.XLOOKUP(C216,'[4]②7月-汇总'!$D:$D,'[4]②7月-汇总'!$U:$U,0)</f>
        <v>0</v>
      </c>
      <c r="V216" s="41">
        <f>_xlfn.XLOOKUP(C216,[5]期初设置!$E:$E,[5]期初设置!$AG:$AG,0)</f>
        <v>0.03</v>
      </c>
      <c r="W216" s="42">
        <f>_xlfn.XLOOKUP(C216,[5]期初设置!$E:$E,[5]期初设置!$AH:$AH,0)</f>
        <v>1207.38825</v>
      </c>
      <c r="X216" s="42">
        <f>_xlfn.XLOOKUP(C216,[5]期初设置!$E:$E,[5]期初设置!$AI:$AI,0)</f>
        <v>0</v>
      </c>
      <c r="Y216" s="42">
        <f>_xlfn.XLOOKUP(C216,[5]期初设置!$E:$E,[5]期初设置!$AM:$AM,0)</f>
        <v>0</v>
      </c>
      <c r="Z216" s="42">
        <f t="shared" si="41"/>
        <v>0</v>
      </c>
      <c r="AA216" s="42">
        <f t="shared" si="42"/>
        <v>1207.38825</v>
      </c>
      <c r="AB216" s="42">
        <f>_xlfn.XLOOKUP(C216,'[6]健康师-人工底薪'!$A:$A,'[6]健康师-人工底薪'!$AF:$AF,0)</f>
        <v>2000</v>
      </c>
      <c r="AC216" s="47">
        <f t="shared" si="43"/>
        <v>2000</v>
      </c>
      <c r="AD216" s="38">
        <f>_xlfn.XLOOKUP(C216,'[3]7月'!$C:$C,'[3]7月'!$F:$F,0)</f>
        <v>1140</v>
      </c>
      <c r="AE216" s="38">
        <f>_xlfn.XLOOKUP(C216,'[8]7月'!$C:$C,'[8]7月'!$G:$G,0)</f>
        <v>15</v>
      </c>
      <c r="AF216" s="38">
        <f>_xlfn.XLOOKUP(C216,'[9]②7月-汇总'!$D:$D,'[9]②7月-汇总'!$W:$W,0)</f>
        <v>0</v>
      </c>
      <c r="AG216" s="38">
        <f>_xlfn.XLOOKUP(C216,'[9]②7月-汇总'!$D:$D,'[9]②7月-汇总'!$Z:$Z,0)</f>
        <v>50</v>
      </c>
      <c r="AH216" s="50" t="e">
        <f>AA216+AC216+#REF!+#REF!+#REF!+AF216+AG216+AD216+AE216</f>
        <v>#REF!</v>
      </c>
      <c r="AI216" s="38">
        <f>_xlfn.XLOOKUP(C216,'[9]①7月-花名册'!$E:$E,'[9]①7月-花名册'!$T:$T,0)</f>
        <v>0</v>
      </c>
      <c r="AJ216" s="38">
        <f t="shared" si="44"/>
        <v>0</v>
      </c>
      <c r="AK216" s="38">
        <f t="shared" si="45"/>
        <v>0</v>
      </c>
      <c r="AL216" s="38">
        <f t="shared" si="46"/>
        <v>0</v>
      </c>
      <c r="AM216" s="38" t="e">
        <f t="shared" si="47"/>
        <v>#REF!</v>
      </c>
      <c r="AN216" s="52">
        <f>_xlfn.XLOOKUP(C216,'[9]②7月-汇总'!$D:$D,'[9]②7月-汇总'!AI:AI,0)</f>
        <v>0</v>
      </c>
      <c r="AO216" s="52">
        <f>_xlfn.XLOOKUP(C216,'[9]②7月-汇总'!$D:$D,'[9]②7月-汇总'!AJ:AJ,0)</f>
        <v>0</v>
      </c>
      <c r="AP216" s="52">
        <f>_xlfn.XLOOKUP(C216,'[9]②7月-汇总'!$D:$D,'[9]②7月-汇总'!AL:AL,0)</f>
        <v>0</v>
      </c>
      <c r="AQ216" s="54">
        <f t="shared" si="48"/>
        <v>0</v>
      </c>
      <c r="AR216" s="55">
        <f>_xlfn.XLOOKUP(C216,'[9]②7月-汇总'!$D:$D,'[9]②7月-汇总'!X:X,0)</f>
        <v>0</v>
      </c>
      <c r="AS216" s="55">
        <f>_xlfn.XLOOKUP(C216,'[9]②7月-汇总'!$D:$D,'[9]②7月-汇总'!Y:Y,0)</f>
        <v>0</v>
      </c>
      <c r="AT216" s="55"/>
      <c r="AU216" s="52">
        <f>_xlfn.XLOOKUP(C216,'[10]7月社保'!$B:$B,'[10]7月社保'!$L:$L,0)</f>
        <v>0</v>
      </c>
      <c r="AV216" s="52">
        <f>IFERROR(IF(AL216&gt;0,_xlfn.XLOOKUP(C216,[11]健康师明细!$C:$C,[11]健康师明细!$N:$N,0),0),0)</f>
        <v>0</v>
      </c>
      <c r="AW216" s="52">
        <f>_xlfn.XLOOKUP(C216,'[9]②7月-汇总'!$D:$D,'[9]②7月-汇总'!$AC:$AC,0)</f>
        <v>0</v>
      </c>
      <c r="AX216" s="52">
        <f>_xlfn.XLOOKUP(C216,'[9]②7月-汇总'!$D:$D,'[9]②7月-汇总'!$AB:$AB,0)</f>
        <v>0</v>
      </c>
      <c r="AY216" s="52">
        <f>_xlfn.XLOOKUP(C216,'[9]②7月-汇总'!$D:$D,'[9]②7月-汇总'!$AD:$AD,0)</f>
        <v>0</v>
      </c>
      <c r="AZ216" s="54">
        <f t="shared" si="49"/>
        <v>0</v>
      </c>
      <c r="BA216" s="52">
        <f>_xlfn.XLOOKUP(C216,[11]健康师明细!$C:$C,[11]健康师明细!$K:$K,0)</f>
        <v>0</v>
      </c>
      <c r="BB216" s="55">
        <f>_xlfn.XLOOKUP(C216,'[9]②7月-汇总'!$D:$D,'[9]②7月-汇总'!$AE:$AE,0)</f>
        <v>0</v>
      </c>
      <c r="BC216" s="55">
        <f>_xlfn.XLOOKUP(C216,'[9]②7月-汇总'!$D:$D,'[9]②7月-汇总'!$AF:$AF,0)</f>
        <v>0</v>
      </c>
      <c r="BD216" s="58">
        <f>_xlfn.XLOOKUP(C216,'[9]②7月-汇总'!$D:$D,'[9]②7月-汇总'!$AG:$AG,0)</f>
        <v>0</v>
      </c>
      <c r="BE216" s="60" t="e">
        <f t="shared" si="53"/>
        <v>#REF!</v>
      </c>
      <c r="BF216" s="52">
        <f>_xlfn.XLOOKUP(C216,'[9]①7月-花名册'!$E:$E,'[9]①7月-花名册'!$U:$U,0)</f>
        <v>0</v>
      </c>
      <c r="BG216" s="61" t="e">
        <f t="shared" si="50"/>
        <v>#REF!</v>
      </c>
      <c r="BH216" s="61" t="e">
        <f t="shared" si="51"/>
        <v>#REF!</v>
      </c>
      <c r="BI216" s="52">
        <f>_xlfn.XLOOKUP(C216,[9]上月未发人员明细!$A:$A,[9]上月未发人员明细!$I:$I,0)</f>
        <v>0</v>
      </c>
      <c r="BJ216" s="52">
        <f>SUMIFS([7]手动调整!$F:$F,[7]手动调整!$B:$B,C216)</f>
        <v>0</v>
      </c>
      <c r="BK216" s="64" t="e">
        <f t="shared" si="52"/>
        <v>#REF!</v>
      </c>
    </row>
    <row r="217" spans="1:63">
      <c r="A217" s="22" t="s">
        <v>322</v>
      </c>
      <c r="B217" s="23" t="s">
        <v>12</v>
      </c>
      <c r="C217" s="23" t="s">
        <v>326</v>
      </c>
      <c r="D217" s="23" t="str">
        <f>_xlfn.XLOOKUP(C217,[1]期初设置!$E:$E,[1]期初设置!$AM:$AM,0)</f>
        <v>保利+霸天虎啸队</v>
      </c>
      <c r="E217" s="27">
        <f>IFERROR(_xlfn.XLOOKUP(C217,[1]期初设置!$E:$E,[1]期初设置!$R:$R),"")</f>
        <v>55870</v>
      </c>
      <c r="F217" s="27">
        <f>IFERROR(_xlfn.XLOOKUP(C217,[1]期初设置!$E:$E,[1]期初设置!S:S),"")</f>
        <v>36070</v>
      </c>
      <c r="G217" s="27">
        <f>IFERROR(_xlfn.XLOOKUP(C217,[1]期初设置!$E:$E,[1]期初设置!T:T),"")</f>
        <v>19800</v>
      </c>
      <c r="H217" s="27">
        <f>IFERROR(_xlfn.XLOOKUP(C217,[1]期初设置!$E:$E,[1]期初设置!U:U),"")</f>
        <v>0</v>
      </c>
      <c r="I217" s="31">
        <f>_xlfn.XLOOKUP(A217,[2]门店排名!$C:$C,[2]门店排名!$E:$E,0)</f>
        <v>150031.33</v>
      </c>
      <c r="J217" s="31">
        <f>IFERROR(_xlfn.XLOOKUP(D217,'[1]⑥战队统计表-B-a-②呈现-业绩明细表④'!$A:$A,'[1]⑥战队统计表-B-a-②呈现-业绩明细表④'!$C:$C,0),"")</f>
        <v>98834.33</v>
      </c>
      <c r="K217" s="32">
        <f>IFERROR(_xlfn.XLOOKUP(C217,[1]期初设置!$E:$E,[1]期初设置!$AI:$AI,0),"")</f>
        <v>2789.58</v>
      </c>
      <c r="L217" s="33">
        <f>_xlfn.XLOOKUP(C217,[1]期初设置!$E:$E,[1]期初设置!$J:$J,0)</f>
        <v>0</v>
      </c>
      <c r="M217" s="35">
        <f>_xlfn.XLOOKUP(C217,[1]期初设置!$E:$E,[1]期初设置!$I:$I,0)</f>
        <v>0</v>
      </c>
      <c r="N217" s="35">
        <f>_xlfn.XLOOKUP(C217,[1]期初设置!$E:$E,[1]期初设置!$K:$K,0)</f>
        <v>0</v>
      </c>
      <c r="O217" s="33">
        <f>_xlfn.XLOOKUP(C217,[1]期初设置!$E:$E,[1]期初设置!$O:$O,0)</f>
        <v>0</v>
      </c>
      <c r="P217" s="35">
        <f>IF(_xlfn.XLOOKUP(C217,[1]期初设置!$E:$E,[1]期初设置!$N:$N,0)="同老店",0,_xlfn.XLOOKUP(C217,[1]期初设置!$E:$E,[1]期初设置!$N:$N,0))</f>
        <v>0</v>
      </c>
      <c r="Q217" s="38">
        <f>_xlfn.XLOOKUP(C217,'[3]7月'!$C:$C,'[3]7月'!$E:$E,0)</f>
        <v>14027.7</v>
      </c>
      <c r="R217" s="38">
        <f>_xlfn.XLOOKUP(C217,'[3]7月'!$C:$C,'[3]7月'!$D:$D,0)</f>
        <v>111</v>
      </c>
      <c r="S217" s="38">
        <f>_xlfn.XLOOKUP(A217,[2]人头人次表!$A:$A,[2]人头人次表!$C:$C,0)</f>
        <v>186</v>
      </c>
      <c r="T217" s="38">
        <f>_xlfn.XLOOKUP(C217,'[4]②7月-汇总'!$D:$D,'[4]②7月-汇总'!$AP:$AP,0)</f>
        <v>31</v>
      </c>
      <c r="U217" s="38">
        <f>_xlfn.XLOOKUP(C217,'[4]②7月-汇总'!$D:$D,'[4]②7月-汇总'!$U:$U,0)</f>
        <v>0</v>
      </c>
      <c r="V217" s="41">
        <f>_xlfn.XLOOKUP(C217,[5]期初设置!$E:$E,[5]期初设置!$AG:$AG,0)</f>
        <v>0.06</v>
      </c>
      <c r="W217" s="42">
        <f>_xlfn.XLOOKUP(C217,[5]期初设置!$E:$E,[5]期初设置!$AH:$AH,0)</f>
        <v>2055.99</v>
      </c>
      <c r="X217" s="42">
        <f>_xlfn.XLOOKUP(C217,[5]期初设置!$E:$E,[5]期初设置!$AI:$AI,0)</f>
        <v>733.59</v>
      </c>
      <c r="Y217" s="42">
        <f>_xlfn.XLOOKUP(C217,[5]期初设置!$E:$E,[5]期初设置!$AM:$AM,0)</f>
        <v>0</v>
      </c>
      <c r="Z217" s="42">
        <f t="shared" si="41"/>
        <v>0</v>
      </c>
      <c r="AA217" s="42">
        <f t="shared" si="42"/>
        <v>2789.58</v>
      </c>
      <c r="AB217" s="42">
        <f>_xlfn.XLOOKUP(C217,'[6]健康师-人工底薪'!$A:$A,'[6]健康师-人工底薪'!$AF:$AF,0)</f>
        <v>2000</v>
      </c>
      <c r="AC217" s="47">
        <f t="shared" si="43"/>
        <v>2000</v>
      </c>
      <c r="AD217" s="38">
        <f>_xlfn.XLOOKUP(C217,'[3]7月'!$C:$C,'[3]7月'!$F:$F,0)</f>
        <v>1234</v>
      </c>
      <c r="AE217" s="38">
        <f>_xlfn.XLOOKUP(C217,'[8]7月'!$C:$C,'[8]7月'!$G:$G,0)</f>
        <v>15</v>
      </c>
      <c r="AF217" s="38">
        <f>_xlfn.XLOOKUP(C217,'[9]②7月-汇总'!$D:$D,'[9]②7月-汇总'!$W:$W,0)</f>
        <v>0</v>
      </c>
      <c r="AG217" s="38">
        <f>_xlfn.XLOOKUP(C217,'[9]②7月-汇总'!$D:$D,'[9]②7月-汇总'!$Z:$Z,0)</f>
        <v>0</v>
      </c>
      <c r="AH217" s="50" t="e">
        <f>AA217+AC217+#REF!+#REF!+#REF!+AF217+AG217+AD217+AE217</f>
        <v>#REF!</v>
      </c>
      <c r="AI217" s="38">
        <f>_xlfn.XLOOKUP(C217,'[9]①7月-花名册'!$E:$E,'[9]①7月-花名册'!$T:$T,0)</f>
        <v>0</v>
      </c>
      <c r="AJ217" s="38">
        <f t="shared" si="44"/>
        <v>0</v>
      </c>
      <c r="AK217" s="38">
        <f t="shared" si="45"/>
        <v>0</v>
      </c>
      <c r="AL217" s="38">
        <f t="shared" si="46"/>
        <v>0</v>
      </c>
      <c r="AM217" s="38" t="e">
        <f t="shared" si="47"/>
        <v>#REF!</v>
      </c>
      <c r="AN217" s="52">
        <f>_xlfn.XLOOKUP(C217,'[9]②7月-汇总'!$D:$D,'[9]②7月-汇总'!AI:AI,0)</f>
        <v>0</v>
      </c>
      <c r="AO217" s="52">
        <f>_xlfn.XLOOKUP(C217,'[9]②7月-汇总'!$D:$D,'[9]②7月-汇总'!AJ:AJ,0)</f>
        <v>0</v>
      </c>
      <c r="AP217" s="52">
        <f>_xlfn.XLOOKUP(C217,'[9]②7月-汇总'!$D:$D,'[9]②7月-汇总'!AL:AL,0)</f>
        <v>0</v>
      </c>
      <c r="AQ217" s="54">
        <f t="shared" si="48"/>
        <v>0</v>
      </c>
      <c r="AR217" s="55">
        <f>_xlfn.XLOOKUP(C217,'[9]②7月-汇总'!$D:$D,'[9]②7月-汇总'!X:X,0)</f>
        <v>0</v>
      </c>
      <c r="AS217" s="55">
        <f>_xlfn.XLOOKUP(C217,'[9]②7月-汇总'!$D:$D,'[9]②7月-汇总'!Y:Y,0)</f>
        <v>0</v>
      </c>
      <c r="AT217" s="55"/>
      <c r="AU217" s="52">
        <f>_xlfn.XLOOKUP(C217,'[10]7月社保'!$B:$B,'[10]7月社保'!$L:$L,0)</f>
        <v>0</v>
      </c>
      <c r="AV217" s="52">
        <f>IFERROR(IF(AL217&gt;0,_xlfn.XLOOKUP(C217,[11]健康师明细!$C:$C,[11]健康师明细!$N:$N,0),0),0)</f>
        <v>0</v>
      </c>
      <c r="AW217" s="52">
        <f>_xlfn.XLOOKUP(C217,'[9]②7月-汇总'!$D:$D,'[9]②7月-汇总'!$AC:$AC,0)</f>
        <v>0</v>
      </c>
      <c r="AX217" s="52">
        <f>_xlfn.XLOOKUP(C217,'[9]②7月-汇总'!$D:$D,'[9]②7月-汇总'!$AB:$AB,0)</f>
        <v>0</v>
      </c>
      <c r="AY217" s="52">
        <f>_xlfn.XLOOKUP(C217,'[9]②7月-汇总'!$D:$D,'[9]②7月-汇总'!$AD:$AD,0)</f>
        <v>0</v>
      </c>
      <c r="AZ217" s="54">
        <f t="shared" si="49"/>
        <v>0</v>
      </c>
      <c r="BA217" s="52">
        <f>_xlfn.XLOOKUP(C217,[11]健康师明细!$C:$C,[11]健康师明细!$K:$K,0)</f>
        <v>0</v>
      </c>
      <c r="BB217" s="55">
        <f>_xlfn.XLOOKUP(C217,'[9]②7月-汇总'!$D:$D,'[9]②7月-汇总'!$AE:$AE,0)</f>
        <v>0</v>
      </c>
      <c r="BC217" s="55">
        <f>_xlfn.XLOOKUP(C217,'[9]②7月-汇总'!$D:$D,'[9]②7月-汇总'!$AF:$AF,0)</f>
        <v>0</v>
      </c>
      <c r="BD217" s="58">
        <f>_xlfn.XLOOKUP(C217,'[9]②7月-汇总'!$D:$D,'[9]②7月-汇总'!$AG:$AG,0)</f>
        <v>0</v>
      </c>
      <c r="BE217" s="60" t="e">
        <f t="shared" si="53"/>
        <v>#REF!</v>
      </c>
      <c r="BF217" s="52">
        <f>_xlfn.XLOOKUP(C217,'[9]①7月-花名册'!$E:$E,'[9]①7月-花名册'!$U:$U,0)</f>
        <v>0</v>
      </c>
      <c r="BG217" s="61" t="e">
        <f t="shared" si="50"/>
        <v>#REF!</v>
      </c>
      <c r="BH217" s="61" t="e">
        <f t="shared" si="51"/>
        <v>#REF!</v>
      </c>
      <c r="BI217" s="52">
        <f>_xlfn.XLOOKUP(C217,[9]上月未发人员明细!$A:$A,[9]上月未发人员明细!$I:$I,0)</f>
        <v>0</v>
      </c>
      <c r="BJ217" s="52">
        <f>SUMIFS([7]手动调整!$F:$F,[7]手动调整!$B:$B,C217)</f>
        <v>0</v>
      </c>
      <c r="BK217" s="64" t="e">
        <f t="shared" si="52"/>
        <v>#REF!</v>
      </c>
    </row>
    <row r="218" spans="1:63">
      <c r="A218" s="22" t="s">
        <v>322</v>
      </c>
      <c r="B218" s="23" t="s">
        <v>12</v>
      </c>
      <c r="C218" s="23" t="s">
        <v>327</v>
      </c>
      <c r="D218" s="23" t="str">
        <f>_xlfn.XLOOKUP(C218,[1]期初设置!$E:$E,[1]期初设置!$AM:$AM,0)</f>
        <v>保利+霸天虎啸队</v>
      </c>
      <c r="E218" s="27">
        <f>IFERROR(_xlfn.XLOOKUP(C218,[1]期初设置!$E:$E,[1]期初设置!$R:$R),"")</f>
        <v>42964.33</v>
      </c>
      <c r="F218" s="27">
        <f>IFERROR(_xlfn.XLOOKUP(C218,[1]期初设置!$E:$E,[1]期初设置!S:S),"")</f>
        <v>42964.33</v>
      </c>
      <c r="G218" s="27">
        <f>IFERROR(_xlfn.XLOOKUP(C218,[1]期初设置!$E:$E,[1]期初设置!T:T),"")</f>
        <v>0</v>
      </c>
      <c r="H218" s="27">
        <f>IFERROR(_xlfn.XLOOKUP(C218,[1]期初设置!$E:$E,[1]期初设置!U:U),"")</f>
        <v>0</v>
      </c>
      <c r="I218" s="31">
        <f>_xlfn.XLOOKUP(A218,[2]门店排名!$C:$C,[2]门店排名!$E:$E,0)</f>
        <v>150031.33</v>
      </c>
      <c r="J218" s="31">
        <f>IFERROR(_xlfn.XLOOKUP(D218,'[1]⑥战队统计表-B-a-②呈现-业绩明细表④'!$A:$A,'[1]⑥战队统计表-B-a-②呈现-业绩明细表④'!$C:$C,0),"")</f>
        <v>98834.33</v>
      </c>
      <c r="K218" s="32">
        <f>IFERROR(_xlfn.XLOOKUP(C218,[1]期初设置!$E:$E,[1]期初设置!$AI:$AI,0),"")</f>
        <v>2448.96681</v>
      </c>
      <c r="L218" s="33">
        <f>_xlfn.XLOOKUP(C218,[1]期初设置!$E:$E,[1]期初设置!$J:$J,0)</f>
        <v>0</v>
      </c>
      <c r="M218" s="35">
        <f>_xlfn.XLOOKUP(C218,[1]期初设置!$E:$E,[1]期初设置!$I:$I,0)</f>
        <v>0</v>
      </c>
      <c r="N218" s="35">
        <f>_xlfn.XLOOKUP(C218,[1]期初设置!$E:$E,[1]期初设置!$K:$K,0)</f>
        <v>0</v>
      </c>
      <c r="O218" s="33">
        <f>_xlfn.XLOOKUP(C218,[1]期初设置!$E:$E,[1]期初设置!$O:$O,0)</f>
        <v>0</v>
      </c>
      <c r="P218" s="35">
        <f>IF(_xlfn.XLOOKUP(C218,[1]期初设置!$E:$E,[1]期初设置!$N:$N,0)="同老店",0,_xlfn.XLOOKUP(C218,[1]期初设置!$E:$E,[1]期初设置!$N:$N,0))</f>
        <v>0</v>
      </c>
      <c r="Q218" s="38">
        <f>_xlfn.XLOOKUP(C218,'[3]7月'!$C:$C,'[3]7月'!$E:$E,0)</f>
        <v>11825.28</v>
      </c>
      <c r="R218" s="38">
        <f>_xlfn.XLOOKUP(C218,'[3]7月'!$C:$C,'[3]7月'!$D:$D,0)</f>
        <v>114</v>
      </c>
      <c r="S218" s="38">
        <f>_xlfn.XLOOKUP(A218,[2]人头人次表!$A:$A,[2]人头人次表!$C:$C,0)</f>
        <v>186</v>
      </c>
      <c r="T218" s="38">
        <f>_xlfn.XLOOKUP(C218,'[4]②7月-汇总'!$D:$D,'[4]②7月-汇总'!$AP:$AP,0)</f>
        <v>31</v>
      </c>
      <c r="U218" s="38">
        <f>_xlfn.XLOOKUP(C218,'[4]②7月-汇总'!$D:$D,'[4]②7月-汇总'!$U:$U,0)</f>
        <v>0</v>
      </c>
      <c r="V218" s="41">
        <f>_xlfn.XLOOKUP(C218,[5]期初设置!$E:$E,[5]期初设置!$AG:$AG,0)</f>
        <v>0.06</v>
      </c>
      <c r="W218" s="42">
        <f>_xlfn.XLOOKUP(C218,[5]期初设置!$E:$E,[5]期初设置!$AH:$AH,0)</f>
        <v>2448.96681</v>
      </c>
      <c r="X218" s="42">
        <f>_xlfn.XLOOKUP(C218,[5]期初设置!$E:$E,[5]期初设置!$AI:$AI,0)</f>
        <v>0</v>
      </c>
      <c r="Y218" s="42" t="str">
        <f>_xlfn.XLOOKUP(C218,[5]期初设置!$E:$E,[5]期初设置!$AM:$AM,0)</f>
        <v/>
      </c>
      <c r="Z218" s="42">
        <f t="shared" si="41"/>
        <v>0</v>
      </c>
      <c r="AA218" s="42">
        <f t="shared" si="42"/>
        <v>2448.96681</v>
      </c>
      <c r="AB218" s="42">
        <f>_xlfn.XLOOKUP(C218,'[6]健康师-人工底薪'!$A:$A,'[6]健康师-人工底薪'!$AF:$AF,0)</f>
        <v>2000</v>
      </c>
      <c r="AC218" s="47">
        <f t="shared" si="43"/>
        <v>2000</v>
      </c>
      <c r="AD218" s="38">
        <f>_xlfn.XLOOKUP(C218,'[3]7月'!$C:$C,'[3]7月'!$F:$F,0)</f>
        <v>1474</v>
      </c>
      <c r="AE218" s="38">
        <f>_xlfn.XLOOKUP(C218,'[8]7月'!$C:$C,'[8]7月'!$G:$G,0)</f>
        <v>125</v>
      </c>
      <c r="AF218" s="38">
        <f>_xlfn.XLOOKUP(C218,'[9]②7月-汇总'!$D:$D,'[9]②7月-汇总'!$W:$W,0)</f>
        <v>20</v>
      </c>
      <c r="AG218" s="38">
        <f>_xlfn.XLOOKUP(C218,'[9]②7月-汇总'!$D:$D,'[9]②7月-汇总'!$Z:$Z,0)</f>
        <v>0</v>
      </c>
      <c r="AH218" s="50" t="e">
        <f>AA218+AC218+#REF!+#REF!+#REF!+AF218+AG218+AD218+AE218</f>
        <v>#REF!</v>
      </c>
      <c r="AI218" s="38">
        <f>_xlfn.XLOOKUP(C218,'[9]①7月-花名册'!$E:$E,'[9]①7月-花名册'!$T:$T,0)</f>
        <v>0</v>
      </c>
      <c r="AJ218" s="38">
        <f t="shared" si="44"/>
        <v>0</v>
      </c>
      <c r="AK218" s="38">
        <f t="shared" si="45"/>
        <v>0</v>
      </c>
      <c r="AL218" s="38">
        <f t="shared" si="46"/>
        <v>0</v>
      </c>
      <c r="AM218" s="38" t="e">
        <f t="shared" si="47"/>
        <v>#REF!</v>
      </c>
      <c r="AN218" s="52">
        <f>_xlfn.XLOOKUP(C218,'[9]②7月-汇总'!$D:$D,'[9]②7月-汇总'!AI:AI,0)</f>
        <v>0</v>
      </c>
      <c r="AO218" s="52">
        <f>_xlfn.XLOOKUP(C218,'[9]②7月-汇总'!$D:$D,'[9]②7月-汇总'!AJ:AJ,0)</f>
        <v>0</v>
      </c>
      <c r="AP218" s="52">
        <f>_xlfn.XLOOKUP(C218,'[9]②7月-汇总'!$D:$D,'[9]②7月-汇总'!AL:AL,0)</f>
        <v>0</v>
      </c>
      <c r="AQ218" s="54">
        <f t="shared" si="48"/>
        <v>0</v>
      </c>
      <c r="AR218" s="55">
        <f>_xlfn.XLOOKUP(C218,'[9]②7月-汇总'!$D:$D,'[9]②7月-汇总'!X:X,0)</f>
        <v>0</v>
      </c>
      <c r="AS218" s="55">
        <f>_xlfn.XLOOKUP(C218,'[9]②7月-汇总'!$D:$D,'[9]②7月-汇总'!Y:Y,0)</f>
        <v>0</v>
      </c>
      <c r="AT218" s="55"/>
      <c r="AU218" s="52">
        <f>_xlfn.XLOOKUP(C218,'[10]7月社保'!$B:$B,'[10]7月社保'!$L:$L,0)</f>
        <v>0</v>
      </c>
      <c r="AV218" s="52">
        <f>IFERROR(IF(AL218&gt;0,_xlfn.XLOOKUP(C218,[11]健康师明细!$C:$C,[11]健康师明细!$N:$N,0),0),0)</f>
        <v>0</v>
      </c>
      <c r="AW218" s="52">
        <f>_xlfn.XLOOKUP(C218,'[9]②7月-汇总'!$D:$D,'[9]②7月-汇总'!$AC:$AC,0)</f>
        <v>100</v>
      </c>
      <c r="AX218" s="52">
        <f>_xlfn.XLOOKUP(C218,'[9]②7月-汇总'!$D:$D,'[9]②7月-汇总'!$AB:$AB,0)</f>
        <v>0</v>
      </c>
      <c r="AY218" s="52">
        <f>_xlfn.XLOOKUP(C218,'[9]②7月-汇总'!$D:$D,'[9]②7月-汇总'!$AD:$AD,0)</f>
        <v>0</v>
      </c>
      <c r="AZ218" s="54">
        <f t="shared" si="49"/>
        <v>100</v>
      </c>
      <c r="BA218" s="52">
        <f>_xlfn.XLOOKUP(C218,[11]健康师明细!$C:$C,[11]健康师明细!$K:$K,0)</f>
        <v>0</v>
      </c>
      <c r="BB218" s="55">
        <f>_xlfn.XLOOKUP(C218,'[9]②7月-汇总'!$D:$D,'[9]②7月-汇总'!$AE:$AE,0)</f>
        <v>0</v>
      </c>
      <c r="BC218" s="55">
        <f>_xlfn.XLOOKUP(C218,'[9]②7月-汇总'!$D:$D,'[9]②7月-汇总'!$AF:$AF,0)</f>
        <v>0</v>
      </c>
      <c r="BD218" s="58">
        <f>_xlfn.XLOOKUP(C218,'[9]②7月-汇总'!$D:$D,'[9]②7月-汇总'!$AG:$AG,0)</f>
        <v>0</v>
      </c>
      <c r="BE218" s="60" t="e">
        <f t="shared" si="53"/>
        <v>#REF!</v>
      </c>
      <c r="BF218" s="52">
        <f>_xlfn.XLOOKUP(C218,'[9]①7月-花名册'!$E:$E,'[9]①7月-花名册'!$U:$U,0)</f>
        <v>0</v>
      </c>
      <c r="BG218" s="61" t="e">
        <f t="shared" si="50"/>
        <v>#REF!</v>
      </c>
      <c r="BH218" s="61" t="e">
        <f t="shared" si="51"/>
        <v>#REF!</v>
      </c>
      <c r="BI218" s="52">
        <f>_xlfn.XLOOKUP(C218,[9]上月未发人员明细!$A:$A,[9]上月未发人员明细!$I:$I,0)</f>
        <v>0</v>
      </c>
      <c r="BJ218" s="52">
        <f>SUMIFS([7]手动调整!$F:$F,[7]手动调整!$B:$B,C218)</f>
        <v>0</v>
      </c>
      <c r="BK218" s="64" t="e">
        <f t="shared" si="52"/>
        <v>#REF!</v>
      </c>
    </row>
    <row r="219" spans="1:63">
      <c r="A219" s="22" t="s">
        <v>322</v>
      </c>
      <c r="B219" s="23" t="s">
        <v>12</v>
      </c>
      <c r="C219" s="23" t="s">
        <v>328</v>
      </c>
      <c r="D219" s="23" t="str">
        <f>_xlfn.XLOOKUP(C219,[1]期初设置!$E:$E,[1]期初设置!$AM:$AM,0)</f>
        <v>保利+爆棚队</v>
      </c>
      <c r="E219" s="27">
        <f>IFERROR(_xlfn.XLOOKUP(C219,[1]期初设置!$E:$E,[1]期初设置!$R:$R),"")</f>
        <v>6130.5</v>
      </c>
      <c r="F219" s="27">
        <f>IFERROR(_xlfn.XLOOKUP(C219,[1]期初设置!$E:$E,[1]期初设置!S:S),"")</f>
        <v>6130.5</v>
      </c>
      <c r="G219" s="27">
        <f>IFERROR(_xlfn.XLOOKUP(C219,[1]期初设置!$E:$E,[1]期初设置!T:T),"")</f>
        <v>0</v>
      </c>
      <c r="H219" s="27">
        <f>IFERROR(_xlfn.XLOOKUP(C219,[1]期初设置!$E:$E,[1]期初设置!U:U),"")</f>
        <v>0</v>
      </c>
      <c r="I219" s="31">
        <f>_xlfn.XLOOKUP(A219,[2]门店排名!$C:$C,[2]门店排名!$E:$E,0)</f>
        <v>150031.33</v>
      </c>
      <c r="J219" s="31">
        <f>IFERROR(_xlfn.XLOOKUP(D219,'[1]⑥战队统计表-B-a-②呈现-业绩明细表④'!$A:$A,'[1]⑥战队统计表-B-a-②呈现-业绩明细表④'!$C:$C,0),"")</f>
        <v>51197</v>
      </c>
      <c r="K219" s="32">
        <f>IFERROR(_xlfn.XLOOKUP(C219,[1]期初设置!$E:$E,[1]期初设置!$AI:$AI,0),"")</f>
        <v>174.71925</v>
      </c>
      <c r="L219" s="33">
        <f>_xlfn.XLOOKUP(C219,[1]期初设置!$E:$E,[1]期初设置!$J:$J,0)</f>
        <v>0</v>
      </c>
      <c r="M219" s="35">
        <f>_xlfn.XLOOKUP(C219,[1]期初设置!$E:$E,[1]期初设置!$I:$I,0)</f>
        <v>0</v>
      </c>
      <c r="N219" s="35">
        <f>_xlfn.XLOOKUP(C219,[1]期初设置!$E:$E,[1]期初设置!$K:$K,0)</f>
        <v>0</v>
      </c>
      <c r="O219" s="33">
        <f>_xlfn.XLOOKUP(C219,[1]期初设置!$E:$E,[1]期初设置!$O:$O,0)</f>
        <v>0</v>
      </c>
      <c r="P219" s="35">
        <f>IF(_xlfn.XLOOKUP(C219,[1]期初设置!$E:$E,[1]期初设置!$N:$N,0)="同老店",0,_xlfn.XLOOKUP(C219,[1]期初设置!$E:$E,[1]期初设置!$N:$N,0))</f>
        <v>0</v>
      </c>
      <c r="Q219" s="38">
        <f>_xlfn.XLOOKUP(C219,'[3]7月'!$C:$C,'[3]7月'!$E:$E,0)</f>
        <v>6892.7</v>
      </c>
      <c r="R219" s="38">
        <f>_xlfn.XLOOKUP(C219,'[3]7月'!$C:$C,'[3]7月'!$D:$D,0)</f>
        <v>101</v>
      </c>
      <c r="S219" s="38">
        <f>_xlfn.XLOOKUP(A219,[2]人头人次表!$A:$A,[2]人头人次表!$C:$C,0)</f>
        <v>186</v>
      </c>
      <c r="T219" s="38">
        <f>_xlfn.XLOOKUP(C219,'[4]②7月-汇总'!$D:$D,'[4]②7月-汇总'!$AP:$AP,0)</f>
        <v>31</v>
      </c>
      <c r="U219" s="38">
        <f>_xlfn.XLOOKUP(C219,'[4]②7月-汇总'!$D:$D,'[4]②7月-汇总'!$U:$U,0)</f>
        <v>0</v>
      </c>
      <c r="V219" s="41">
        <f>_xlfn.XLOOKUP(C219,[5]期初设置!$E:$E,[5]期初设置!$AG:$AG,0)</f>
        <v>0.03</v>
      </c>
      <c r="W219" s="42">
        <f>_xlfn.XLOOKUP(C219,[5]期初设置!$E:$E,[5]期初设置!$AH:$AH,0)</f>
        <v>174.71925</v>
      </c>
      <c r="X219" s="42">
        <f>_xlfn.XLOOKUP(C219,[5]期初设置!$E:$E,[5]期初设置!$AI:$AI,0)</f>
        <v>0</v>
      </c>
      <c r="Y219" s="42" t="str">
        <f>_xlfn.XLOOKUP(C219,[5]期初设置!$E:$E,[5]期初设置!$AM:$AM,0)</f>
        <v/>
      </c>
      <c r="Z219" s="42">
        <f t="shared" si="41"/>
        <v>0</v>
      </c>
      <c r="AA219" s="42">
        <f t="shared" si="42"/>
        <v>174.71925</v>
      </c>
      <c r="AB219" s="42">
        <f>_xlfn.XLOOKUP(C219,'[6]健康师-人工底薪'!$A:$A,'[6]健康师-人工底薪'!$AF:$AF,0)</f>
        <v>2000</v>
      </c>
      <c r="AC219" s="47">
        <f t="shared" si="43"/>
        <v>2000</v>
      </c>
      <c r="AD219" s="38">
        <f>_xlfn.XLOOKUP(C219,'[3]7月'!$C:$C,'[3]7月'!$F:$F,0)</f>
        <v>1337</v>
      </c>
      <c r="AE219" s="38">
        <f>_xlfn.XLOOKUP(C219,'[8]7月'!$C:$C,'[8]7月'!$G:$G,0)</f>
        <v>0</v>
      </c>
      <c r="AF219" s="38">
        <f>_xlfn.XLOOKUP(C219,'[9]②7月-汇总'!$D:$D,'[9]②7月-汇总'!$W:$W,0)</f>
        <v>0</v>
      </c>
      <c r="AG219" s="38">
        <f>_xlfn.XLOOKUP(C219,'[9]②7月-汇总'!$D:$D,'[9]②7月-汇总'!$Z:$Z,0)</f>
        <v>0</v>
      </c>
      <c r="AH219" s="50" t="e">
        <f>AA219+AC219+#REF!+#REF!+#REF!+AF219+AG219+AD219+AE219</f>
        <v>#REF!</v>
      </c>
      <c r="AI219" s="38">
        <f>_xlfn.XLOOKUP(C219,'[9]①7月-花名册'!$E:$E,'[9]①7月-花名册'!$T:$T,0)</f>
        <v>0</v>
      </c>
      <c r="AJ219" s="38">
        <f t="shared" si="44"/>
        <v>0</v>
      </c>
      <c r="AK219" s="38">
        <f t="shared" si="45"/>
        <v>0</v>
      </c>
      <c r="AL219" s="38">
        <f t="shared" si="46"/>
        <v>0</v>
      </c>
      <c r="AM219" s="38" t="e">
        <f t="shared" si="47"/>
        <v>#REF!</v>
      </c>
      <c r="AN219" s="52">
        <f>_xlfn.XLOOKUP(C219,'[9]②7月-汇总'!$D:$D,'[9]②7月-汇总'!AI:AI,0)</f>
        <v>0</v>
      </c>
      <c r="AO219" s="52">
        <f>_xlfn.XLOOKUP(C219,'[9]②7月-汇总'!$D:$D,'[9]②7月-汇总'!AJ:AJ,0)</f>
        <v>0</v>
      </c>
      <c r="AP219" s="52">
        <f>_xlfn.XLOOKUP(C219,'[9]②7月-汇总'!$D:$D,'[9]②7月-汇总'!AL:AL,0)</f>
        <v>0</v>
      </c>
      <c r="AQ219" s="54">
        <f t="shared" si="48"/>
        <v>0</v>
      </c>
      <c r="AR219" s="55">
        <f>_xlfn.XLOOKUP(C219,'[9]②7月-汇总'!$D:$D,'[9]②7月-汇总'!X:X,0)</f>
        <v>10</v>
      </c>
      <c r="AS219" s="55">
        <f>_xlfn.XLOOKUP(C219,'[9]②7月-汇总'!$D:$D,'[9]②7月-汇总'!Y:Y,0)</f>
        <v>0</v>
      </c>
      <c r="AT219" s="55"/>
      <c r="AU219" s="52">
        <f>_xlfn.XLOOKUP(C219,'[10]7月社保'!$B:$B,'[10]7月社保'!$L:$L,0)</f>
        <v>0</v>
      </c>
      <c r="AV219" s="52">
        <f>IFERROR(IF(AL219&gt;0,_xlfn.XLOOKUP(C219,[11]健康师明细!$C:$C,[11]健康师明细!$N:$N,0),0),0)</f>
        <v>0</v>
      </c>
      <c r="AW219" s="52">
        <f>_xlfn.XLOOKUP(C219,'[9]②7月-汇总'!$D:$D,'[9]②7月-汇总'!$AC:$AC,0)</f>
        <v>100</v>
      </c>
      <c r="AX219" s="52">
        <f>_xlfn.XLOOKUP(C219,'[9]②7月-汇总'!$D:$D,'[9]②7月-汇总'!$AB:$AB,0)</f>
        <v>0</v>
      </c>
      <c r="AY219" s="52">
        <f>_xlfn.XLOOKUP(C219,'[9]②7月-汇总'!$D:$D,'[9]②7月-汇总'!$AD:$AD,0)</f>
        <v>0</v>
      </c>
      <c r="AZ219" s="54">
        <f t="shared" si="49"/>
        <v>110</v>
      </c>
      <c r="BA219" s="52">
        <f>_xlfn.XLOOKUP(C219,[11]健康师明细!$C:$C,[11]健康师明细!$K:$K,0)</f>
        <v>0</v>
      </c>
      <c r="BB219" s="55">
        <f>_xlfn.XLOOKUP(C219,'[9]②7月-汇总'!$D:$D,'[9]②7月-汇总'!$AE:$AE,0)</f>
        <v>0</v>
      </c>
      <c r="BC219" s="55">
        <f>_xlfn.XLOOKUP(C219,'[9]②7月-汇总'!$D:$D,'[9]②7月-汇总'!$AF:$AF,0)</f>
        <v>0</v>
      </c>
      <c r="BD219" s="58">
        <f>_xlfn.XLOOKUP(C219,'[9]②7月-汇总'!$D:$D,'[9]②7月-汇总'!$AG:$AG,0)</f>
        <v>0</v>
      </c>
      <c r="BE219" s="60" t="e">
        <f t="shared" si="53"/>
        <v>#REF!</v>
      </c>
      <c r="BF219" s="52">
        <f>_xlfn.XLOOKUP(C219,'[9]①7月-花名册'!$E:$E,'[9]①7月-花名册'!$U:$U,0)</f>
        <v>0</v>
      </c>
      <c r="BG219" s="61" t="e">
        <f t="shared" si="50"/>
        <v>#REF!</v>
      </c>
      <c r="BH219" s="61" t="e">
        <f t="shared" si="51"/>
        <v>#REF!</v>
      </c>
      <c r="BI219" s="52">
        <f>_xlfn.XLOOKUP(C219,[9]上月未发人员明细!$A:$A,[9]上月未发人员明细!$I:$I,0)</f>
        <v>0</v>
      </c>
      <c r="BJ219" s="52">
        <f>SUMIFS([7]手动调整!$F:$F,[7]手动调整!$B:$B,C219)</f>
        <v>0</v>
      </c>
      <c r="BK219" s="64" t="e">
        <f t="shared" si="52"/>
        <v>#REF!</v>
      </c>
    </row>
    <row r="220" spans="1:63">
      <c r="A220" s="22" t="s">
        <v>322</v>
      </c>
      <c r="B220" s="23" t="s">
        <v>12</v>
      </c>
      <c r="C220" s="23" t="s">
        <v>329</v>
      </c>
      <c r="D220" s="23" t="str">
        <f>_xlfn.XLOOKUP(C220,[1]期初设置!$E:$E,[1]期初设置!$AM:$AM,0)</f>
        <v>保利+爆棚队</v>
      </c>
      <c r="E220" s="27">
        <f>IFERROR(_xlfn.XLOOKUP(C220,[1]期初设置!$E:$E,[1]期初设置!$R:$R),"")</f>
        <v>1814</v>
      </c>
      <c r="F220" s="27">
        <f>IFERROR(_xlfn.XLOOKUP(C220,[1]期初设置!$E:$E,[1]期初设置!S:S),"")</f>
        <v>1814</v>
      </c>
      <c r="G220" s="27">
        <f>IFERROR(_xlfn.XLOOKUP(C220,[1]期初设置!$E:$E,[1]期初设置!T:T),"")</f>
        <v>0</v>
      </c>
      <c r="H220" s="27">
        <f>IFERROR(_xlfn.XLOOKUP(C220,[1]期初设置!$E:$E,[1]期初设置!U:U),"")</f>
        <v>0</v>
      </c>
      <c r="I220" s="31">
        <f>_xlfn.XLOOKUP(A220,[2]门店排名!$C:$C,[2]门店排名!$E:$E,0)</f>
        <v>150031.33</v>
      </c>
      <c r="J220" s="31">
        <f>IFERROR(_xlfn.XLOOKUP(D220,'[1]⑥战队统计表-B-a-②呈现-业绩明细表④'!$A:$A,'[1]⑥战队统计表-B-a-②呈现-业绩明细表④'!$C:$C,0),"")</f>
        <v>51197</v>
      </c>
      <c r="K220" s="32">
        <f>IFERROR(_xlfn.XLOOKUP(C220,[1]期初设置!$E:$E,[1]期初设置!$AI:$AI,0),"")</f>
        <v>51.699</v>
      </c>
      <c r="L220" s="33">
        <f>_xlfn.XLOOKUP(C220,[1]期初设置!$E:$E,[1]期初设置!$J:$J,0)</f>
        <v>0</v>
      </c>
      <c r="M220" s="35">
        <f>_xlfn.XLOOKUP(C220,[1]期初设置!$E:$E,[1]期初设置!$I:$I,0)</f>
        <v>0</v>
      </c>
      <c r="N220" s="35">
        <f>_xlfn.XLOOKUP(C220,[1]期初设置!$E:$E,[1]期初设置!$K:$K,0)</f>
        <v>0</v>
      </c>
      <c r="O220" s="33">
        <f>_xlfn.XLOOKUP(C220,[1]期初设置!$E:$E,[1]期初设置!$O:$O,0)</f>
        <v>0</v>
      </c>
      <c r="P220" s="35">
        <f>IF(_xlfn.XLOOKUP(C220,[1]期初设置!$E:$E,[1]期初设置!$N:$N,0)="同老店",0,_xlfn.XLOOKUP(C220,[1]期初设置!$E:$E,[1]期初设置!$N:$N,0))</f>
        <v>0</v>
      </c>
      <c r="Q220" s="38">
        <f>_xlfn.XLOOKUP(C220,'[3]7月'!$C:$C,'[3]7月'!$E:$E,0)</f>
        <v>3721.76</v>
      </c>
      <c r="R220" s="38">
        <f>_xlfn.XLOOKUP(C220,'[3]7月'!$C:$C,'[3]7月'!$D:$D,0)</f>
        <v>68</v>
      </c>
      <c r="S220" s="38">
        <f>_xlfn.XLOOKUP(A220,[2]人头人次表!$A:$A,[2]人头人次表!$C:$C,0)</f>
        <v>186</v>
      </c>
      <c r="T220" s="38">
        <f>_xlfn.XLOOKUP(C220,'[4]②7月-汇总'!$D:$D,'[4]②7月-汇总'!$AP:$AP,0)</f>
        <v>31</v>
      </c>
      <c r="U220" s="38">
        <f>_xlfn.XLOOKUP(C220,'[4]②7月-汇总'!$D:$D,'[4]②7月-汇总'!$U:$U,0)</f>
        <v>0</v>
      </c>
      <c r="V220" s="41">
        <f>_xlfn.XLOOKUP(C220,[5]期初设置!$E:$E,[5]期初设置!$AG:$AG,0)</f>
        <v>0.03</v>
      </c>
      <c r="W220" s="42">
        <f>_xlfn.XLOOKUP(C220,[5]期初设置!$E:$E,[5]期初设置!$AH:$AH,0)</f>
        <v>51.699</v>
      </c>
      <c r="X220" s="42">
        <f>_xlfn.XLOOKUP(C220,[5]期初设置!$E:$E,[5]期初设置!$AI:$AI,0)</f>
        <v>0</v>
      </c>
      <c r="Y220" s="42" t="str">
        <f>_xlfn.XLOOKUP(C220,[5]期初设置!$E:$E,[5]期初设置!$AM:$AM,0)</f>
        <v/>
      </c>
      <c r="Z220" s="42">
        <f t="shared" si="41"/>
        <v>0</v>
      </c>
      <c r="AA220" s="42">
        <f t="shared" si="42"/>
        <v>51.699</v>
      </c>
      <c r="AB220" s="42">
        <f>_xlfn.XLOOKUP(C220,'[6]健康师-人工底薪'!$A:$A,'[6]健康师-人工底薪'!$AF:$AF,0)</f>
        <v>2000</v>
      </c>
      <c r="AC220" s="47">
        <f t="shared" si="43"/>
        <v>2000</v>
      </c>
      <c r="AD220" s="38">
        <f>_xlfn.XLOOKUP(C220,'[3]7月'!$C:$C,'[3]7月'!$F:$F,0)</f>
        <v>938</v>
      </c>
      <c r="AE220" s="38">
        <f>_xlfn.XLOOKUP(C220,'[8]7月'!$C:$C,'[8]7月'!$G:$G,0)</f>
        <v>0</v>
      </c>
      <c r="AF220" s="38">
        <f>_xlfn.XLOOKUP(C220,'[9]②7月-汇总'!$D:$D,'[9]②7月-汇总'!$W:$W,0)</f>
        <v>0</v>
      </c>
      <c r="AG220" s="38">
        <f>_xlfn.XLOOKUP(C220,'[9]②7月-汇总'!$D:$D,'[9]②7月-汇总'!$Z:$Z,0)</f>
        <v>0</v>
      </c>
      <c r="AH220" s="50" t="e">
        <f>AA220+AC220+#REF!+#REF!+#REF!+AF220+AG220+AD220+AE220</f>
        <v>#REF!</v>
      </c>
      <c r="AI220" s="38">
        <f>_xlfn.XLOOKUP(C220,'[9]①7月-花名册'!$E:$E,'[9]①7月-花名册'!$T:$T,0)</f>
        <v>0</v>
      </c>
      <c r="AJ220" s="38">
        <f t="shared" si="44"/>
        <v>0</v>
      </c>
      <c r="AK220" s="38">
        <f t="shared" si="45"/>
        <v>0</v>
      </c>
      <c r="AL220" s="38">
        <f t="shared" si="46"/>
        <v>0</v>
      </c>
      <c r="AM220" s="38" t="e">
        <f t="shared" si="47"/>
        <v>#REF!</v>
      </c>
      <c r="AN220" s="52">
        <f>_xlfn.XLOOKUP(C220,'[9]②7月-汇总'!$D:$D,'[9]②7月-汇总'!AI:AI,0)</f>
        <v>0</v>
      </c>
      <c r="AO220" s="52">
        <f>_xlfn.XLOOKUP(C220,'[9]②7月-汇总'!$D:$D,'[9]②7月-汇总'!AJ:AJ,0)</f>
        <v>0</v>
      </c>
      <c r="AP220" s="52">
        <f>_xlfn.XLOOKUP(C220,'[9]②7月-汇总'!$D:$D,'[9]②7月-汇总'!AL:AL,0)</f>
        <v>0</v>
      </c>
      <c r="AQ220" s="54">
        <f t="shared" si="48"/>
        <v>0</v>
      </c>
      <c r="AR220" s="55">
        <f>_xlfn.XLOOKUP(C220,'[9]②7月-汇总'!$D:$D,'[9]②7月-汇总'!X:X,0)</f>
        <v>0</v>
      </c>
      <c r="AS220" s="55">
        <f>_xlfn.XLOOKUP(C220,'[9]②7月-汇总'!$D:$D,'[9]②7月-汇总'!Y:Y,0)</f>
        <v>0</v>
      </c>
      <c r="AT220" s="55"/>
      <c r="AU220" s="52">
        <f>_xlfn.XLOOKUP(C220,'[10]7月社保'!$B:$B,'[10]7月社保'!$L:$L,0)</f>
        <v>0</v>
      </c>
      <c r="AV220" s="52">
        <f>IFERROR(IF(AL220&gt;0,_xlfn.XLOOKUP(C220,[11]健康师明细!$C:$C,[11]健康师明细!$N:$N,0),0),0)</f>
        <v>0</v>
      </c>
      <c r="AW220" s="52">
        <f>_xlfn.XLOOKUP(C220,'[9]②7月-汇总'!$D:$D,'[9]②7月-汇总'!$AC:$AC,0)</f>
        <v>0</v>
      </c>
      <c r="AX220" s="52">
        <f>_xlfn.XLOOKUP(C220,'[9]②7月-汇总'!$D:$D,'[9]②7月-汇总'!$AB:$AB,0)</f>
        <v>0</v>
      </c>
      <c r="AY220" s="52">
        <f>_xlfn.XLOOKUP(C220,'[9]②7月-汇总'!$D:$D,'[9]②7月-汇总'!$AD:$AD,0)</f>
        <v>130</v>
      </c>
      <c r="AZ220" s="54">
        <f t="shared" si="49"/>
        <v>130</v>
      </c>
      <c r="BA220" s="52">
        <f>_xlfn.XLOOKUP(C220,[11]健康师明细!$C:$C,[11]健康师明细!$K:$K,0)</f>
        <v>0</v>
      </c>
      <c r="BB220" s="55">
        <f>_xlfn.XLOOKUP(C220,'[9]②7月-汇总'!$D:$D,'[9]②7月-汇总'!$AE:$AE,0)</f>
        <v>300</v>
      </c>
      <c r="BC220" s="55">
        <f>_xlfn.XLOOKUP(C220,'[9]②7月-汇总'!$D:$D,'[9]②7月-汇总'!$AF:$AF,0)</f>
        <v>0</v>
      </c>
      <c r="BD220" s="58">
        <f>_xlfn.XLOOKUP(C220,'[9]②7月-汇总'!$D:$D,'[9]②7月-汇总'!$AG:$AG,0)</f>
        <v>0</v>
      </c>
      <c r="BE220" s="60" t="e">
        <f t="shared" si="53"/>
        <v>#REF!</v>
      </c>
      <c r="BF220" s="52">
        <f>_xlfn.XLOOKUP(C220,'[9]①7月-花名册'!$E:$E,'[9]①7月-花名册'!$U:$U,0)</f>
        <v>0</v>
      </c>
      <c r="BG220" s="61" t="e">
        <f t="shared" si="50"/>
        <v>#REF!</v>
      </c>
      <c r="BH220" s="61" t="e">
        <f t="shared" si="51"/>
        <v>#REF!</v>
      </c>
      <c r="BI220" s="52">
        <f>_xlfn.XLOOKUP(C220,[9]上月未发人员明细!$A:$A,[9]上月未发人员明细!$I:$I,0)</f>
        <v>190</v>
      </c>
      <c r="BJ220" s="52">
        <f>SUMIFS([7]手动调整!$F:$F,[7]手动调整!$B:$B,C220)</f>
        <v>0</v>
      </c>
      <c r="BK220" s="64" t="e">
        <f t="shared" si="52"/>
        <v>#REF!</v>
      </c>
    </row>
    <row r="221" spans="1:63">
      <c r="A221" s="22" t="s">
        <v>268</v>
      </c>
      <c r="B221" s="23" t="s">
        <v>12</v>
      </c>
      <c r="C221" s="23" t="s">
        <v>330</v>
      </c>
      <c r="D221" s="23" t="str">
        <f>_xlfn.XLOOKUP(C221,[1]期初设置!$E:$E,[1]期初设置!$AM:$AM,0)</f>
        <v>单人</v>
      </c>
      <c r="E221" s="27">
        <f>IFERROR(_xlfn.XLOOKUP(C221,[1]期初设置!$E:$E,[1]期初设置!$R:$R),"")</f>
        <v>2500</v>
      </c>
      <c r="F221" s="27">
        <f>IFERROR(_xlfn.XLOOKUP(C221,[1]期初设置!$E:$E,[1]期初设置!S:S),"")</f>
        <v>2500</v>
      </c>
      <c r="G221" s="27">
        <f>IFERROR(_xlfn.XLOOKUP(C221,[1]期初设置!$E:$E,[1]期初设置!T:T),"")</f>
        <v>0</v>
      </c>
      <c r="H221" s="27">
        <f>IFERROR(_xlfn.XLOOKUP(C221,[1]期初设置!$E:$E,[1]期初设置!U:U),"")</f>
        <v>0</v>
      </c>
      <c r="I221" s="31">
        <f>_xlfn.XLOOKUP(A221,[2]门店排名!$C:$C,[2]门店排名!$E:$E,0)</f>
        <v>133334.88</v>
      </c>
      <c r="J221" s="31">
        <f>IFERROR(_xlfn.XLOOKUP(D221,'[1]⑥战队统计表-B-a-②呈现-业绩明细表④'!$A:$A,'[1]⑥战队统计表-B-a-②呈现-业绩明细表④'!$C:$C,0),"")</f>
        <v>0</v>
      </c>
      <c r="K221" s="32">
        <f>IFERROR(_xlfn.XLOOKUP(C221,[1]期初设置!$E:$E,[1]期初设置!$AI:$AI,0),"")</f>
        <v>0</v>
      </c>
      <c r="L221" s="33">
        <f>_xlfn.XLOOKUP(C221,[1]期初设置!$E:$E,[1]期初设置!$J:$J,0)</f>
        <v>0</v>
      </c>
      <c r="M221" s="35">
        <f>_xlfn.XLOOKUP(C221,[1]期初设置!$E:$E,[1]期初设置!$I:$I,0)</f>
        <v>0</v>
      </c>
      <c r="N221" s="35">
        <f>_xlfn.XLOOKUP(C221,[1]期初设置!$E:$E,[1]期初设置!$K:$K,0)</f>
        <v>0</v>
      </c>
      <c r="O221" s="33">
        <f>_xlfn.XLOOKUP(C221,[1]期初设置!$E:$E,[1]期初设置!$O:$O,0)</f>
        <v>2500</v>
      </c>
      <c r="P221" s="35">
        <f>IF(_xlfn.XLOOKUP(C221,[1]期初设置!$E:$E,[1]期初设置!$N:$N,0)="同老店",0,_xlfn.XLOOKUP(C221,[1]期初设置!$E:$E,[1]期初设置!$N:$N,0))</f>
        <v>0</v>
      </c>
      <c r="Q221" s="38">
        <f>_xlfn.XLOOKUP(C221,'[3]7月'!$C:$C,'[3]7月'!$E:$E,0)</f>
        <v>864.77</v>
      </c>
      <c r="R221" s="38">
        <f>_xlfn.XLOOKUP(C221,'[3]7月'!$C:$C,'[3]7月'!$D:$D,0)</f>
        <v>20</v>
      </c>
      <c r="S221" s="38">
        <f>_xlfn.XLOOKUP(A221,[2]人头人次表!$A:$A,[2]人头人次表!$C:$C,0)</f>
        <v>117</v>
      </c>
      <c r="T221" s="38">
        <f>_xlfn.XLOOKUP(C221,'[4]②7月-汇总'!$D:$D,'[4]②7月-汇总'!$AP:$AP,0)</f>
        <v>10</v>
      </c>
      <c r="U221" s="38">
        <f>_xlfn.XLOOKUP(C221,'[4]②7月-汇总'!$D:$D,'[4]②7月-汇总'!$U:$U,0)</f>
        <v>3</v>
      </c>
      <c r="V221" s="41">
        <f>_xlfn.XLOOKUP(C221,[5]期初设置!$E:$E,[5]期初设置!$AG:$AG,0)</f>
        <v>0</v>
      </c>
      <c r="W221" s="42">
        <f>_xlfn.XLOOKUP(C221,[5]期初设置!$E:$E,[5]期初设置!$AH:$AH,0)</f>
        <v>0</v>
      </c>
      <c r="X221" s="42">
        <f>_xlfn.XLOOKUP(C221,[5]期初设置!$E:$E,[5]期初设置!$AI:$AI,0)</f>
        <v>0</v>
      </c>
      <c r="Y221" s="42" t="str">
        <f>_xlfn.XLOOKUP(C221,[5]期初设置!$E:$E,[5]期初设置!$AM:$AM,0)</f>
        <v/>
      </c>
      <c r="Z221" s="42">
        <f t="shared" si="41"/>
        <v>0</v>
      </c>
      <c r="AA221" s="42">
        <f t="shared" si="42"/>
        <v>0</v>
      </c>
      <c r="AB221" s="42">
        <f>_xlfn.XLOOKUP(C221,'[6]健康师-人工底薪'!$A:$A,'[6]健康师-人工底薪'!$AF:$AF,0)</f>
        <v>645.17</v>
      </c>
      <c r="AC221" s="47">
        <f t="shared" si="43"/>
        <v>645.17</v>
      </c>
      <c r="AD221" s="38">
        <f>_xlfn.XLOOKUP(C221,'[3]7月'!$C:$C,'[3]7月'!$F:$F,0)</f>
        <v>210</v>
      </c>
      <c r="AE221" s="38">
        <f>_xlfn.XLOOKUP(C221,'[8]7月'!$C:$C,'[8]7月'!$G:$G,0)</f>
        <v>0</v>
      </c>
      <c r="AF221" s="38">
        <f>_xlfn.XLOOKUP(C221,'[9]②7月-汇总'!$D:$D,'[9]②7月-汇总'!$W:$W,0)</f>
        <v>0</v>
      </c>
      <c r="AG221" s="38">
        <f>_xlfn.XLOOKUP(C221,'[9]②7月-汇总'!$D:$D,'[9]②7月-汇总'!$Z:$Z,0)</f>
        <v>0</v>
      </c>
      <c r="AH221" s="50" t="e">
        <f>AA221+AC221+#REF!+#REF!+#REF!+AF221+AG221+AD221+AE221</f>
        <v>#REF!</v>
      </c>
      <c r="AI221" s="38">
        <f>_xlfn.XLOOKUP(C221,'[9]①7月-花名册'!$E:$E,'[9]①7月-花名册'!$T:$T,0)</f>
        <v>0</v>
      </c>
      <c r="AJ221" s="38">
        <f t="shared" si="44"/>
        <v>0</v>
      </c>
      <c r="AK221" s="38">
        <f t="shared" si="45"/>
        <v>0</v>
      </c>
      <c r="AL221" s="38">
        <f t="shared" si="46"/>
        <v>0</v>
      </c>
      <c r="AM221" s="38" t="e">
        <f t="shared" si="47"/>
        <v>#REF!</v>
      </c>
      <c r="AN221" s="52">
        <f>_xlfn.XLOOKUP(C221,'[9]②7月-汇总'!$D:$D,'[9]②7月-汇总'!AI:AI,0)</f>
        <v>0</v>
      </c>
      <c r="AO221" s="52">
        <f>_xlfn.XLOOKUP(C221,'[9]②7月-汇总'!$D:$D,'[9]②7月-汇总'!AJ:AJ,0)</f>
        <v>0</v>
      </c>
      <c r="AP221" s="52">
        <f>_xlfn.XLOOKUP(C221,'[9]②7月-汇总'!$D:$D,'[9]②7月-汇总'!AL:AL,0)</f>
        <v>0</v>
      </c>
      <c r="AQ221" s="54">
        <f t="shared" si="48"/>
        <v>0</v>
      </c>
      <c r="AR221" s="55">
        <f>_xlfn.XLOOKUP(C221,'[9]②7月-汇总'!$D:$D,'[9]②7月-汇总'!X:X,0)</f>
        <v>0</v>
      </c>
      <c r="AS221" s="55">
        <f>_xlfn.XLOOKUP(C221,'[9]②7月-汇总'!$D:$D,'[9]②7月-汇总'!Y:Y,0)</f>
        <v>0</v>
      </c>
      <c r="AT221" s="55"/>
      <c r="AU221" s="52">
        <f>_xlfn.XLOOKUP(C221,'[10]7月社保'!$B:$B,'[10]7月社保'!$L:$L,0)</f>
        <v>0</v>
      </c>
      <c r="AV221" s="52">
        <f>IFERROR(IF(AL221&gt;0,_xlfn.XLOOKUP(C221,[11]健康师明细!$C:$C,[11]健康师明细!$N:$N,0),0),0)</f>
        <v>0</v>
      </c>
      <c r="AW221" s="52">
        <f>_xlfn.XLOOKUP(C221,'[9]②7月-汇总'!$D:$D,'[9]②7月-汇总'!$AC:$AC,0)</f>
        <v>0</v>
      </c>
      <c r="AX221" s="52">
        <f>_xlfn.XLOOKUP(C221,'[9]②7月-汇总'!$D:$D,'[9]②7月-汇总'!$AB:$AB,0)</f>
        <v>0</v>
      </c>
      <c r="AY221" s="52">
        <f>_xlfn.XLOOKUP(C221,'[9]②7月-汇总'!$D:$D,'[9]②7月-汇总'!$AD:$AD,0)</f>
        <v>0</v>
      </c>
      <c r="AZ221" s="54">
        <f t="shared" si="49"/>
        <v>0</v>
      </c>
      <c r="BA221" s="52">
        <f>_xlfn.XLOOKUP(C221,[11]健康师明细!$C:$C,[11]健康师明细!$K:$K,0)</f>
        <v>0</v>
      </c>
      <c r="BB221" s="55">
        <f>_xlfn.XLOOKUP(C221,'[9]②7月-汇总'!$D:$D,'[9]②7月-汇总'!$AE:$AE,0)</f>
        <v>300</v>
      </c>
      <c r="BC221" s="55">
        <f>_xlfn.XLOOKUP(C221,'[9]②7月-汇总'!$D:$D,'[9]②7月-汇总'!$AF:$AF,0)</f>
        <v>0</v>
      </c>
      <c r="BD221" s="58">
        <f>_xlfn.XLOOKUP(C221,'[9]②7月-汇总'!$D:$D,'[9]②7月-汇总'!$AG:$AG,0)</f>
        <v>0</v>
      </c>
      <c r="BE221" s="60" t="e">
        <f t="shared" si="53"/>
        <v>#REF!</v>
      </c>
      <c r="BF221" s="52">
        <f>_xlfn.XLOOKUP(C221,'[9]①7月-花名册'!$E:$E,'[9]①7月-花名册'!$U:$U,0)</f>
        <v>0</v>
      </c>
      <c r="BG221" s="61" t="e">
        <f t="shared" si="50"/>
        <v>#REF!</v>
      </c>
      <c r="BH221" s="61" t="e">
        <f t="shared" si="51"/>
        <v>#REF!</v>
      </c>
      <c r="BI221" s="52">
        <f>_xlfn.XLOOKUP(C221,[9]上月未发人员明细!$A:$A,[9]上月未发人员明细!$I:$I,0)</f>
        <v>0</v>
      </c>
      <c r="BJ221" s="52">
        <f>SUMIFS([7]手动调整!$F:$F,[7]手动调整!$B:$B,C221)</f>
        <v>0</v>
      </c>
      <c r="BK221" s="64" t="e">
        <f t="shared" si="52"/>
        <v>#REF!</v>
      </c>
    </row>
    <row r="222" spans="1:63">
      <c r="A222" s="22" t="s">
        <v>268</v>
      </c>
      <c r="B222" s="23" t="s">
        <v>81</v>
      </c>
      <c r="C222" s="23" t="s">
        <v>331</v>
      </c>
      <c r="D222" s="23">
        <f>_xlfn.XLOOKUP(C222,[1]期初设置!$E:$E,[1]期初设置!$AM:$AM,0)</f>
        <v>0</v>
      </c>
      <c r="E222" s="27" t="str">
        <f>IFERROR(_xlfn.XLOOKUP(C222,[1]期初设置!$E:$E,[1]期初设置!$R:$R),"")</f>
        <v/>
      </c>
      <c r="F222" s="27" t="str">
        <f>IFERROR(_xlfn.XLOOKUP(C222,[1]期初设置!$E:$E,[1]期初设置!S:S),"")</f>
        <v/>
      </c>
      <c r="G222" s="27" t="str">
        <f>IFERROR(_xlfn.XLOOKUP(C222,[1]期初设置!$E:$E,[1]期初设置!T:T),"")</f>
        <v/>
      </c>
      <c r="H222" s="27" t="str">
        <f>IFERROR(_xlfn.XLOOKUP(C222,[1]期初设置!$E:$E,[1]期初设置!U:U),"")</f>
        <v/>
      </c>
      <c r="I222" s="31">
        <f>_xlfn.XLOOKUP(A222,[2]门店排名!$C:$C,[2]门店排名!$E:$E,0)</f>
        <v>133334.88</v>
      </c>
      <c r="J222" s="31" t="str">
        <f>IFERROR(_xlfn.XLOOKUP(D222,'[1]⑥战队统计表-B-a-②呈现-业绩明细表④'!$A:$A,'[1]⑥战队统计表-B-a-②呈现-业绩明细表④'!$C:$C,0),"")</f>
        <v/>
      </c>
      <c r="K222" s="32">
        <f>IFERROR(_xlfn.XLOOKUP(C222,[1]期初设置!$E:$E,[1]期初设置!$AI:$AI,0),"")</f>
        <v>0</v>
      </c>
      <c r="L222" s="33">
        <f>_xlfn.XLOOKUP(C222,[1]期初设置!$E:$E,[1]期初设置!$J:$J,0)</f>
        <v>0</v>
      </c>
      <c r="M222" s="35">
        <f>_xlfn.XLOOKUP(C222,[1]期初设置!$E:$E,[1]期初设置!$I:$I,0)</f>
        <v>0</v>
      </c>
      <c r="N222" s="35">
        <f>_xlfn.XLOOKUP(C222,[1]期初设置!$E:$E,[1]期初设置!$K:$K,0)</f>
        <v>0</v>
      </c>
      <c r="O222" s="33">
        <f>_xlfn.XLOOKUP(C222,[1]期初设置!$E:$E,[1]期初设置!$O:$O,0)</f>
        <v>0</v>
      </c>
      <c r="P222" s="35">
        <f>IF(_xlfn.XLOOKUP(C222,[1]期初设置!$E:$E,[1]期初设置!$N:$N,0)="同老店",0,_xlfn.XLOOKUP(C222,[1]期初设置!$E:$E,[1]期初设置!$N:$N,0))</f>
        <v>0</v>
      </c>
      <c r="Q222" s="38">
        <f>_xlfn.XLOOKUP(C222,'[3]7月'!$C:$C,'[3]7月'!$E:$E,0)</f>
        <v>0</v>
      </c>
      <c r="R222" s="38">
        <f>_xlfn.XLOOKUP(C222,'[3]7月'!$C:$C,'[3]7月'!$D:$D,0)</f>
        <v>0</v>
      </c>
      <c r="S222" s="38">
        <f>_xlfn.XLOOKUP(A222,[2]人头人次表!$A:$A,[2]人头人次表!$C:$C,0)</f>
        <v>117</v>
      </c>
      <c r="T222" s="38">
        <f>_xlfn.XLOOKUP(C222,'[4]②7月-汇总'!$D:$D,'[4]②7月-汇总'!$AP:$AP,0)</f>
        <v>31</v>
      </c>
      <c r="U222" s="38">
        <f>_xlfn.XLOOKUP(C222,'[4]②7月-汇总'!$D:$D,'[4]②7月-汇总'!$U:$U,0)</f>
        <v>0</v>
      </c>
      <c r="V222" s="41">
        <f>_xlfn.XLOOKUP(C222,[5]期初设置!$E:$E,[5]期初设置!$AG:$AG,0)</f>
        <v>0</v>
      </c>
      <c r="W222" s="42">
        <f>_xlfn.XLOOKUP(C222,[5]期初设置!$E:$E,[5]期初设置!$AH:$AH,0)</f>
        <v>0</v>
      </c>
      <c r="X222" s="42">
        <f>_xlfn.XLOOKUP(C222,[5]期初设置!$E:$E,[5]期初设置!$AI:$AI,0)</f>
        <v>0</v>
      </c>
      <c r="Y222" s="42">
        <f>_xlfn.XLOOKUP(C222,[5]期初设置!$E:$E,[5]期初设置!$AM:$AM,0)</f>
        <v>0</v>
      </c>
      <c r="Z222" s="42">
        <f t="shared" si="41"/>
        <v>0</v>
      </c>
      <c r="AA222" s="42">
        <f t="shared" si="42"/>
        <v>0</v>
      </c>
      <c r="AB222" s="42">
        <f>_xlfn.XLOOKUP(C222,'[6]健康师-人工底薪'!$A:$A,'[6]健康师-人工底薪'!$AF:$AF,0)</f>
        <v>0</v>
      </c>
      <c r="AC222" s="47">
        <f t="shared" si="43"/>
        <v>0</v>
      </c>
      <c r="AD222" s="38">
        <f>_xlfn.XLOOKUP(C222,'[3]7月'!$C:$C,'[3]7月'!$F:$F,0)</f>
        <v>0</v>
      </c>
      <c r="AE222" s="38">
        <f>_xlfn.XLOOKUP(C222,'[8]7月'!$C:$C,'[8]7月'!$G:$G,0)</f>
        <v>0</v>
      </c>
      <c r="AF222" s="38">
        <f>_xlfn.XLOOKUP(C222,'[9]②7月-汇总'!$D:$D,'[9]②7月-汇总'!$W:$W,0)</f>
        <v>0</v>
      </c>
      <c r="AG222" s="38">
        <f>_xlfn.XLOOKUP(C222,'[9]②7月-汇总'!$D:$D,'[9]②7月-汇总'!$Z:$Z,0)</f>
        <v>0</v>
      </c>
      <c r="AH222" s="50" t="e">
        <f>AA222+AC222+#REF!+#REF!+#REF!+AF222+AG222+AD222+AE222</f>
        <v>#REF!</v>
      </c>
      <c r="AI222" s="38">
        <f>_xlfn.XLOOKUP(C222,'[9]①7月-花名册'!$E:$E,'[9]①7月-花名册'!$T:$T,0)</f>
        <v>0</v>
      </c>
      <c r="AJ222" s="38">
        <f t="shared" si="44"/>
        <v>0</v>
      </c>
      <c r="AK222" s="38">
        <f t="shared" si="45"/>
        <v>0</v>
      </c>
      <c r="AL222" s="38">
        <f t="shared" si="46"/>
        <v>0</v>
      </c>
      <c r="AM222" s="38" t="e">
        <f t="shared" si="47"/>
        <v>#REF!</v>
      </c>
      <c r="AN222" s="52">
        <f>_xlfn.XLOOKUP(C222,'[9]②7月-汇总'!$D:$D,'[9]②7月-汇总'!AI:AI,0)</f>
        <v>0</v>
      </c>
      <c r="AO222" s="52">
        <f>_xlfn.XLOOKUP(C222,'[9]②7月-汇总'!$D:$D,'[9]②7月-汇总'!AJ:AJ,0)</f>
        <v>0</v>
      </c>
      <c r="AP222" s="52">
        <f>_xlfn.XLOOKUP(C222,'[9]②7月-汇总'!$D:$D,'[9]②7月-汇总'!AL:AL,0)</f>
        <v>0</v>
      </c>
      <c r="AQ222" s="54">
        <f t="shared" si="48"/>
        <v>0</v>
      </c>
      <c r="AR222" s="55">
        <f>_xlfn.XLOOKUP(C222,'[9]②7月-汇总'!$D:$D,'[9]②7月-汇总'!X:X,0)</f>
        <v>150</v>
      </c>
      <c r="AS222" s="55">
        <f>_xlfn.XLOOKUP(C222,'[9]②7月-汇总'!$D:$D,'[9]②7月-汇总'!Y:Y,0)</f>
        <v>0</v>
      </c>
      <c r="AT222" s="55"/>
      <c r="AU222" s="52">
        <f>_xlfn.XLOOKUP(C222,'[10]7月社保'!$B:$B,'[10]7月社保'!$L:$L,0)</f>
        <v>0</v>
      </c>
      <c r="AV222" s="52">
        <f>IFERROR(IF(AL222&gt;0,_xlfn.XLOOKUP(C222,[11]健康师明细!$C:$C,[11]健康师明细!$N:$N,0),0),0)</f>
        <v>0</v>
      </c>
      <c r="AW222" s="52">
        <f>_xlfn.XLOOKUP(C222,'[9]②7月-汇总'!$D:$D,'[9]②7月-汇总'!$AC:$AC,0)</f>
        <v>0</v>
      </c>
      <c r="AX222" s="52">
        <f>_xlfn.XLOOKUP(C222,'[9]②7月-汇总'!$D:$D,'[9]②7月-汇总'!$AB:$AB,0)</f>
        <v>0</v>
      </c>
      <c r="AY222" s="52">
        <f>_xlfn.XLOOKUP(C222,'[9]②7月-汇总'!$D:$D,'[9]②7月-汇总'!$AD:$AD,0)</f>
        <v>0</v>
      </c>
      <c r="AZ222" s="54">
        <f t="shared" si="49"/>
        <v>150</v>
      </c>
      <c r="BA222" s="52">
        <f>_xlfn.XLOOKUP(C222,[11]健康师明细!$C:$C,[11]健康师明细!$K:$K,0)</f>
        <v>0</v>
      </c>
      <c r="BB222" s="55">
        <f>_xlfn.XLOOKUP(C222,'[9]②7月-汇总'!$D:$D,'[9]②7月-汇总'!$AE:$AE,0)</f>
        <v>0</v>
      </c>
      <c r="BC222" s="55">
        <f>_xlfn.XLOOKUP(C222,'[9]②7月-汇总'!$D:$D,'[9]②7月-汇总'!$AF:$AF,0)</f>
        <v>0</v>
      </c>
      <c r="BD222" s="58">
        <f>_xlfn.XLOOKUP(C222,'[9]②7月-汇总'!$D:$D,'[9]②7月-汇总'!$AG:$AG,0)</f>
        <v>0</v>
      </c>
      <c r="BE222" s="60" t="e">
        <f t="shared" si="53"/>
        <v>#REF!</v>
      </c>
      <c r="BF222" s="52">
        <f>_xlfn.XLOOKUP(C222,'[9]①7月-花名册'!$E:$E,'[9]①7月-花名册'!$U:$U,0)</f>
        <v>0</v>
      </c>
      <c r="BG222" s="61" t="e">
        <f t="shared" si="50"/>
        <v>#REF!</v>
      </c>
      <c r="BH222" s="61" t="e">
        <f t="shared" si="51"/>
        <v>#REF!</v>
      </c>
      <c r="BI222" s="52">
        <f>_xlfn.XLOOKUP(C222,[9]上月未发人员明细!$A:$A,[9]上月未发人员明细!$I:$I,0)</f>
        <v>0</v>
      </c>
      <c r="BJ222" s="52">
        <f>SUMIFS([7]手动调整!$F:$F,[7]手动调整!$B:$B,C222)</f>
        <v>0</v>
      </c>
      <c r="BK222" s="64" t="e">
        <f t="shared" si="52"/>
        <v>#REF!</v>
      </c>
    </row>
    <row r="223" ht="15" customHeight="1" spans="1:63">
      <c r="A223" s="22" t="s">
        <v>268</v>
      </c>
      <c r="B223" s="23" t="s">
        <v>12</v>
      </c>
      <c r="C223" s="23" t="s">
        <v>332</v>
      </c>
      <c r="D223" s="23" t="str">
        <f>_xlfn.XLOOKUP(C223,[1]期初设置!$E:$E,[1]期初设置!$AM:$AM,0)</f>
        <v>单人</v>
      </c>
      <c r="E223" s="27">
        <f>IFERROR(_xlfn.XLOOKUP(C223,[1]期初设置!$E:$E,[1]期初设置!$R:$R),"")</f>
        <v>4940</v>
      </c>
      <c r="F223" s="27">
        <f>IFERROR(_xlfn.XLOOKUP(C223,[1]期初设置!$E:$E,[1]期初设置!S:S),"")</f>
        <v>4630</v>
      </c>
      <c r="G223" s="27">
        <f>IFERROR(_xlfn.XLOOKUP(C223,[1]期初设置!$E:$E,[1]期初设置!T:T),"")</f>
        <v>0</v>
      </c>
      <c r="H223" s="27">
        <f>IFERROR(_xlfn.XLOOKUP(C223,[1]期初设置!$E:$E,[1]期初设置!U:U),"")</f>
        <v>310</v>
      </c>
      <c r="I223" s="31">
        <f>_xlfn.XLOOKUP(A223,[2]门店排名!$C:$C,[2]门店排名!$E:$E,0)</f>
        <v>133334.88</v>
      </c>
      <c r="J223" s="31">
        <f>IFERROR(_xlfn.XLOOKUP(D223,'[1]⑥战队统计表-B-a-②呈现-业绩明细表④'!$A:$A,'[1]⑥战队统计表-B-a-②呈现-业绩明细表④'!$C:$C,0),"")</f>
        <v>0</v>
      </c>
      <c r="K223" s="32">
        <f>IFERROR(_xlfn.XLOOKUP(C223,[1]期初设置!$E:$E,[1]期初设置!$AI:$AI,0),"")</f>
        <v>0</v>
      </c>
      <c r="L223" s="33">
        <f>_xlfn.XLOOKUP(C223,[1]期初设置!$E:$E,[1]期初设置!$J:$J,0)</f>
        <v>0</v>
      </c>
      <c r="M223" s="35">
        <f>_xlfn.XLOOKUP(C223,[1]期初设置!$E:$E,[1]期初设置!$I:$I,0)</f>
        <v>0</v>
      </c>
      <c r="N223" s="35">
        <f>_xlfn.XLOOKUP(C223,[1]期初设置!$E:$E,[1]期初设置!$K:$K,0)</f>
        <v>0</v>
      </c>
      <c r="O223" s="33">
        <f>_xlfn.XLOOKUP(C223,[1]期初设置!$E:$E,[1]期初设置!$O:$O,0)</f>
        <v>400</v>
      </c>
      <c r="P223" s="35">
        <f>IF(_xlfn.XLOOKUP(C223,[1]期初设置!$E:$E,[1]期初设置!$N:$N,0)="同老店",0,_xlfn.XLOOKUP(C223,[1]期初设置!$E:$E,[1]期初设置!$N:$N,0))</f>
        <v>0</v>
      </c>
      <c r="Q223" s="38">
        <f>_xlfn.XLOOKUP(C223,'[3]7月'!$C:$C,'[3]7月'!$E:$E,0)</f>
        <v>7196.53</v>
      </c>
      <c r="R223" s="38">
        <f>_xlfn.XLOOKUP(C223,'[3]7月'!$C:$C,'[3]7月'!$D:$D,0)</f>
        <v>39</v>
      </c>
      <c r="S223" s="38">
        <f>_xlfn.XLOOKUP(A223,[2]人头人次表!$A:$A,[2]人头人次表!$C:$C,0)</f>
        <v>117</v>
      </c>
      <c r="T223" s="38">
        <f>_xlfn.XLOOKUP(C223,'[4]②7月-汇总'!$D:$D,'[4]②7月-汇总'!$AP:$AP,0)</f>
        <v>14</v>
      </c>
      <c r="U223" s="38">
        <f>_xlfn.XLOOKUP(C223,'[4]②7月-汇总'!$D:$D,'[4]②7月-汇总'!$U:$U,0)</f>
        <v>3</v>
      </c>
      <c r="V223" s="41">
        <f>_xlfn.XLOOKUP(C223,[5]期初设置!$E:$E,[5]期初设置!$AG:$AG,0)</f>
        <v>0.03</v>
      </c>
      <c r="W223" s="42">
        <f>_xlfn.XLOOKUP(C223,[5]期初设置!$E:$E,[5]期初设置!$AH:$AH,0)</f>
        <v>131.955</v>
      </c>
      <c r="X223" s="42">
        <f>_xlfn.XLOOKUP(C223,[5]期初设置!$E:$E,[5]期初设置!$AI:$AI,0)</f>
        <v>0</v>
      </c>
      <c r="Y223" s="42" t="str">
        <f>_xlfn.XLOOKUP(C223,[5]期初设置!$E:$E,[5]期初设置!$AM:$AM,0)</f>
        <v/>
      </c>
      <c r="Z223" s="42">
        <f t="shared" si="41"/>
        <v>0</v>
      </c>
      <c r="AA223" s="42">
        <f t="shared" si="42"/>
        <v>131.955</v>
      </c>
      <c r="AB223" s="42">
        <f>_xlfn.XLOOKUP(C223,'[6]健康师-人工底薪'!$A:$A,'[6]健康师-人工底薪'!$AF:$AF,0)</f>
        <v>903.23</v>
      </c>
      <c r="AC223" s="47">
        <f t="shared" si="43"/>
        <v>903.23</v>
      </c>
      <c r="AD223" s="38">
        <f>_xlfn.XLOOKUP(C223,'[3]7月'!$C:$C,'[3]7月'!$F:$F,0)</f>
        <v>504.5</v>
      </c>
      <c r="AE223" s="38">
        <f>_xlfn.XLOOKUP(C223,'[8]7月'!$C:$C,'[8]7月'!$G:$G,0)</f>
        <v>0</v>
      </c>
      <c r="AF223" s="38">
        <f>_xlfn.XLOOKUP(C223,'[9]②7月-汇总'!$D:$D,'[9]②7月-汇总'!$W:$W,0)</f>
        <v>0</v>
      </c>
      <c r="AG223" s="38">
        <f>_xlfn.XLOOKUP(C223,'[9]②7月-汇总'!$D:$D,'[9]②7月-汇总'!$Z:$Z,0)</f>
        <v>0</v>
      </c>
      <c r="AH223" s="50" t="e">
        <f>AA223+AC223+#REF!+#REF!+#REF!+AF223+AG223+AD223+AE223</f>
        <v>#REF!</v>
      </c>
      <c r="AI223" s="38">
        <f>_xlfn.XLOOKUP(C223,'[9]①7月-花名册'!$E:$E,'[9]①7月-花名册'!$T:$T,0)</f>
        <v>0</v>
      </c>
      <c r="AJ223" s="38">
        <f t="shared" si="44"/>
        <v>0</v>
      </c>
      <c r="AK223" s="38">
        <f t="shared" si="45"/>
        <v>0</v>
      </c>
      <c r="AL223" s="38">
        <f t="shared" si="46"/>
        <v>0</v>
      </c>
      <c r="AM223" s="38" t="e">
        <f t="shared" si="47"/>
        <v>#REF!</v>
      </c>
      <c r="AN223" s="52">
        <f>_xlfn.XLOOKUP(C223,'[9]②7月-汇总'!$D:$D,'[9]②7月-汇总'!AI:AI,0)</f>
        <v>0</v>
      </c>
      <c r="AO223" s="52">
        <f>_xlfn.XLOOKUP(C223,'[9]②7月-汇总'!$D:$D,'[9]②7月-汇总'!AJ:AJ,0)</f>
        <v>0</v>
      </c>
      <c r="AP223" s="52">
        <f>_xlfn.XLOOKUP(C223,'[9]②7月-汇总'!$D:$D,'[9]②7月-汇总'!AL:AL,0)</f>
        <v>0</v>
      </c>
      <c r="AQ223" s="54">
        <f t="shared" si="48"/>
        <v>0</v>
      </c>
      <c r="AR223" s="55">
        <f>_xlfn.XLOOKUP(C223,'[9]②7月-汇总'!$D:$D,'[9]②7月-汇总'!X:X,0)</f>
        <v>0</v>
      </c>
      <c r="AS223" s="55">
        <f>_xlfn.XLOOKUP(C223,'[9]②7月-汇总'!$D:$D,'[9]②7月-汇总'!Y:Y,0)</f>
        <v>0</v>
      </c>
      <c r="AT223" s="55"/>
      <c r="AU223" s="52">
        <f>_xlfn.XLOOKUP(C223,'[10]7月社保'!$B:$B,'[10]7月社保'!$L:$L,0)</f>
        <v>0</v>
      </c>
      <c r="AV223" s="52">
        <f>IFERROR(IF(AL223&gt;0,_xlfn.XLOOKUP(C223,[11]健康师明细!$C:$C,[11]健康师明细!$N:$N,0),0),0)</f>
        <v>0</v>
      </c>
      <c r="AW223" s="52">
        <f>_xlfn.XLOOKUP(C223,'[9]②7月-汇总'!$D:$D,'[9]②7月-汇总'!$AC:$AC,0)</f>
        <v>0</v>
      </c>
      <c r="AX223" s="52">
        <f>_xlfn.XLOOKUP(C223,'[9]②7月-汇总'!$D:$D,'[9]②7月-汇总'!$AB:$AB,0)</f>
        <v>1300</v>
      </c>
      <c r="AY223" s="52">
        <f>_xlfn.XLOOKUP(C223,'[9]②7月-汇总'!$D:$D,'[9]②7月-汇总'!$AD:$AD,0)</f>
        <v>0</v>
      </c>
      <c r="AZ223" s="54">
        <f t="shared" si="49"/>
        <v>1300</v>
      </c>
      <c r="BA223" s="52">
        <f>_xlfn.XLOOKUP(C223,[11]健康师明细!$C:$C,[11]健康师明细!$K:$K,0)</f>
        <v>0</v>
      </c>
      <c r="BB223" s="55">
        <f>_xlfn.XLOOKUP(C223,'[9]②7月-汇总'!$D:$D,'[9]②7月-汇总'!$AE:$AE,0)</f>
        <v>300</v>
      </c>
      <c r="BC223" s="55">
        <f>_xlfn.XLOOKUP(C223,'[9]②7月-汇总'!$D:$D,'[9]②7月-汇总'!$AF:$AF,0)</f>
        <v>0</v>
      </c>
      <c r="BD223" s="58">
        <f>_xlfn.XLOOKUP(C223,'[9]②7月-汇总'!$D:$D,'[9]②7月-汇总'!$AG:$AG,0)</f>
        <v>0</v>
      </c>
      <c r="BE223" s="60" t="e">
        <f t="shared" si="53"/>
        <v>#REF!</v>
      </c>
      <c r="BF223" s="52">
        <f>_xlfn.XLOOKUP(C223,'[9]①7月-花名册'!$E:$E,'[9]①7月-花名册'!$U:$U,0)</f>
        <v>0</v>
      </c>
      <c r="BG223" s="61" t="e">
        <f t="shared" si="50"/>
        <v>#REF!</v>
      </c>
      <c r="BH223" s="61" t="e">
        <f t="shared" si="51"/>
        <v>#REF!</v>
      </c>
      <c r="BI223" s="52">
        <f>_xlfn.XLOOKUP(C223,[9]上月未发人员明细!$A:$A,[9]上月未发人员明细!$I:$I,0)</f>
        <v>0</v>
      </c>
      <c r="BJ223" s="52">
        <f>SUMIFS([7]手动调整!$F:$F,[7]手动调整!$B:$B,C223)</f>
        <v>0</v>
      </c>
      <c r="BK223" s="64" t="e">
        <f t="shared" si="52"/>
        <v>#REF!</v>
      </c>
    </row>
    <row r="224" ht="15" customHeight="1" spans="1:63">
      <c r="A224" s="22" t="s">
        <v>268</v>
      </c>
      <c r="B224" s="23" t="s">
        <v>12</v>
      </c>
      <c r="C224" s="23" t="s">
        <v>333</v>
      </c>
      <c r="D224" s="23" t="str">
        <f>_xlfn.XLOOKUP(C224,[1]期初设置!$E:$E,[1]期初设置!$AM:$AM,0)</f>
        <v>单人</v>
      </c>
      <c r="E224" s="27">
        <f>IFERROR(_xlfn.XLOOKUP(C224,[1]期初设置!$E:$E,[1]期初设置!$R:$R),"")</f>
        <v>50770.44</v>
      </c>
      <c r="F224" s="27">
        <f>IFERROR(_xlfn.XLOOKUP(C224,[1]期初设置!$E:$E,[1]期初设置!S:S),"")</f>
        <v>40530.44</v>
      </c>
      <c r="G224" s="27">
        <f>IFERROR(_xlfn.XLOOKUP(C224,[1]期初设置!$E:$E,[1]期初设置!T:T),"")</f>
        <v>9000</v>
      </c>
      <c r="H224" s="27">
        <f>IFERROR(_xlfn.XLOOKUP(C224,[1]期初设置!$E:$E,[1]期初设置!U:U),"")</f>
        <v>1240</v>
      </c>
      <c r="I224" s="31">
        <f>_xlfn.XLOOKUP(A224,[2]门店排名!$C:$C,[2]门店排名!$E:$E,0)</f>
        <v>133334.88</v>
      </c>
      <c r="J224" s="31">
        <f>IFERROR(_xlfn.XLOOKUP(D224,'[1]⑥战队统计表-B-a-②呈现-业绩明细表④'!$A:$A,'[1]⑥战队统计表-B-a-②呈现-业绩明细表④'!$C:$C,0),"")</f>
        <v>0</v>
      </c>
      <c r="K224" s="32">
        <f>IFERROR(_xlfn.XLOOKUP(C224,[1]期初设置!$E:$E,[1]期初设置!$AI:$AI,0),"")</f>
        <v>2390.11526</v>
      </c>
      <c r="L224" s="33">
        <f>_xlfn.XLOOKUP(C224,[1]期初设置!$E:$E,[1]期初设置!$J:$J,0)</f>
        <v>0</v>
      </c>
      <c r="M224" s="35">
        <f>_xlfn.XLOOKUP(C224,[1]期初设置!$E:$E,[1]期初设置!$I:$I,0)</f>
        <v>0</v>
      </c>
      <c r="N224" s="35">
        <f>_xlfn.XLOOKUP(C224,[1]期初设置!$E:$E,[1]期初设置!$K:$K,0)</f>
        <v>0</v>
      </c>
      <c r="O224" s="33">
        <f>_xlfn.XLOOKUP(C224,[1]期初设置!$E:$E,[1]期初设置!$O:$O,0)</f>
        <v>9844.44</v>
      </c>
      <c r="P224" s="35">
        <f>IF(_xlfn.XLOOKUP(C224,[1]期初设置!$E:$E,[1]期初设置!$N:$N,0)="同老店",0,_xlfn.XLOOKUP(C224,[1]期初设置!$E:$E,[1]期初设置!$N:$N,0))</f>
        <v>0.07</v>
      </c>
      <c r="Q224" s="38">
        <f>_xlfn.XLOOKUP(C224,'[3]7月'!$C:$C,'[3]7月'!$E:$E,0)</f>
        <v>25992.16</v>
      </c>
      <c r="R224" s="38">
        <f>_xlfn.XLOOKUP(C224,'[3]7月'!$C:$C,'[3]7月'!$D:$D,0)</f>
        <v>99.5</v>
      </c>
      <c r="S224" s="38">
        <f>_xlfn.XLOOKUP(A224,[2]人头人次表!$A:$A,[2]人头人次表!$C:$C,0)</f>
        <v>117</v>
      </c>
      <c r="T224" s="38">
        <f>_xlfn.XLOOKUP(C224,'[4]②7月-汇总'!$D:$D,'[4]②7月-汇总'!$AP:$AP,0)</f>
        <v>31</v>
      </c>
      <c r="U224" s="38">
        <f>_xlfn.XLOOKUP(C224,'[4]②7月-汇总'!$D:$D,'[4]②7月-汇总'!$U:$U,0)</f>
        <v>0</v>
      </c>
      <c r="V224" s="41">
        <f>_xlfn.XLOOKUP(C224,[5]期初设置!$E:$E,[5]期初设置!$AG:$AG,0)</f>
        <v>0.05</v>
      </c>
      <c r="W224" s="42">
        <f>_xlfn.XLOOKUP(C224,[5]期初设置!$E:$E,[5]期初设置!$AH:$AH,0)</f>
        <v>2112.24026</v>
      </c>
      <c r="X224" s="42">
        <f>_xlfn.XLOOKUP(C224,[5]期初设置!$E:$E,[5]期初设置!$AI:$AI,0)</f>
        <v>277.875</v>
      </c>
      <c r="Y224" s="42" t="str">
        <f>_xlfn.XLOOKUP(C224,[5]期初设置!$E:$E,[5]期初设置!$AM:$AM,0)</f>
        <v/>
      </c>
      <c r="Z224" s="42">
        <f t="shared" si="41"/>
        <v>0</v>
      </c>
      <c r="AA224" s="42">
        <f t="shared" si="42"/>
        <v>2390.11526</v>
      </c>
      <c r="AB224" s="42">
        <f>_xlfn.XLOOKUP(C224,'[6]健康师-人工底薪'!$A:$A,'[6]健康师-人工底薪'!$AF:$AF,0)</f>
        <v>2000</v>
      </c>
      <c r="AC224" s="47">
        <f t="shared" si="43"/>
        <v>2000</v>
      </c>
      <c r="AD224" s="38">
        <f>_xlfn.XLOOKUP(C224,'[3]7月'!$C:$C,'[3]7月'!$F:$F,0)</f>
        <v>1526</v>
      </c>
      <c r="AE224" s="38">
        <f>_xlfn.XLOOKUP(C224,'[8]7月'!$C:$C,'[8]7月'!$G:$G,0)</f>
        <v>157.5</v>
      </c>
      <c r="AF224" s="38">
        <f>_xlfn.XLOOKUP(C224,'[9]②7月-汇总'!$D:$D,'[9]②7月-汇总'!$W:$W,0)</f>
        <v>0</v>
      </c>
      <c r="AG224" s="38">
        <f>_xlfn.XLOOKUP(C224,'[9]②7月-汇总'!$D:$D,'[9]②7月-汇总'!$Z:$Z,0)</f>
        <v>0</v>
      </c>
      <c r="AH224" s="50" t="e">
        <f>AA224+AC224+#REF!+#REF!+#REF!+AF224+AG224+AD224+AE224</f>
        <v>#REF!</v>
      </c>
      <c r="AI224" s="38">
        <f>_xlfn.XLOOKUP(C224,'[9]①7月-花名册'!$E:$E,'[9]①7月-花名册'!$T:$T,0)</f>
        <v>0</v>
      </c>
      <c r="AJ224" s="38">
        <f t="shared" si="44"/>
        <v>0</v>
      </c>
      <c r="AK224" s="38">
        <f t="shared" si="45"/>
        <v>0</v>
      </c>
      <c r="AL224" s="38">
        <f t="shared" si="46"/>
        <v>0</v>
      </c>
      <c r="AM224" s="38" t="e">
        <f t="shared" si="47"/>
        <v>#REF!</v>
      </c>
      <c r="AN224" s="52">
        <f>_xlfn.XLOOKUP(C224,'[9]②7月-汇总'!$D:$D,'[9]②7月-汇总'!AI:AI,0)</f>
        <v>0</v>
      </c>
      <c r="AO224" s="52">
        <f>_xlfn.XLOOKUP(C224,'[9]②7月-汇总'!$D:$D,'[9]②7月-汇总'!AJ:AJ,0)</f>
        <v>0</v>
      </c>
      <c r="AP224" s="52">
        <f>_xlfn.XLOOKUP(C224,'[9]②7月-汇总'!$D:$D,'[9]②7月-汇总'!AL:AL,0)</f>
        <v>0</v>
      </c>
      <c r="AQ224" s="54">
        <f t="shared" si="48"/>
        <v>0</v>
      </c>
      <c r="AR224" s="55">
        <f>_xlfn.XLOOKUP(C224,'[9]②7月-汇总'!$D:$D,'[9]②7月-汇总'!X:X,0)</f>
        <v>0</v>
      </c>
      <c r="AS224" s="55">
        <f>_xlfn.XLOOKUP(C224,'[9]②7月-汇总'!$D:$D,'[9]②7月-汇总'!Y:Y,0)</f>
        <v>0</v>
      </c>
      <c r="AT224" s="55"/>
      <c r="AU224" s="52">
        <f>_xlfn.XLOOKUP(C224,'[10]7月社保'!$B:$B,'[10]7月社保'!$L:$L,0)</f>
        <v>0</v>
      </c>
      <c r="AV224" s="52">
        <f>IFERROR(IF(AL224&gt;0,_xlfn.XLOOKUP(C224,[11]健康师明细!$C:$C,[11]健康师明细!$N:$N,0),0),0)</f>
        <v>0</v>
      </c>
      <c r="AW224" s="52">
        <f>_xlfn.XLOOKUP(C224,'[9]②7月-汇总'!$D:$D,'[9]②7月-汇总'!$AC:$AC,0)</f>
        <v>0</v>
      </c>
      <c r="AX224" s="52">
        <f>_xlfn.XLOOKUP(C224,'[9]②7月-汇总'!$D:$D,'[9]②7月-汇总'!$AB:$AB,0)</f>
        <v>0</v>
      </c>
      <c r="AY224" s="52">
        <f>_xlfn.XLOOKUP(C224,'[9]②7月-汇总'!$D:$D,'[9]②7月-汇总'!$AD:$AD,0)</f>
        <v>0</v>
      </c>
      <c r="AZ224" s="54">
        <f t="shared" si="49"/>
        <v>0</v>
      </c>
      <c r="BA224" s="52">
        <f>_xlfn.XLOOKUP(C224,[11]健康师明细!$C:$C,[11]健康师明细!$K:$K,0)</f>
        <v>0</v>
      </c>
      <c r="BB224" s="55">
        <f>_xlfn.XLOOKUP(C224,'[9]②7月-汇总'!$D:$D,'[9]②7月-汇总'!$AE:$AE,0)</f>
        <v>0</v>
      </c>
      <c r="BC224" s="55">
        <f>_xlfn.XLOOKUP(C224,'[9]②7月-汇总'!$D:$D,'[9]②7月-汇总'!$AF:$AF,0)</f>
        <v>0</v>
      </c>
      <c r="BD224" s="58">
        <f>_xlfn.XLOOKUP(C224,'[9]②7月-汇总'!$D:$D,'[9]②7月-汇总'!$AG:$AG,0)</f>
        <v>0</v>
      </c>
      <c r="BE224" s="60" t="e">
        <f t="shared" si="53"/>
        <v>#REF!</v>
      </c>
      <c r="BF224" s="52">
        <f>_xlfn.XLOOKUP(C224,'[9]①7月-花名册'!$E:$E,'[9]①7月-花名册'!$U:$U,0)</f>
        <v>0</v>
      </c>
      <c r="BG224" s="61" t="e">
        <f t="shared" si="50"/>
        <v>#REF!</v>
      </c>
      <c r="BH224" s="61" t="e">
        <f t="shared" si="51"/>
        <v>#REF!</v>
      </c>
      <c r="BI224" s="52">
        <f>_xlfn.XLOOKUP(C224,[9]上月未发人员明细!$A:$A,[9]上月未发人员明细!$I:$I,0)</f>
        <v>0</v>
      </c>
      <c r="BJ224" s="52">
        <f>SUMIFS([7]手动调整!$F:$F,[7]手动调整!$B:$B,C224)</f>
        <v>0</v>
      </c>
      <c r="BK224" s="64" t="e">
        <f t="shared" si="52"/>
        <v>#REF!</v>
      </c>
    </row>
    <row r="225" spans="1:63">
      <c r="A225" s="22" t="s">
        <v>268</v>
      </c>
      <c r="B225" s="23" t="s">
        <v>12</v>
      </c>
      <c r="C225" s="23" t="s">
        <v>334</v>
      </c>
      <c r="D225" s="23" t="str">
        <f>_xlfn.XLOOKUP(C225,[1]期初设置!$E:$E,[1]期初设置!$AM:$AM,0)</f>
        <v>单人</v>
      </c>
      <c r="E225" s="27">
        <f>IFERROR(_xlfn.XLOOKUP(C225,[1]期初设置!$E:$E,[1]期初设置!$R:$R),"")</f>
        <v>41686</v>
      </c>
      <c r="F225" s="27">
        <f>IFERROR(_xlfn.XLOOKUP(C225,[1]期初设置!$E:$E,[1]期初设置!S:S),"")</f>
        <v>18706</v>
      </c>
      <c r="G225" s="27">
        <f>IFERROR(_xlfn.XLOOKUP(C225,[1]期初设置!$E:$E,[1]期初设置!T:T),"")</f>
        <v>22980</v>
      </c>
      <c r="H225" s="27">
        <f>IFERROR(_xlfn.XLOOKUP(C225,[1]期初设置!$E:$E,[1]期初设置!U:U),"")</f>
        <v>0</v>
      </c>
      <c r="I225" s="31">
        <f>_xlfn.XLOOKUP(A225,[2]门店排名!$C:$C,[2]门店排名!$E:$E,0)</f>
        <v>133334.88</v>
      </c>
      <c r="J225" s="31">
        <f>IFERROR(_xlfn.XLOOKUP(D225,'[1]⑥战队统计表-B-a-②呈现-业绩明细表④'!$A:$A,'[1]⑥战队统计表-B-a-②呈现-业绩明细表④'!$C:$C,0),"")</f>
        <v>0</v>
      </c>
      <c r="K225" s="32">
        <f>IFERROR(_xlfn.XLOOKUP(C225,[1]期初设置!$E:$E,[1]期初设置!$AI:$AI,0),"")</f>
        <v>1697.9065</v>
      </c>
      <c r="L225" s="33">
        <f>_xlfn.XLOOKUP(C225,[1]期初设置!$E:$E,[1]期初设置!$J:$J,0)</f>
        <v>4990</v>
      </c>
      <c r="M225" s="35">
        <f>_xlfn.XLOOKUP(C225,[1]期初设置!$E:$E,[1]期初设置!$I:$I,0)</f>
        <v>0.33</v>
      </c>
      <c r="N225" s="35">
        <f>_xlfn.XLOOKUP(C225,[1]期初设置!$E:$E,[1]期初设置!$K:$K,0)</f>
        <v>0</v>
      </c>
      <c r="O225" s="33">
        <f>_xlfn.XLOOKUP(C225,[1]期初设置!$E:$E,[1]期初设置!$O:$O,0)</f>
        <v>5256</v>
      </c>
      <c r="P225" s="35">
        <f>IF(_xlfn.XLOOKUP(C225,[1]期初设置!$E:$E,[1]期初设置!$N:$N,0)="同老店",0,_xlfn.XLOOKUP(C225,[1]期初设置!$E:$E,[1]期初设置!$N:$N,0))</f>
        <v>0.07</v>
      </c>
      <c r="Q225" s="38">
        <f>_xlfn.XLOOKUP(C225,'[3]7月'!$C:$C,'[3]7月'!$E:$E,0)</f>
        <v>7072.69</v>
      </c>
      <c r="R225" s="38">
        <f>_xlfn.XLOOKUP(C225,'[3]7月'!$C:$C,'[3]7月'!$D:$D,0)</f>
        <v>84</v>
      </c>
      <c r="S225" s="38">
        <f>_xlfn.XLOOKUP(A225,[2]人头人次表!$A:$A,[2]人头人次表!$C:$C,0)</f>
        <v>117</v>
      </c>
      <c r="T225" s="38">
        <f>_xlfn.XLOOKUP(C225,'[4]②7月-汇总'!$D:$D,'[4]②7月-汇总'!$AP:$AP,0)</f>
        <v>31</v>
      </c>
      <c r="U225" s="38">
        <f>_xlfn.XLOOKUP(C225,'[4]②7月-汇总'!$D:$D,'[4]②7月-汇总'!$U:$U,0)</f>
        <v>0</v>
      </c>
      <c r="V225" s="41">
        <f>_xlfn.XLOOKUP(C225,[5]期初设置!$E:$E,[5]期初设置!$AG:$AG,0)</f>
        <v>0.05</v>
      </c>
      <c r="W225" s="42">
        <f>_xlfn.XLOOKUP(C225,[5]期初设置!$E:$E,[5]期初设置!$AH:$AH,0)</f>
        <v>988.399</v>
      </c>
      <c r="X225" s="42">
        <f>_xlfn.XLOOKUP(C225,[5]期初设置!$E:$E,[5]期初设置!$AI:$AI,0)</f>
        <v>709.5075</v>
      </c>
      <c r="Y225" s="42" t="str">
        <f>_xlfn.XLOOKUP(C225,[5]期初设置!$E:$E,[5]期初设置!$AM:$AM,0)</f>
        <v/>
      </c>
      <c r="Z225" s="42">
        <f t="shared" si="41"/>
        <v>0</v>
      </c>
      <c r="AA225" s="42">
        <f t="shared" si="42"/>
        <v>1697.9065</v>
      </c>
      <c r="AB225" s="42">
        <f>_xlfn.XLOOKUP(C225,'[6]健康师-人工底薪'!$A:$A,'[6]健康师-人工底薪'!$AF:$AF,0)</f>
        <v>2000</v>
      </c>
      <c r="AC225" s="47">
        <f t="shared" si="43"/>
        <v>2000</v>
      </c>
      <c r="AD225" s="38">
        <f>_xlfn.XLOOKUP(C225,'[3]7月'!$C:$C,'[3]7月'!$F:$F,0)</f>
        <v>1009</v>
      </c>
      <c r="AE225" s="38">
        <f>_xlfn.XLOOKUP(C225,'[8]7月'!$C:$C,'[8]7月'!$G:$G,0)</f>
        <v>45</v>
      </c>
      <c r="AF225" s="38">
        <f>_xlfn.XLOOKUP(C225,'[9]②7月-汇总'!$D:$D,'[9]②7月-汇总'!$W:$W,0)</f>
        <v>0</v>
      </c>
      <c r="AG225" s="38">
        <f>_xlfn.XLOOKUP(C225,'[9]②7月-汇总'!$D:$D,'[9]②7月-汇总'!$Z:$Z,0)</f>
        <v>0</v>
      </c>
      <c r="AH225" s="50" t="e">
        <f>AA225+AC225+#REF!+#REF!+#REF!+AF225+AG225+AD225+AE225</f>
        <v>#REF!</v>
      </c>
      <c r="AI225" s="38">
        <f>_xlfn.XLOOKUP(C225,'[9]①7月-花名册'!$E:$E,'[9]①7月-花名册'!$T:$T,0)</f>
        <v>0</v>
      </c>
      <c r="AJ225" s="38">
        <f t="shared" si="44"/>
        <v>0</v>
      </c>
      <c r="AK225" s="38">
        <f t="shared" si="45"/>
        <v>0</v>
      </c>
      <c r="AL225" s="38">
        <f t="shared" si="46"/>
        <v>0</v>
      </c>
      <c r="AM225" s="38" t="e">
        <f t="shared" si="47"/>
        <v>#REF!</v>
      </c>
      <c r="AN225" s="52">
        <f>_xlfn.XLOOKUP(C225,'[9]②7月-汇总'!$D:$D,'[9]②7月-汇总'!AI:AI,0)</f>
        <v>0</v>
      </c>
      <c r="AO225" s="52">
        <f>_xlfn.XLOOKUP(C225,'[9]②7月-汇总'!$D:$D,'[9]②7月-汇总'!AJ:AJ,0)</f>
        <v>0</v>
      </c>
      <c r="AP225" s="52">
        <f>_xlfn.XLOOKUP(C225,'[9]②7月-汇总'!$D:$D,'[9]②7月-汇总'!AL:AL,0)</f>
        <v>0</v>
      </c>
      <c r="AQ225" s="54">
        <f t="shared" si="48"/>
        <v>0</v>
      </c>
      <c r="AR225" s="55">
        <f>_xlfn.XLOOKUP(C225,'[9]②7月-汇总'!$D:$D,'[9]②7月-汇总'!X:X,0)</f>
        <v>90</v>
      </c>
      <c r="AS225" s="55">
        <f>_xlfn.XLOOKUP(C225,'[9]②7月-汇总'!$D:$D,'[9]②7月-汇总'!Y:Y,0)</f>
        <v>0</v>
      </c>
      <c r="AT225" s="55"/>
      <c r="AU225" s="52">
        <f>_xlfn.XLOOKUP(C225,'[10]7月社保'!$B:$B,'[10]7月社保'!$L:$L,0)</f>
        <v>0</v>
      </c>
      <c r="AV225" s="52">
        <f>IFERROR(IF(AL225&gt;0,_xlfn.XLOOKUP(C225,[11]健康师明细!$C:$C,[11]健康师明细!$N:$N,0),0),0)</f>
        <v>0</v>
      </c>
      <c r="AW225" s="52">
        <f>_xlfn.XLOOKUP(C225,'[9]②7月-汇总'!$D:$D,'[9]②7月-汇总'!$AC:$AC,0)</f>
        <v>100</v>
      </c>
      <c r="AX225" s="52">
        <f>_xlfn.XLOOKUP(C225,'[9]②7月-汇总'!$D:$D,'[9]②7月-汇总'!$AB:$AB,0)</f>
        <v>0</v>
      </c>
      <c r="AY225" s="52">
        <f>_xlfn.XLOOKUP(C225,'[9]②7月-汇总'!$D:$D,'[9]②7月-汇总'!$AD:$AD,0)</f>
        <v>0</v>
      </c>
      <c r="AZ225" s="54">
        <f t="shared" si="49"/>
        <v>190</v>
      </c>
      <c r="BA225" s="52">
        <f>_xlfn.XLOOKUP(C225,[11]健康师明细!$C:$C,[11]健康师明细!$K:$K,0)</f>
        <v>0</v>
      </c>
      <c r="BB225" s="55">
        <f>_xlfn.XLOOKUP(C225,'[9]②7月-汇总'!$D:$D,'[9]②7月-汇总'!$AE:$AE,0)</f>
        <v>0</v>
      </c>
      <c r="BC225" s="55">
        <f>_xlfn.XLOOKUP(C225,'[9]②7月-汇总'!$D:$D,'[9]②7月-汇总'!$AF:$AF,0)</f>
        <v>0</v>
      </c>
      <c r="BD225" s="58">
        <f>_xlfn.XLOOKUP(C225,'[9]②7月-汇总'!$D:$D,'[9]②7月-汇总'!$AG:$AG,0)</f>
        <v>0</v>
      </c>
      <c r="BE225" s="60" t="e">
        <f t="shared" si="53"/>
        <v>#REF!</v>
      </c>
      <c r="BF225" s="52">
        <f>_xlfn.XLOOKUP(C225,'[9]①7月-花名册'!$E:$E,'[9]①7月-花名册'!$U:$U,0)</f>
        <v>0</v>
      </c>
      <c r="BG225" s="61" t="e">
        <f t="shared" si="50"/>
        <v>#REF!</v>
      </c>
      <c r="BH225" s="61" t="e">
        <f t="shared" si="51"/>
        <v>#REF!</v>
      </c>
      <c r="BI225" s="52">
        <f>_xlfn.XLOOKUP(C225,[9]上月未发人员明细!$A:$A,[9]上月未发人员明细!$I:$I,0)</f>
        <v>0</v>
      </c>
      <c r="BJ225" s="52">
        <f>SUMIFS([7]手动调整!$F:$F,[7]手动调整!$B:$B,C225)</f>
        <v>0</v>
      </c>
      <c r="BK225" s="64" t="e">
        <f t="shared" si="52"/>
        <v>#REF!</v>
      </c>
    </row>
    <row r="226" spans="1:63">
      <c r="A226" s="22" t="s">
        <v>268</v>
      </c>
      <c r="B226" s="67" t="s">
        <v>12</v>
      </c>
      <c r="C226" s="23" t="s">
        <v>335</v>
      </c>
      <c r="D226" s="23" t="str">
        <f>_xlfn.XLOOKUP(C226,[1]期初设置!$E:$E,[1]期初设置!$AM:$AM,0)</f>
        <v>单人</v>
      </c>
      <c r="E226" s="27">
        <f>IFERROR(_xlfn.XLOOKUP(C226,[1]期初设置!$E:$E,[1]期初设置!$R:$R),"")</f>
        <v>22190.44</v>
      </c>
      <c r="F226" s="27">
        <f>IFERROR(_xlfn.XLOOKUP(C226,[1]期初设置!$E:$E,[1]期初设置!S:S),"")</f>
        <v>20682.44</v>
      </c>
      <c r="G226" s="27">
        <f>IFERROR(_xlfn.XLOOKUP(C226,[1]期初设置!$E:$E,[1]期初设置!T:T),"")</f>
        <v>0</v>
      </c>
      <c r="H226" s="27">
        <f>IFERROR(_xlfn.XLOOKUP(C226,[1]期初设置!$E:$E,[1]期初设置!U:U),"")</f>
        <v>1508</v>
      </c>
      <c r="I226" s="31">
        <f>_xlfn.XLOOKUP(A226,[2]门店排名!$C:$C,[2]门店排名!$E:$E,0)</f>
        <v>133334.88</v>
      </c>
      <c r="J226" s="31">
        <f>IFERROR(_xlfn.XLOOKUP(D226,'[1]⑥战队统计表-B-a-②呈现-业绩明细表④'!$A:$A,'[1]⑥战队统计表-B-a-②呈现-业绩明细表④'!$C:$C,0),"")</f>
        <v>0</v>
      </c>
      <c r="K226" s="32">
        <f>IFERROR(_xlfn.XLOOKUP(C226,[1]期初设置!$E:$E,[1]期初设置!$AI:$AI,0),"")</f>
        <v>785.93272</v>
      </c>
      <c r="L226" s="33">
        <f>_xlfn.XLOOKUP(C226,[1]期初设置!$E:$E,[1]期初设置!$J:$J,0)</f>
        <v>0</v>
      </c>
      <c r="M226" s="35">
        <f>_xlfn.XLOOKUP(C226,[1]期初设置!$E:$E,[1]期初设置!$I:$I,0)</f>
        <v>0</v>
      </c>
      <c r="N226" s="35">
        <f>_xlfn.XLOOKUP(C226,[1]期初设置!$E:$E,[1]期初设置!$K:$K,0)</f>
        <v>0</v>
      </c>
      <c r="O226" s="33">
        <f>_xlfn.XLOOKUP(C226,[1]期初设置!$E:$E,[1]期初设置!$O:$O,0)</f>
        <v>9182.44</v>
      </c>
      <c r="P226" s="35">
        <f>IF(_xlfn.XLOOKUP(C226,[1]期初设置!$E:$E,[1]期初设置!$N:$N,0)="同老店",0,_xlfn.XLOOKUP(C226,[1]期初设置!$E:$E,[1]期初设置!$N:$N,0))</f>
        <v>0</v>
      </c>
      <c r="Q226" s="38">
        <f>_xlfn.XLOOKUP(C226,'[3]7月'!$C:$C,'[3]7月'!$E:$E,0)</f>
        <v>6857.83</v>
      </c>
      <c r="R226" s="38">
        <f>_xlfn.XLOOKUP(C226,'[3]7月'!$C:$C,'[3]7月'!$D:$D,0)</f>
        <v>73.5</v>
      </c>
      <c r="S226" s="38">
        <f>_xlfn.XLOOKUP(A226,[2]人头人次表!$A:$A,[2]人头人次表!$C:$C,0)</f>
        <v>117</v>
      </c>
      <c r="T226" s="38">
        <f>_xlfn.XLOOKUP(C226,'[4]②7月-汇总'!$D:$D,'[4]②7月-汇总'!$AP:$AP,0)</f>
        <v>31</v>
      </c>
      <c r="U226" s="38">
        <f>_xlfn.XLOOKUP(C226,'[4]②7月-汇总'!$D:$D,'[4]②7月-汇总'!$U:$U,0)</f>
        <v>0</v>
      </c>
      <c r="V226" s="41">
        <f>_xlfn.XLOOKUP(C226,[5]期初设置!$E:$E,[5]期初设置!$AG:$AG,0)</f>
        <v>0.04</v>
      </c>
      <c r="W226" s="42">
        <f>_xlfn.XLOOKUP(C226,[5]期初设置!$E:$E,[5]期初设置!$AH:$AH,0)</f>
        <v>785.93272</v>
      </c>
      <c r="X226" s="42">
        <f>_xlfn.XLOOKUP(C226,[5]期初设置!$E:$E,[5]期初设置!$AI:$AI,0)</f>
        <v>0</v>
      </c>
      <c r="Y226" s="42" t="str">
        <f>_xlfn.XLOOKUP(C226,[5]期初设置!$E:$E,[5]期初设置!$AM:$AM,0)</f>
        <v/>
      </c>
      <c r="Z226" s="42">
        <f t="shared" si="41"/>
        <v>0</v>
      </c>
      <c r="AA226" s="42">
        <f t="shared" si="42"/>
        <v>785.93272</v>
      </c>
      <c r="AB226" s="42">
        <f>_xlfn.XLOOKUP(C226,'[6]健康师-人工底薪'!$A:$A,'[6]健康师-人工底薪'!$AF:$AF,0)</f>
        <v>2000</v>
      </c>
      <c r="AC226" s="47">
        <f t="shared" si="43"/>
        <v>2000</v>
      </c>
      <c r="AD226" s="38">
        <f>_xlfn.XLOOKUP(C226,'[3]7月'!$C:$C,'[3]7月'!$F:$F,0)</f>
        <v>971.5</v>
      </c>
      <c r="AE226" s="38">
        <f>_xlfn.XLOOKUP(C226,'[8]7月'!$C:$C,'[8]7月'!$G:$G,0)</f>
        <v>20</v>
      </c>
      <c r="AF226" s="38">
        <f>_xlfn.XLOOKUP(C226,'[9]②7月-汇总'!$D:$D,'[9]②7月-汇总'!$W:$W,0)</f>
        <v>0</v>
      </c>
      <c r="AG226" s="38">
        <f>_xlfn.XLOOKUP(C226,'[9]②7月-汇总'!$D:$D,'[9]②7月-汇总'!$Z:$Z,0)</f>
        <v>0</v>
      </c>
      <c r="AH226" s="50" t="e">
        <f>AA226+AC226+#REF!+#REF!+#REF!+AF226+AG226+AD226+AE226</f>
        <v>#REF!</v>
      </c>
      <c r="AI226" s="38">
        <f>_xlfn.XLOOKUP(C226,'[9]①7月-花名册'!$E:$E,'[9]①7月-花名册'!$T:$T,0)</f>
        <v>0</v>
      </c>
      <c r="AJ226" s="38">
        <f t="shared" si="44"/>
        <v>0</v>
      </c>
      <c r="AK226" s="38">
        <f t="shared" si="45"/>
        <v>0</v>
      </c>
      <c r="AL226" s="38">
        <f t="shared" si="46"/>
        <v>0</v>
      </c>
      <c r="AM226" s="38" t="e">
        <f t="shared" si="47"/>
        <v>#REF!</v>
      </c>
      <c r="AN226" s="52">
        <f>_xlfn.XLOOKUP(C226,'[9]②7月-汇总'!$D:$D,'[9]②7月-汇总'!AI:AI,0)</f>
        <v>0</v>
      </c>
      <c r="AO226" s="52">
        <f>_xlfn.XLOOKUP(C226,'[9]②7月-汇总'!$D:$D,'[9]②7月-汇总'!AJ:AJ,0)</f>
        <v>0</v>
      </c>
      <c r="AP226" s="52">
        <f>_xlfn.XLOOKUP(C226,'[9]②7月-汇总'!$D:$D,'[9]②7月-汇总'!AL:AL,0)</f>
        <v>0</v>
      </c>
      <c r="AQ226" s="54">
        <f t="shared" si="48"/>
        <v>0</v>
      </c>
      <c r="AR226" s="55">
        <f>_xlfn.XLOOKUP(C226,'[9]②7月-汇总'!$D:$D,'[9]②7月-汇总'!X:X,0)</f>
        <v>90</v>
      </c>
      <c r="AS226" s="55">
        <f>_xlfn.XLOOKUP(C226,'[9]②7月-汇总'!$D:$D,'[9]②7月-汇总'!Y:Y,0)</f>
        <v>0</v>
      </c>
      <c r="AT226" s="55"/>
      <c r="AU226" s="52">
        <f>_xlfn.XLOOKUP(C226,'[10]7月社保'!$B:$B,'[10]7月社保'!$L:$L,0)</f>
        <v>0</v>
      </c>
      <c r="AV226" s="52">
        <f>IFERROR(IF(AL226&gt;0,_xlfn.XLOOKUP(C226,[11]健康师明细!$C:$C,[11]健康师明细!$N:$N,0),0),0)</f>
        <v>0</v>
      </c>
      <c r="AW226" s="52">
        <f>_xlfn.XLOOKUP(C226,'[9]②7月-汇总'!$D:$D,'[9]②7月-汇总'!$AC:$AC,0)</f>
        <v>0</v>
      </c>
      <c r="AX226" s="52">
        <f>_xlfn.XLOOKUP(C226,'[9]②7月-汇总'!$D:$D,'[9]②7月-汇总'!$AB:$AB,0)</f>
        <v>0</v>
      </c>
      <c r="AY226" s="52">
        <f>_xlfn.XLOOKUP(C226,'[9]②7月-汇总'!$D:$D,'[9]②7月-汇总'!$AD:$AD,0)</f>
        <v>0</v>
      </c>
      <c r="AZ226" s="54">
        <f t="shared" si="49"/>
        <v>90</v>
      </c>
      <c r="BA226" s="52">
        <f>_xlfn.XLOOKUP(C226,[11]健康师明细!$C:$C,[11]健康师明细!$K:$K,0)</f>
        <v>0</v>
      </c>
      <c r="BB226" s="55">
        <f>_xlfn.XLOOKUP(C226,'[9]②7月-汇总'!$D:$D,'[9]②7月-汇总'!$AE:$AE,0)</f>
        <v>0</v>
      </c>
      <c r="BC226" s="55">
        <f>_xlfn.XLOOKUP(C226,'[9]②7月-汇总'!$D:$D,'[9]②7月-汇总'!$AF:$AF,0)</f>
        <v>0</v>
      </c>
      <c r="BD226" s="58">
        <f>_xlfn.XLOOKUP(C226,'[9]②7月-汇总'!$D:$D,'[9]②7月-汇总'!$AG:$AG,0)</f>
        <v>0</v>
      </c>
      <c r="BE226" s="60" t="e">
        <f t="shared" si="53"/>
        <v>#REF!</v>
      </c>
      <c r="BF226" s="52">
        <f>_xlfn.XLOOKUP(C226,'[9]①7月-花名册'!$E:$E,'[9]①7月-花名册'!$U:$U,0)</f>
        <v>0</v>
      </c>
      <c r="BG226" s="61" t="e">
        <f t="shared" si="50"/>
        <v>#REF!</v>
      </c>
      <c r="BH226" s="61" t="e">
        <f t="shared" si="51"/>
        <v>#REF!</v>
      </c>
      <c r="BI226" s="52">
        <f>_xlfn.XLOOKUP(C226,[9]上月未发人员明细!$A:$A,[9]上月未发人员明细!$I:$I,0)</f>
        <v>0</v>
      </c>
      <c r="BJ226" s="52">
        <f>SUMIFS([7]手动调整!$F:$F,[7]手动调整!$B:$B,C226)</f>
        <v>0</v>
      </c>
      <c r="BK226" s="64" t="e">
        <f t="shared" si="52"/>
        <v>#REF!</v>
      </c>
    </row>
    <row r="227" spans="1:63">
      <c r="A227" s="22" t="s">
        <v>336</v>
      </c>
      <c r="B227" s="67" t="s">
        <v>102</v>
      </c>
      <c r="C227" s="23" t="s">
        <v>337</v>
      </c>
      <c r="D227" s="23">
        <f>_xlfn.XLOOKUP(C227,[1]期初设置!$E:$E,[1]期初设置!$AM:$AM,0)</f>
        <v>0</v>
      </c>
      <c r="E227" s="27" t="str">
        <f>IFERROR(_xlfn.XLOOKUP(C227,[1]期初设置!$E:$E,[1]期初设置!$R:$R),"")</f>
        <v/>
      </c>
      <c r="F227" s="27" t="str">
        <f>IFERROR(_xlfn.XLOOKUP(C227,[1]期初设置!$E:$E,[1]期初设置!S:S),"")</f>
        <v/>
      </c>
      <c r="G227" s="27" t="str">
        <f>IFERROR(_xlfn.XLOOKUP(C227,[1]期初设置!$E:$E,[1]期初设置!T:T),"")</f>
        <v/>
      </c>
      <c r="H227" s="27" t="str">
        <f>IFERROR(_xlfn.XLOOKUP(C227,[1]期初设置!$E:$E,[1]期初设置!U:U),"")</f>
        <v/>
      </c>
      <c r="I227" s="31">
        <f>_xlfn.XLOOKUP(A227,[2]门店排名!$C:$C,[2]门店排名!$E:$E,0)</f>
        <v>173290.6</v>
      </c>
      <c r="J227" s="31" t="str">
        <f>IFERROR(_xlfn.XLOOKUP(D227,'[1]⑥战队统计表-B-a-②呈现-业绩明细表④'!$A:$A,'[1]⑥战队统计表-B-a-②呈现-业绩明细表④'!$C:$C,0),"")</f>
        <v/>
      </c>
      <c r="K227" s="32">
        <f>IFERROR(_xlfn.XLOOKUP(C227,[1]期初设置!$E:$E,[1]期初设置!$AI:$AI,0),"")</f>
        <v>0</v>
      </c>
      <c r="L227" s="33">
        <f>_xlfn.XLOOKUP(C227,[1]期初设置!$E:$E,[1]期初设置!$J:$J,0)</f>
        <v>0</v>
      </c>
      <c r="M227" s="35">
        <f>_xlfn.XLOOKUP(C227,[1]期初设置!$E:$E,[1]期初设置!$I:$I,0)</f>
        <v>0</v>
      </c>
      <c r="N227" s="35">
        <f>_xlfn.XLOOKUP(C227,[1]期初设置!$E:$E,[1]期初设置!$K:$K,0)</f>
        <v>0</v>
      </c>
      <c r="O227" s="33">
        <f>_xlfn.XLOOKUP(C227,[1]期初设置!$E:$E,[1]期初设置!$O:$O,0)</f>
        <v>0</v>
      </c>
      <c r="P227" s="35">
        <f>IF(_xlfn.XLOOKUP(C227,[1]期初设置!$E:$E,[1]期初设置!$N:$N,0)="同老店",0,_xlfn.XLOOKUP(C227,[1]期初设置!$E:$E,[1]期初设置!$N:$N,0))</f>
        <v>0</v>
      </c>
      <c r="Q227" s="38">
        <f>_xlfn.XLOOKUP(C227,'[3]7月'!$C:$C,'[3]7月'!$E:$E,0)</f>
        <v>0</v>
      </c>
      <c r="R227" s="38">
        <f>_xlfn.XLOOKUP(C227,'[3]7月'!$C:$C,'[3]7月'!$D:$D,0)</f>
        <v>0</v>
      </c>
      <c r="S227" s="38">
        <f>_xlfn.XLOOKUP(A227,[2]人头人次表!$A:$A,[2]人头人次表!$C:$C,0)</f>
        <v>169</v>
      </c>
      <c r="T227" s="38">
        <f>_xlfn.XLOOKUP(C227,'[4]②7月-汇总'!$D:$D,'[4]②7月-汇总'!$AP:$AP,0)</f>
        <v>31</v>
      </c>
      <c r="U227" s="38">
        <f>_xlfn.XLOOKUP(C227,'[4]②7月-汇总'!$D:$D,'[4]②7月-汇总'!$U:$U,0)</f>
        <v>0</v>
      </c>
      <c r="V227" s="41">
        <f>_xlfn.XLOOKUP(C227,[5]期初设置!$E:$E,[5]期初设置!$AG:$AG,0)</f>
        <v>0</v>
      </c>
      <c r="W227" s="42">
        <f>_xlfn.XLOOKUP(C227,[5]期初设置!$E:$E,[5]期初设置!$AH:$AH,0)</f>
        <v>0</v>
      </c>
      <c r="X227" s="42">
        <f>_xlfn.XLOOKUP(C227,[5]期初设置!$E:$E,[5]期初设置!$AI:$AI,0)</f>
        <v>0</v>
      </c>
      <c r="Y227" s="42">
        <f>_xlfn.XLOOKUP(C227,[5]期初设置!$E:$E,[5]期初设置!$AM:$AM,0)</f>
        <v>0</v>
      </c>
      <c r="Z227" s="42">
        <f t="shared" si="41"/>
        <v>0</v>
      </c>
      <c r="AA227" s="42">
        <f t="shared" si="42"/>
        <v>0</v>
      </c>
      <c r="AB227" s="42">
        <f>_xlfn.XLOOKUP(C227,'[6]健康师-人工底薪'!$A:$A,'[6]健康师-人工底薪'!$AF:$AF,0)</f>
        <v>0</v>
      </c>
      <c r="AC227" s="47">
        <f t="shared" si="43"/>
        <v>0</v>
      </c>
      <c r="AD227" s="38">
        <f>_xlfn.XLOOKUP(C227,'[3]7月'!$C:$C,'[3]7月'!$F:$F,0)</f>
        <v>0</v>
      </c>
      <c r="AE227" s="38">
        <f>_xlfn.XLOOKUP(C227,'[8]7月'!$C:$C,'[8]7月'!$G:$G,0)</f>
        <v>0</v>
      </c>
      <c r="AF227" s="38">
        <f>_xlfn.XLOOKUP(C227,'[9]②7月-汇总'!$D:$D,'[9]②7月-汇总'!$W:$W,0)</f>
        <v>0</v>
      </c>
      <c r="AG227" s="38">
        <f>_xlfn.XLOOKUP(C227,'[9]②7月-汇总'!$D:$D,'[9]②7月-汇总'!$Z:$Z,0)</f>
        <v>0</v>
      </c>
      <c r="AH227" s="50" t="e">
        <f>AA227+AC227+#REF!+#REF!+#REF!+AF227+AG227+AD227+AE227</f>
        <v>#REF!</v>
      </c>
      <c r="AI227" s="38">
        <f>_xlfn.XLOOKUP(C227,'[9]①7月-花名册'!$E:$E,'[9]①7月-花名册'!$T:$T,0)</f>
        <v>0</v>
      </c>
      <c r="AJ227" s="38">
        <f t="shared" si="44"/>
        <v>0</v>
      </c>
      <c r="AK227" s="38">
        <f t="shared" si="45"/>
        <v>0</v>
      </c>
      <c r="AL227" s="38">
        <f t="shared" si="46"/>
        <v>0</v>
      </c>
      <c r="AM227" s="38" t="e">
        <f t="shared" si="47"/>
        <v>#REF!</v>
      </c>
      <c r="AN227" s="52">
        <f>_xlfn.XLOOKUP(C227,'[9]②7月-汇总'!$D:$D,'[9]②7月-汇总'!AI:AI,0)</f>
        <v>0</v>
      </c>
      <c r="AO227" s="52">
        <f>_xlfn.XLOOKUP(C227,'[9]②7月-汇总'!$D:$D,'[9]②7月-汇总'!AJ:AJ,0)</f>
        <v>0</v>
      </c>
      <c r="AP227" s="52">
        <f>_xlfn.XLOOKUP(C227,'[9]②7月-汇总'!$D:$D,'[9]②7月-汇总'!AL:AL,0)</f>
        <v>0</v>
      </c>
      <c r="AQ227" s="54">
        <f t="shared" si="48"/>
        <v>0</v>
      </c>
      <c r="AR227" s="55">
        <f>_xlfn.XLOOKUP(C227,'[9]②7月-汇总'!$D:$D,'[9]②7月-汇总'!X:X,0)</f>
        <v>90</v>
      </c>
      <c r="AS227" s="55">
        <f>_xlfn.XLOOKUP(C227,'[9]②7月-汇总'!$D:$D,'[9]②7月-汇总'!Y:Y,0)</f>
        <v>0</v>
      </c>
      <c r="AT227" s="55"/>
      <c r="AU227" s="52">
        <f>_xlfn.XLOOKUP(C227,'[10]7月社保'!$B:$B,'[10]7月社保'!$L:$L,0)</f>
        <v>644.168</v>
      </c>
      <c r="AV227" s="52">
        <f>IFERROR(IF(AL227&gt;0,_xlfn.XLOOKUP(C227,[11]健康师明细!$C:$C,[11]健康师明细!$N:$N,0),0),0)</f>
        <v>0</v>
      </c>
      <c r="AW227" s="52">
        <f>_xlfn.XLOOKUP(C227,'[9]②7月-汇总'!$D:$D,'[9]②7月-汇总'!$AC:$AC,0)</f>
        <v>0</v>
      </c>
      <c r="AX227" s="52">
        <f>_xlfn.XLOOKUP(C227,'[9]②7月-汇总'!$D:$D,'[9]②7月-汇总'!$AB:$AB,0)</f>
        <v>0</v>
      </c>
      <c r="AY227" s="52">
        <f>_xlfn.XLOOKUP(C227,'[9]②7月-汇总'!$D:$D,'[9]②7月-汇总'!$AD:$AD,0)</f>
        <v>0</v>
      </c>
      <c r="AZ227" s="54">
        <f t="shared" si="49"/>
        <v>734.168</v>
      </c>
      <c r="BA227" s="52">
        <f>_xlfn.XLOOKUP(C227,[11]健康师明细!$C:$C,[11]健康师明细!$K:$K,0)</f>
        <v>0</v>
      </c>
      <c r="BB227" s="55">
        <f>_xlfn.XLOOKUP(C227,'[9]②7月-汇总'!$D:$D,'[9]②7月-汇总'!$AE:$AE,0)</f>
        <v>0</v>
      </c>
      <c r="BC227" s="55">
        <f>_xlfn.XLOOKUP(C227,'[9]②7月-汇总'!$D:$D,'[9]②7月-汇总'!$AF:$AF,0)</f>
        <v>0</v>
      </c>
      <c r="BD227" s="58">
        <f>_xlfn.XLOOKUP(C227,'[9]②7月-汇总'!$D:$D,'[9]②7月-汇总'!$AG:$AG,0)</f>
        <v>0</v>
      </c>
      <c r="BE227" s="60" t="e">
        <f t="shared" si="53"/>
        <v>#REF!</v>
      </c>
      <c r="BF227" s="52">
        <f>_xlfn.XLOOKUP(C227,'[9]①7月-花名册'!$E:$E,'[9]①7月-花名册'!$U:$U,0)</f>
        <v>0</v>
      </c>
      <c r="BG227" s="61" t="e">
        <f t="shared" si="50"/>
        <v>#REF!</v>
      </c>
      <c r="BH227" s="61" t="e">
        <f t="shared" si="51"/>
        <v>#REF!</v>
      </c>
      <c r="BI227" s="52">
        <f>_xlfn.XLOOKUP(C227,[9]上月未发人员明细!$A:$A,[9]上月未发人员明细!$I:$I,0)</f>
        <v>0</v>
      </c>
      <c r="BJ227" s="52">
        <f>SUMIFS([7]手动调整!$F:$F,[7]手动调整!$B:$B,C227)</f>
        <v>0</v>
      </c>
      <c r="BK227" s="64" t="e">
        <f t="shared" si="52"/>
        <v>#REF!</v>
      </c>
    </row>
    <row r="228" spans="1:63">
      <c r="A228" s="22" t="s">
        <v>336</v>
      </c>
      <c r="B228" s="67" t="s">
        <v>12</v>
      </c>
      <c r="C228" s="23" t="s">
        <v>338</v>
      </c>
      <c r="D228" s="23" t="str">
        <f>_xlfn.XLOOKUP(C228,[1]期初设置!$E:$E,[1]期初设置!$AM:$AM,0)</f>
        <v>单人</v>
      </c>
      <c r="E228" s="27">
        <f>IFERROR(_xlfn.XLOOKUP(C228,[1]期初设置!$E:$E,[1]期初设置!$R:$R),"")</f>
        <v>21786</v>
      </c>
      <c r="F228" s="27">
        <f>IFERROR(_xlfn.XLOOKUP(C228,[1]期初设置!$E:$E,[1]期初设置!S:S),"")</f>
        <v>21166</v>
      </c>
      <c r="G228" s="27">
        <f>IFERROR(_xlfn.XLOOKUP(C228,[1]期初设置!$E:$E,[1]期初设置!T:T),"")</f>
        <v>0</v>
      </c>
      <c r="H228" s="27">
        <f>IFERROR(_xlfn.XLOOKUP(C228,[1]期初设置!$E:$E,[1]期初设置!U:U),"")</f>
        <v>620</v>
      </c>
      <c r="I228" s="31">
        <f>_xlfn.XLOOKUP(A228,[2]门店排名!$C:$C,[2]门店排名!$E:$E,0)</f>
        <v>173290.6</v>
      </c>
      <c r="J228" s="31">
        <f>IFERROR(_xlfn.XLOOKUP(D228,'[1]⑥战队统计表-B-a-②呈现-业绩明细表④'!$A:$A,'[1]⑥战队统计表-B-a-②呈现-业绩明细表④'!$C:$C,0),"")</f>
        <v>0</v>
      </c>
      <c r="K228" s="32">
        <f>IFERROR(_xlfn.XLOOKUP(C228,[1]期初设置!$E:$E,[1]期初设置!$AI:$AI,0),"")</f>
        <v>804.308</v>
      </c>
      <c r="L228" s="33">
        <f>_xlfn.XLOOKUP(C228,[1]期初设置!$E:$E,[1]期初设置!$J:$J,0)</f>
        <v>0</v>
      </c>
      <c r="M228" s="35">
        <f>_xlfn.XLOOKUP(C228,[1]期初设置!$E:$E,[1]期初设置!$I:$I,0)</f>
        <v>0</v>
      </c>
      <c r="N228" s="35">
        <f>_xlfn.XLOOKUP(C228,[1]期初设置!$E:$E,[1]期初设置!$K:$K,0)</f>
        <v>0</v>
      </c>
      <c r="O228" s="33">
        <f>_xlfn.XLOOKUP(C228,[1]期初设置!$E:$E,[1]期初设置!$O:$O,0)</f>
        <v>5500</v>
      </c>
      <c r="P228" s="35">
        <f>IF(_xlfn.XLOOKUP(C228,[1]期初设置!$E:$E,[1]期初设置!$N:$N,0)="同老店",0,_xlfn.XLOOKUP(C228,[1]期初设置!$E:$E,[1]期初设置!$N:$N,0))</f>
        <v>0</v>
      </c>
      <c r="Q228" s="38">
        <f>_xlfn.XLOOKUP(C228,'[3]7月'!$C:$C,'[3]7月'!$E:$E,0)</f>
        <v>5211.94</v>
      </c>
      <c r="R228" s="38">
        <f>_xlfn.XLOOKUP(C228,'[3]7月'!$C:$C,'[3]7月'!$D:$D,0)</f>
        <v>67</v>
      </c>
      <c r="S228" s="38">
        <f>_xlfn.XLOOKUP(A228,[2]人头人次表!$A:$A,[2]人头人次表!$C:$C,0)</f>
        <v>169</v>
      </c>
      <c r="T228" s="38">
        <f>_xlfn.XLOOKUP(C228,'[4]②7月-汇总'!$D:$D,'[4]②7月-汇总'!$AP:$AP,0)</f>
        <v>31</v>
      </c>
      <c r="U228" s="38">
        <f>_xlfn.XLOOKUP(C228,'[4]②7月-汇总'!$D:$D,'[4]②7月-汇总'!$U:$U,0)</f>
        <v>0</v>
      </c>
      <c r="V228" s="41">
        <f>_xlfn.XLOOKUP(C228,[5]期初设置!$E:$E,[5]期初设置!$AG:$AG,0)</f>
        <v>0.04</v>
      </c>
      <c r="W228" s="42">
        <f>_xlfn.XLOOKUP(C228,[5]期初设置!$E:$E,[5]期初设置!$AH:$AH,0)</f>
        <v>804.308</v>
      </c>
      <c r="X228" s="42">
        <f>_xlfn.XLOOKUP(C228,[5]期初设置!$E:$E,[5]期初设置!$AI:$AI,0)</f>
        <v>0</v>
      </c>
      <c r="Y228" s="42" t="str">
        <f>_xlfn.XLOOKUP(C228,[5]期初设置!$E:$E,[5]期初设置!$AM:$AM,0)</f>
        <v/>
      </c>
      <c r="Z228" s="42">
        <f t="shared" si="41"/>
        <v>0</v>
      </c>
      <c r="AA228" s="42">
        <f t="shared" si="42"/>
        <v>804.308</v>
      </c>
      <c r="AB228" s="42">
        <f>_xlfn.XLOOKUP(C228,'[6]健康师-人工底薪'!$A:$A,'[6]健康师-人工底薪'!$AF:$AF,0)</f>
        <v>2000</v>
      </c>
      <c r="AC228" s="47">
        <f t="shared" si="43"/>
        <v>2000</v>
      </c>
      <c r="AD228" s="38">
        <f>_xlfn.XLOOKUP(C228,'[3]7月'!$C:$C,'[3]7月'!$F:$F,0)</f>
        <v>1062</v>
      </c>
      <c r="AE228" s="38">
        <f>_xlfn.XLOOKUP(C228,'[8]7月'!$C:$C,'[8]7月'!$G:$G,0)</f>
        <v>90</v>
      </c>
      <c r="AF228" s="38">
        <f>_xlfn.XLOOKUP(C228,'[9]②7月-汇总'!$D:$D,'[9]②7月-汇总'!$W:$W,0)</f>
        <v>0</v>
      </c>
      <c r="AG228" s="38">
        <f>_xlfn.XLOOKUP(C228,'[9]②7月-汇总'!$D:$D,'[9]②7月-汇总'!$Z:$Z,0)</f>
        <v>0</v>
      </c>
      <c r="AH228" s="50" t="e">
        <f>AA228+AC228+#REF!+#REF!+#REF!+AF228+AG228+AD228+AE228</f>
        <v>#REF!</v>
      </c>
      <c r="AI228" s="38">
        <f>_xlfn.XLOOKUP(C228,'[9]①7月-花名册'!$E:$E,'[9]①7月-花名册'!$T:$T,0)</f>
        <v>0</v>
      </c>
      <c r="AJ228" s="38">
        <f t="shared" si="44"/>
        <v>0</v>
      </c>
      <c r="AK228" s="38">
        <f t="shared" si="45"/>
        <v>0</v>
      </c>
      <c r="AL228" s="38">
        <f t="shared" si="46"/>
        <v>0</v>
      </c>
      <c r="AM228" s="38" t="e">
        <f t="shared" si="47"/>
        <v>#REF!</v>
      </c>
      <c r="AN228" s="52">
        <f>_xlfn.XLOOKUP(C228,'[9]②7月-汇总'!$D:$D,'[9]②7月-汇总'!AI:AI,0)</f>
        <v>0</v>
      </c>
      <c r="AO228" s="52">
        <f>_xlfn.XLOOKUP(C228,'[9]②7月-汇总'!$D:$D,'[9]②7月-汇总'!AJ:AJ,0)</f>
        <v>0</v>
      </c>
      <c r="AP228" s="52">
        <f>_xlfn.XLOOKUP(C228,'[9]②7月-汇总'!$D:$D,'[9]②7月-汇总'!AL:AL,0)</f>
        <v>0</v>
      </c>
      <c r="AQ228" s="54">
        <f t="shared" si="48"/>
        <v>0</v>
      </c>
      <c r="AR228" s="55">
        <f>_xlfn.XLOOKUP(C228,'[9]②7月-汇总'!$D:$D,'[9]②7月-汇总'!X:X,0)</f>
        <v>20</v>
      </c>
      <c r="AS228" s="55">
        <f>_xlfn.XLOOKUP(C228,'[9]②7月-汇总'!$D:$D,'[9]②7月-汇总'!Y:Y,0)</f>
        <v>0</v>
      </c>
      <c r="AT228" s="55"/>
      <c r="AU228" s="52">
        <f>_xlfn.XLOOKUP(C228,'[10]7月社保'!$B:$B,'[10]7月社保'!$L:$L,0)</f>
        <v>640.56</v>
      </c>
      <c r="AV228" s="52">
        <f>IFERROR(IF(AL228&gt;0,_xlfn.XLOOKUP(C228,[11]健康师明细!$C:$C,[11]健康师明细!$N:$N,0),0),0)</f>
        <v>0</v>
      </c>
      <c r="AW228" s="52">
        <f>_xlfn.XLOOKUP(C228,'[9]②7月-汇总'!$D:$D,'[9]②7月-汇总'!$AC:$AC,0)</f>
        <v>0</v>
      </c>
      <c r="AX228" s="52">
        <f>_xlfn.XLOOKUP(C228,'[9]②7月-汇总'!$D:$D,'[9]②7月-汇总'!$AB:$AB,0)</f>
        <v>0</v>
      </c>
      <c r="AY228" s="52">
        <f>_xlfn.XLOOKUP(C228,'[9]②7月-汇总'!$D:$D,'[9]②7月-汇总'!$AD:$AD,0)</f>
        <v>0</v>
      </c>
      <c r="AZ228" s="54">
        <f t="shared" si="49"/>
        <v>660.56</v>
      </c>
      <c r="BA228" s="52">
        <f>_xlfn.XLOOKUP(C228,[11]健康师明细!$C:$C,[11]健康师明细!$K:$K,0)</f>
        <v>0</v>
      </c>
      <c r="BB228" s="55">
        <f>_xlfn.XLOOKUP(C228,'[9]②7月-汇总'!$D:$D,'[9]②7月-汇总'!$AE:$AE,0)</f>
        <v>300</v>
      </c>
      <c r="BC228" s="55">
        <f>_xlfn.XLOOKUP(C228,'[9]②7月-汇总'!$D:$D,'[9]②7月-汇总'!$AF:$AF,0)</f>
        <v>0</v>
      </c>
      <c r="BD228" s="58">
        <f>_xlfn.XLOOKUP(C228,'[9]②7月-汇总'!$D:$D,'[9]②7月-汇总'!$AG:$AG,0)</f>
        <v>0</v>
      </c>
      <c r="BE228" s="60" t="e">
        <f t="shared" si="53"/>
        <v>#REF!</v>
      </c>
      <c r="BF228" s="52">
        <f>_xlfn.XLOOKUP(C228,'[9]①7月-花名册'!$E:$E,'[9]①7月-花名册'!$U:$U,0)</f>
        <v>0</v>
      </c>
      <c r="BG228" s="61" t="e">
        <f t="shared" si="50"/>
        <v>#REF!</v>
      </c>
      <c r="BH228" s="61" t="e">
        <f t="shared" si="51"/>
        <v>#REF!</v>
      </c>
      <c r="BI228" s="52">
        <f>_xlfn.XLOOKUP(C228,[9]上月未发人员明细!$A:$A,[9]上月未发人员明细!$I:$I,0)</f>
        <v>0</v>
      </c>
      <c r="BJ228" s="52">
        <f>SUMIFS([7]手动调整!$F:$F,[7]手动调整!$B:$B,C228)</f>
        <v>0</v>
      </c>
      <c r="BK228" s="64" t="e">
        <f t="shared" si="52"/>
        <v>#REF!</v>
      </c>
    </row>
    <row r="229" spans="1:63">
      <c r="A229" s="22" t="s">
        <v>336</v>
      </c>
      <c r="B229" s="67" t="s">
        <v>12</v>
      </c>
      <c r="C229" s="23" t="s">
        <v>339</v>
      </c>
      <c r="D229" s="23" t="str">
        <f>_xlfn.XLOOKUP(C229,[1]期初设置!$E:$E,[1]期初设置!$AM:$AM,0)</f>
        <v>单人</v>
      </c>
      <c r="E229" s="27">
        <f>IFERROR(_xlfn.XLOOKUP(C229,[1]期初设置!$E:$E,[1]期初设置!$R:$R),"")</f>
        <v>21112.8</v>
      </c>
      <c r="F229" s="27">
        <f>IFERROR(_xlfn.XLOOKUP(C229,[1]期初设置!$E:$E,[1]期初设置!S:S),"")</f>
        <v>21112.8</v>
      </c>
      <c r="G229" s="27">
        <f>IFERROR(_xlfn.XLOOKUP(C229,[1]期初设置!$E:$E,[1]期初设置!T:T),"")</f>
        <v>0</v>
      </c>
      <c r="H229" s="27">
        <f>IFERROR(_xlfn.XLOOKUP(C229,[1]期初设置!$E:$E,[1]期初设置!U:U),"")</f>
        <v>0</v>
      </c>
      <c r="I229" s="31">
        <f>_xlfn.XLOOKUP(A229,[2]门店排名!$C:$C,[2]门店排名!$E:$E,0)</f>
        <v>173290.6</v>
      </c>
      <c r="J229" s="31">
        <f>IFERROR(_xlfn.XLOOKUP(D229,'[1]⑥战队统计表-B-a-②呈现-业绩明细表④'!$A:$A,'[1]⑥战队统计表-B-a-②呈现-业绩明细表④'!$C:$C,0),"")</f>
        <v>0</v>
      </c>
      <c r="K229" s="32">
        <f>IFERROR(_xlfn.XLOOKUP(C229,[1]期初设置!$E:$E,[1]期初设置!$AI:$AI,0),"")</f>
        <v>802.2864</v>
      </c>
      <c r="L229" s="33">
        <f>_xlfn.XLOOKUP(C229,[1]期初设置!$E:$E,[1]期初设置!$J:$J,0)</f>
        <v>0</v>
      </c>
      <c r="M229" s="35">
        <f>_xlfn.XLOOKUP(C229,[1]期初设置!$E:$E,[1]期初设置!$I:$I,0)</f>
        <v>0</v>
      </c>
      <c r="N229" s="35">
        <f>_xlfn.XLOOKUP(C229,[1]期初设置!$E:$E,[1]期初设置!$K:$K,0)</f>
        <v>0</v>
      </c>
      <c r="O229" s="33">
        <f>_xlfn.XLOOKUP(C229,[1]期初设置!$E:$E,[1]期初设置!$O:$O,0)</f>
        <v>2544.8</v>
      </c>
      <c r="P229" s="35">
        <f>IF(_xlfn.XLOOKUP(C229,[1]期初设置!$E:$E,[1]期初设置!$N:$N,0)="同老店",0,_xlfn.XLOOKUP(C229,[1]期初设置!$E:$E,[1]期初设置!$N:$N,0))</f>
        <v>0</v>
      </c>
      <c r="Q229" s="38">
        <f>_xlfn.XLOOKUP(C229,'[3]7月'!$C:$C,'[3]7月'!$E:$E,0)</f>
        <v>8653.21</v>
      </c>
      <c r="R229" s="38">
        <f>_xlfn.XLOOKUP(C229,'[3]7月'!$C:$C,'[3]7月'!$D:$D,0)</f>
        <v>74</v>
      </c>
      <c r="S229" s="38">
        <f>_xlfn.XLOOKUP(A229,[2]人头人次表!$A:$A,[2]人头人次表!$C:$C,0)</f>
        <v>169</v>
      </c>
      <c r="T229" s="38">
        <f>_xlfn.XLOOKUP(C229,'[4]②7月-汇总'!$D:$D,'[4]②7月-汇总'!$AP:$AP,0)</f>
        <v>31</v>
      </c>
      <c r="U229" s="38">
        <f>_xlfn.XLOOKUP(C229,'[4]②7月-汇总'!$D:$D,'[4]②7月-汇总'!$U:$U,0)</f>
        <v>0</v>
      </c>
      <c r="V229" s="41">
        <f>_xlfn.XLOOKUP(C229,[5]期初设置!$E:$E,[5]期初设置!$AG:$AG,0)</f>
        <v>0.04</v>
      </c>
      <c r="W229" s="42">
        <f>_xlfn.XLOOKUP(C229,[5]期初设置!$E:$E,[5]期初设置!$AH:$AH,0)</f>
        <v>802.2864</v>
      </c>
      <c r="X229" s="42">
        <f>_xlfn.XLOOKUP(C229,[5]期初设置!$E:$E,[5]期初设置!$AI:$AI,0)</f>
        <v>0</v>
      </c>
      <c r="Y229" s="42" t="str">
        <f>_xlfn.XLOOKUP(C229,[5]期初设置!$E:$E,[5]期初设置!$AM:$AM,0)</f>
        <v/>
      </c>
      <c r="Z229" s="42">
        <f t="shared" si="41"/>
        <v>0</v>
      </c>
      <c r="AA229" s="42">
        <f t="shared" si="42"/>
        <v>802.2864</v>
      </c>
      <c r="AB229" s="42">
        <f>_xlfn.XLOOKUP(C229,'[6]健康师-人工底薪'!$A:$A,'[6]健康师-人工底薪'!$AF:$AF,0)</f>
        <v>2000</v>
      </c>
      <c r="AC229" s="47">
        <f t="shared" si="43"/>
        <v>2000</v>
      </c>
      <c r="AD229" s="38">
        <f>_xlfn.XLOOKUP(C229,'[3]7月'!$C:$C,'[3]7月'!$F:$F,0)</f>
        <v>950</v>
      </c>
      <c r="AE229" s="38">
        <f>_xlfn.XLOOKUP(C229,'[8]7月'!$C:$C,'[8]7月'!$G:$G,0)</f>
        <v>0</v>
      </c>
      <c r="AF229" s="38">
        <f>_xlfn.XLOOKUP(C229,'[9]②7月-汇总'!$D:$D,'[9]②7月-汇总'!$W:$W,0)</f>
        <v>0</v>
      </c>
      <c r="AG229" s="38">
        <f>_xlfn.XLOOKUP(C229,'[9]②7月-汇总'!$D:$D,'[9]②7月-汇总'!$Z:$Z,0)</f>
        <v>0</v>
      </c>
      <c r="AH229" s="50" t="e">
        <f>AA229+AC229+#REF!+#REF!+#REF!+AF229+AG229+AD229+AE229</f>
        <v>#REF!</v>
      </c>
      <c r="AI229" s="38">
        <f>_xlfn.XLOOKUP(C229,'[9]①7月-花名册'!$E:$E,'[9]①7月-花名册'!$T:$T,0)</f>
        <v>0</v>
      </c>
      <c r="AJ229" s="38">
        <f t="shared" si="44"/>
        <v>0</v>
      </c>
      <c r="AK229" s="38">
        <f t="shared" si="45"/>
        <v>0</v>
      </c>
      <c r="AL229" s="38">
        <f t="shared" si="46"/>
        <v>0</v>
      </c>
      <c r="AM229" s="38" t="e">
        <f t="shared" si="47"/>
        <v>#REF!</v>
      </c>
      <c r="AN229" s="52">
        <f>_xlfn.XLOOKUP(C229,'[9]②7月-汇总'!$D:$D,'[9]②7月-汇总'!AI:AI,0)</f>
        <v>0</v>
      </c>
      <c r="AO229" s="52">
        <f>_xlfn.XLOOKUP(C229,'[9]②7月-汇总'!$D:$D,'[9]②7月-汇总'!AJ:AJ,0)</f>
        <v>0</v>
      </c>
      <c r="AP229" s="52">
        <f>_xlfn.XLOOKUP(C229,'[9]②7月-汇总'!$D:$D,'[9]②7月-汇总'!AL:AL,0)</f>
        <v>0</v>
      </c>
      <c r="AQ229" s="54">
        <f t="shared" si="48"/>
        <v>0</v>
      </c>
      <c r="AR229" s="55">
        <f>_xlfn.XLOOKUP(C229,'[9]②7月-汇总'!$D:$D,'[9]②7月-汇总'!X:X,0)</f>
        <v>0</v>
      </c>
      <c r="AS229" s="55">
        <f>_xlfn.XLOOKUP(C229,'[9]②7月-汇总'!$D:$D,'[9]②7月-汇总'!Y:Y,0)</f>
        <v>0</v>
      </c>
      <c r="AT229" s="55"/>
      <c r="AU229" s="52">
        <f>_xlfn.XLOOKUP(C229,'[10]7月社保'!$B:$B,'[10]7月社保'!$L:$L,0)</f>
        <v>0</v>
      </c>
      <c r="AV229" s="52">
        <f>IFERROR(IF(AL229&gt;0,_xlfn.XLOOKUP(C229,[11]健康师明细!$C:$C,[11]健康师明细!$N:$N,0),0),0)</f>
        <v>0</v>
      </c>
      <c r="AW229" s="52">
        <f>_xlfn.XLOOKUP(C229,'[9]②7月-汇总'!$D:$D,'[9]②7月-汇总'!$AC:$AC,0)</f>
        <v>0</v>
      </c>
      <c r="AX229" s="52">
        <f>_xlfn.XLOOKUP(C229,'[9]②7月-汇总'!$D:$D,'[9]②7月-汇总'!$AB:$AB,0)</f>
        <v>0</v>
      </c>
      <c r="AY229" s="52">
        <f>_xlfn.XLOOKUP(C229,'[9]②7月-汇总'!$D:$D,'[9]②7月-汇总'!$AD:$AD,0)</f>
        <v>0</v>
      </c>
      <c r="AZ229" s="54">
        <f t="shared" si="49"/>
        <v>0</v>
      </c>
      <c r="BA229" s="52">
        <f>_xlfn.XLOOKUP(C229,[11]健康师明细!$C:$C,[11]健康师明细!$K:$K,0)</f>
        <v>0</v>
      </c>
      <c r="BB229" s="55">
        <f>_xlfn.XLOOKUP(C229,'[9]②7月-汇总'!$D:$D,'[9]②7月-汇总'!$AE:$AE,0)</f>
        <v>0</v>
      </c>
      <c r="BC229" s="55">
        <f>_xlfn.XLOOKUP(C229,'[9]②7月-汇总'!$D:$D,'[9]②7月-汇总'!$AF:$AF,0)</f>
        <v>0</v>
      </c>
      <c r="BD229" s="58">
        <f>_xlfn.XLOOKUP(C229,'[9]②7月-汇总'!$D:$D,'[9]②7月-汇总'!$AG:$AG,0)</f>
        <v>0</v>
      </c>
      <c r="BE229" s="60" t="e">
        <f t="shared" si="53"/>
        <v>#REF!</v>
      </c>
      <c r="BF229" s="52">
        <f>_xlfn.XLOOKUP(C229,'[9]①7月-花名册'!$E:$E,'[9]①7月-花名册'!$U:$U,0)</f>
        <v>0</v>
      </c>
      <c r="BG229" s="61" t="e">
        <f t="shared" si="50"/>
        <v>#REF!</v>
      </c>
      <c r="BH229" s="61" t="e">
        <f t="shared" si="51"/>
        <v>#REF!</v>
      </c>
      <c r="BI229" s="52">
        <f>_xlfn.XLOOKUP(C229,[9]上月未发人员明细!$A:$A,[9]上月未发人员明细!$I:$I,0)</f>
        <v>0</v>
      </c>
      <c r="BJ229" s="52">
        <f>SUMIFS([7]手动调整!$F:$F,[7]手动调整!$B:$B,C229)</f>
        <v>0</v>
      </c>
      <c r="BK229" s="64" t="e">
        <f t="shared" si="52"/>
        <v>#REF!</v>
      </c>
    </row>
    <row r="230" spans="1:63">
      <c r="A230" s="22" t="s">
        <v>336</v>
      </c>
      <c r="B230" s="67" t="s">
        <v>12</v>
      </c>
      <c r="C230" s="23" t="s">
        <v>340</v>
      </c>
      <c r="D230" s="23" t="str">
        <f>_xlfn.XLOOKUP(C230,[1]期初设置!$E:$E,[1]期初设置!$AM:$AM,0)</f>
        <v>单人</v>
      </c>
      <c r="E230" s="27">
        <f>IFERROR(_xlfn.XLOOKUP(C230,[1]期初设置!$E:$E,[1]期初设置!$R:$R),"")</f>
        <v>33613.6</v>
      </c>
      <c r="F230" s="27">
        <f>IFERROR(_xlfn.XLOOKUP(C230,[1]期初设置!$E:$E,[1]期初设置!S:S),"")</f>
        <v>12793.6</v>
      </c>
      <c r="G230" s="27">
        <f>IFERROR(_xlfn.XLOOKUP(C230,[1]期初设置!$E:$E,[1]期初设置!T:T),"")</f>
        <v>20820</v>
      </c>
      <c r="H230" s="27">
        <f>IFERROR(_xlfn.XLOOKUP(C230,[1]期初设置!$E:$E,[1]期初设置!U:U),"")</f>
        <v>0</v>
      </c>
      <c r="I230" s="31">
        <f>_xlfn.XLOOKUP(A230,[2]门店排名!$C:$C,[2]门店排名!$E:$E,0)</f>
        <v>173290.6</v>
      </c>
      <c r="J230" s="31">
        <f>IFERROR(_xlfn.XLOOKUP(D230,'[1]⑥战队统计表-B-a-②呈现-业绩明细表④'!$A:$A,'[1]⑥战队统计表-B-a-②呈现-业绩明细表④'!$C:$C,0),"")</f>
        <v>0</v>
      </c>
      <c r="K230" s="32">
        <f>IFERROR(_xlfn.XLOOKUP(C230,[1]期初设置!$E:$E,[1]期初设置!$AI:$AI,0),"")</f>
        <v>1000.4108</v>
      </c>
      <c r="L230" s="33">
        <f>_xlfn.XLOOKUP(C230,[1]期初设置!$E:$E,[1]期初设置!$J:$J,0)</f>
        <v>0</v>
      </c>
      <c r="M230" s="35">
        <f>_xlfn.XLOOKUP(C230,[1]期初设置!$E:$E,[1]期初设置!$I:$I,0)</f>
        <v>0</v>
      </c>
      <c r="N230" s="35">
        <f>_xlfn.XLOOKUP(C230,[1]期初设置!$E:$E,[1]期初设置!$K:$K,0)</f>
        <v>0</v>
      </c>
      <c r="O230" s="33">
        <f>_xlfn.XLOOKUP(C230,[1]期初设置!$E:$E,[1]期初设置!$O:$O,0)</f>
        <v>0</v>
      </c>
      <c r="P230" s="35">
        <f>IF(_xlfn.XLOOKUP(C230,[1]期初设置!$E:$E,[1]期初设置!$N:$N,0)="同老店",0,_xlfn.XLOOKUP(C230,[1]期初设置!$E:$E,[1]期初设置!$N:$N,0))</f>
        <v>0</v>
      </c>
      <c r="Q230" s="38">
        <f>_xlfn.XLOOKUP(C230,'[3]7月'!$C:$C,'[3]7月'!$E:$E,0)</f>
        <v>2668.06</v>
      </c>
      <c r="R230" s="38">
        <f>_xlfn.XLOOKUP(C230,'[3]7月'!$C:$C,'[3]7月'!$D:$D,0)</f>
        <v>56</v>
      </c>
      <c r="S230" s="38">
        <f>_xlfn.XLOOKUP(A230,[2]人头人次表!$A:$A,[2]人头人次表!$C:$C,0)</f>
        <v>169</v>
      </c>
      <c r="T230" s="38">
        <f>_xlfn.XLOOKUP(C230,'[4]②7月-汇总'!$D:$D,'[4]②7月-汇总'!$AP:$AP,0)</f>
        <v>31</v>
      </c>
      <c r="U230" s="38">
        <f>_xlfn.XLOOKUP(C230,'[4]②7月-汇总'!$D:$D,'[4]②7月-汇总'!$U:$U,0)</f>
        <v>0</v>
      </c>
      <c r="V230" s="41">
        <f>_xlfn.XLOOKUP(C230,[5]期初设置!$E:$E,[5]期初设置!$AG:$AG,0)</f>
        <v>0.04</v>
      </c>
      <c r="W230" s="42">
        <f>_xlfn.XLOOKUP(C230,[5]期初设置!$E:$E,[5]期初设置!$AH:$AH,0)</f>
        <v>486.1568</v>
      </c>
      <c r="X230" s="42">
        <f>_xlfn.XLOOKUP(C230,[5]期初设置!$E:$E,[5]期初设置!$AI:$AI,0)</f>
        <v>514.254</v>
      </c>
      <c r="Y230" s="42" t="str">
        <f>_xlfn.XLOOKUP(C230,[5]期初设置!$E:$E,[5]期初设置!$AM:$AM,0)</f>
        <v/>
      </c>
      <c r="Z230" s="42">
        <f t="shared" si="41"/>
        <v>0</v>
      </c>
      <c r="AA230" s="42">
        <f t="shared" si="42"/>
        <v>1000.4108</v>
      </c>
      <c r="AB230" s="42">
        <f>_xlfn.XLOOKUP(C230,'[6]健康师-人工底薪'!$A:$A,'[6]健康师-人工底薪'!$AF:$AF,0)</f>
        <v>2000</v>
      </c>
      <c r="AC230" s="47">
        <f t="shared" si="43"/>
        <v>2000</v>
      </c>
      <c r="AD230" s="38">
        <f>_xlfn.XLOOKUP(C230,'[3]7月'!$C:$C,'[3]7月'!$F:$F,0)</f>
        <v>656</v>
      </c>
      <c r="AE230" s="38">
        <f>_xlfn.XLOOKUP(C230,'[8]7月'!$C:$C,'[8]7月'!$G:$G,0)</f>
        <v>0</v>
      </c>
      <c r="AF230" s="38">
        <f>_xlfn.XLOOKUP(C230,'[9]②7月-汇总'!$D:$D,'[9]②7月-汇总'!$W:$W,0)</f>
        <v>0</v>
      </c>
      <c r="AG230" s="38">
        <f>_xlfn.XLOOKUP(C230,'[9]②7月-汇总'!$D:$D,'[9]②7月-汇总'!$Z:$Z,0)</f>
        <v>0</v>
      </c>
      <c r="AH230" s="50" t="e">
        <f>AA230+AC230+#REF!+#REF!+#REF!+AF230+AG230+AD230+AE230</f>
        <v>#REF!</v>
      </c>
      <c r="AI230" s="38">
        <f>_xlfn.XLOOKUP(C230,'[9]①7月-花名册'!$E:$E,'[9]①7月-花名册'!$T:$T,0)</f>
        <v>5000</v>
      </c>
      <c r="AJ230" s="38">
        <f t="shared" si="44"/>
        <v>0</v>
      </c>
      <c r="AK230" s="38">
        <f t="shared" si="45"/>
        <v>5000</v>
      </c>
      <c r="AL230" s="38" t="e">
        <f t="shared" si="46"/>
        <v>#REF!</v>
      </c>
      <c r="AM230" s="38" t="e">
        <f t="shared" si="47"/>
        <v>#REF!</v>
      </c>
      <c r="AN230" s="52">
        <f>_xlfn.XLOOKUP(C230,'[9]②7月-汇总'!$D:$D,'[9]②7月-汇总'!AI:AI,0)</f>
        <v>0</v>
      </c>
      <c r="AO230" s="52">
        <f>_xlfn.XLOOKUP(C230,'[9]②7月-汇总'!$D:$D,'[9]②7月-汇总'!AJ:AJ,0)</f>
        <v>0</v>
      </c>
      <c r="AP230" s="52">
        <f>_xlfn.XLOOKUP(C230,'[9]②7月-汇总'!$D:$D,'[9]②7月-汇总'!AL:AL,0)</f>
        <v>0</v>
      </c>
      <c r="AQ230" s="54">
        <f t="shared" si="48"/>
        <v>0</v>
      </c>
      <c r="AR230" s="55">
        <f>_xlfn.XLOOKUP(C230,'[9]②7月-汇总'!$D:$D,'[9]②7月-汇总'!X:X,0)</f>
        <v>0</v>
      </c>
      <c r="AS230" s="55">
        <f>_xlfn.XLOOKUP(C230,'[9]②7月-汇总'!$D:$D,'[9]②7月-汇总'!Y:Y,0)</f>
        <v>0</v>
      </c>
      <c r="AT230" s="55"/>
      <c r="AU230" s="52">
        <f>_xlfn.XLOOKUP(C230,'[10]7月社保'!$B:$B,'[10]7月社保'!$L:$L,0)</f>
        <v>0</v>
      </c>
      <c r="AV230" s="52">
        <f>IFERROR(IF(AL230&gt;0,_xlfn.XLOOKUP(C230,[11]健康师明细!$C:$C,[11]健康师明细!$N:$N,0),0),0)</f>
        <v>0</v>
      </c>
      <c r="AW230" s="52">
        <f>_xlfn.XLOOKUP(C230,'[9]②7月-汇总'!$D:$D,'[9]②7月-汇总'!$AC:$AC,0)</f>
        <v>0</v>
      </c>
      <c r="AX230" s="52">
        <f>_xlfn.XLOOKUP(C230,'[9]②7月-汇总'!$D:$D,'[9]②7月-汇总'!$AB:$AB,0)</f>
        <v>0</v>
      </c>
      <c r="AY230" s="52">
        <f>_xlfn.XLOOKUP(C230,'[9]②7月-汇总'!$D:$D,'[9]②7月-汇总'!$AD:$AD,0)</f>
        <v>0</v>
      </c>
      <c r="AZ230" s="54">
        <f t="shared" si="49"/>
        <v>0</v>
      </c>
      <c r="BA230" s="52">
        <f>_xlfn.XLOOKUP(C230,[11]健康师明细!$C:$C,[11]健康师明细!$K:$K,0)</f>
        <v>0</v>
      </c>
      <c r="BB230" s="55">
        <f>_xlfn.XLOOKUP(C230,'[9]②7月-汇总'!$D:$D,'[9]②7月-汇总'!$AE:$AE,0)</f>
        <v>0</v>
      </c>
      <c r="BC230" s="55">
        <f>_xlfn.XLOOKUP(C230,'[9]②7月-汇总'!$D:$D,'[9]②7月-汇总'!$AF:$AF,0)</f>
        <v>0</v>
      </c>
      <c r="BD230" s="58">
        <f>_xlfn.XLOOKUP(C230,'[9]②7月-汇总'!$D:$D,'[9]②7月-汇总'!$AG:$AG,0)</f>
        <v>0</v>
      </c>
      <c r="BE230" s="60" t="e">
        <f t="shared" si="53"/>
        <v>#REF!</v>
      </c>
      <c r="BF230" s="52">
        <f>_xlfn.XLOOKUP(C230,'[9]①7月-花名册'!$E:$E,'[9]①7月-花名册'!$U:$U,0)</f>
        <v>0</v>
      </c>
      <c r="BG230" s="61" t="e">
        <f t="shared" si="50"/>
        <v>#REF!</v>
      </c>
      <c r="BH230" s="61" t="e">
        <f t="shared" si="51"/>
        <v>#REF!</v>
      </c>
      <c r="BI230" s="52">
        <f>_xlfn.XLOOKUP(C230,[9]上月未发人员明细!$A:$A,[9]上月未发人员明细!$I:$I,0)</f>
        <v>0</v>
      </c>
      <c r="BJ230" s="52">
        <f>SUMIFS([7]手动调整!$F:$F,[7]手动调整!$B:$B,C230)</f>
        <v>0</v>
      </c>
      <c r="BK230" s="64" t="e">
        <f t="shared" si="52"/>
        <v>#REF!</v>
      </c>
    </row>
    <row r="231" spans="1:63">
      <c r="A231" s="22" t="s">
        <v>336</v>
      </c>
      <c r="B231" s="67" t="s">
        <v>12</v>
      </c>
      <c r="C231" s="23" t="s">
        <v>341</v>
      </c>
      <c r="D231" s="23" t="str">
        <f>_xlfn.XLOOKUP(C231,[1]期初设置!$E:$E,[1]期初设置!$AM:$AM,0)</f>
        <v>单人</v>
      </c>
      <c r="E231" s="27">
        <f>IFERROR(_xlfn.XLOOKUP(C231,[1]期初设置!$E:$E,[1]期初设置!$R:$R),"")</f>
        <v>4443.2</v>
      </c>
      <c r="F231" s="27">
        <f>IFERROR(_xlfn.XLOOKUP(C231,[1]期初设置!$E:$E,[1]期初设置!S:S),"")</f>
        <v>4443.2</v>
      </c>
      <c r="G231" s="27">
        <f>IFERROR(_xlfn.XLOOKUP(C231,[1]期初设置!$E:$E,[1]期初设置!T:T),"")</f>
        <v>0</v>
      </c>
      <c r="H231" s="27">
        <f>IFERROR(_xlfn.XLOOKUP(C231,[1]期初设置!$E:$E,[1]期初设置!U:U),"")</f>
        <v>0</v>
      </c>
      <c r="I231" s="31">
        <f>_xlfn.XLOOKUP(A231,[2]门店排名!$C:$C,[2]门店排名!$E:$E,0)</f>
        <v>173290.6</v>
      </c>
      <c r="J231" s="31">
        <f>IFERROR(_xlfn.XLOOKUP(D231,'[1]⑥战队统计表-B-a-②呈现-业绩明细表④'!$A:$A,'[1]⑥战队统计表-B-a-②呈现-业绩明细表④'!$C:$C,0),"")</f>
        <v>0</v>
      </c>
      <c r="K231" s="32">
        <f>IFERROR(_xlfn.XLOOKUP(C231,[1]期初设置!$E:$E,[1]期初设置!$AI:$AI,0),"")</f>
        <v>0</v>
      </c>
      <c r="L231" s="33">
        <f>_xlfn.XLOOKUP(C231,[1]期初设置!$E:$E,[1]期初设置!$J:$J,0)</f>
        <v>0</v>
      </c>
      <c r="M231" s="35">
        <f>_xlfn.XLOOKUP(C231,[1]期初设置!$E:$E,[1]期初设置!$I:$I,0)</f>
        <v>0</v>
      </c>
      <c r="N231" s="35">
        <f>_xlfn.XLOOKUP(C231,[1]期初设置!$E:$E,[1]期初设置!$K:$K,0)</f>
        <v>0</v>
      </c>
      <c r="O231" s="33">
        <f>_xlfn.XLOOKUP(C231,[1]期初设置!$E:$E,[1]期初设置!$O:$O,0)</f>
        <v>979.2</v>
      </c>
      <c r="P231" s="35">
        <f>IF(_xlfn.XLOOKUP(C231,[1]期初设置!$E:$E,[1]期初设置!$N:$N,0)="同老店",0,_xlfn.XLOOKUP(C231,[1]期初设置!$E:$E,[1]期初设置!$N:$N,0))</f>
        <v>0</v>
      </c>
      <c r="Q231" s="38">
        <f>_xlfn.XLOOKUP(C231,'[3]7月'!$C:$C,'[3]7月'!$E:$E,0)</f>
        <v>3102.44</v>
      </c>
      <c r="R231" s="38">
        <f>_xlfn.XLOOKUP(C231,'[3]7月'!$C:$C,'[3]7月'!$D:$D,0)</f>
        <v>57</v>
      </c>
      <c r="S231" s="38">
        <f>_xlfn.XLOOKUP(A231,[2]人头人次表!$A:$A,[2]人头人次表!$C:$C,0)</f>
        <v>169</v>
      </c>
      <c r="T231" s="38">
        <f>_xlfn.XLOOKUP(C231,'[4]②7月-汇总'!$D:$D,'[4]②7月-汇总'!$AP:$AP,0)</f>
        <v>31</v>
      </c>
      <c r="U231" s="38">
        <f>_xlfn.XLOOKUP(C231,'[4]②7月-汇总'!$D:$D,'[4]②7月-汇总'!$U:$U,0)</f>
        <v>0</v>
      </c>
      <c r="V231" s="41">
        <f>_xlfn.XLOOKUP(C231,[5]期初设置!$E:$E,[5]期初设置!$AG:$AG,0)</f>
        <v>0</v>
      </c>
      <c r="W231" s="42">
        <f>_xlfn.XLOOKUP(C231,[5]期初设置!$E:$E,[5]期初设置!$AH:$AH,0)</f>
        <v>0</v>
      </c>
      <c r="X231" s="42">
        <f>_xlfn.XLOOKUP(C231,[5]期初设置!$E:$E,[5]期初设置!$AI:$AI,0)</f>
        <v>0</v>
      </c>
      <c r="Y231" s="42" t="str">
        <f>_xlfn.XLOOKUP(C231,[5]期初设置!$E:$E,[5]期初设置!$AM:$AM,0)</f>
        <v/>
      </c>
      <c r="Z231" s="42">
        <f t="shared" si="41"/>
        <v>0</v>
      </c>
      <c r="AA231" s="42">
        <f t="shared" si="42"/>
        <v>0</v>
      </c>
      <c r="AB231" s="42">
        <f>_xlfn.XLOOKUP(C231,'[6]健康师-人工底薪'!$A:$A,'[6]健康师-人工底薪'!$AF:$AF,0)</f>
        <v>2000</v>
      </c>
      <c r="AC231" s="47">
        <f t="shared" si="43"/>
        <v>2000</v>
      </c>
      <c r="AD231" s="38">
        <f>_xlfn.XLOOKUP(C231,'[3]7月'!$C:$C,'[3]7月'!$F:$F,0)</f>
        <v>796</v>
      </c>
      <c r="AE231" s="38">
        <f>_xlfn.XLOOKUP(C231,'[8]7月'!$C:$C,'[8]7月'!$G:$G,0)</f>
        <v>0</v>
      </c>
      <c r="AF231" s="38">
        <f>_xlfn.XLOOKUP(C231,'[9]②7月-汇总'!$D:$D,'[9]②7月-汇总'!$W:$W,0)</f>
        <v>0</v>
      </c>
      <c r="AG231" s="38">
        <f>_xlfn.XLOOKUP(C231,'[9]②7月-汇总'!$D:$D,'[9]②7月-汇总'!$Z:$Z,0)</f>
        <v>0</v>
      </c>
      <c r="AH231" s="50" t="e">
        <f>AA231+AC231+#REF!+#REF!+#REF!+AF231+AG231+AD231+AE231</f>
        <v>#REF!</v>
      </c>
      <c r="AI231" s="38">
        <f>_xlfn.XLOOKUP(C231,'[9]①7月-花名册'!$E:$E,'[9]①7月-花名册'!$T:$T,0)</f>
        <v>4000</v>
      </c>
      <c r="AJ231" s="38">
        <f t="shared" si="44"/>
        <v>0</v>
      </c>
      <c r="AK231" s="38">
        <f t="shared" si="45"/>
        <v>4000</v>
      </c>
      <c r="AL231" s="38" t="e">
        <f t="shared" si="46"/>
        <v>#REF!</v>
      </c>
      <c r="AM231" s="38" t="e">
        <f t="shared" si="47"/>
        <v>#REF!</v>
      </c>
      <c r="AN231" s="52">
        <f>_xlfn.XLOOKUP(C231,'[9]②7月-汇总'!$D:$D,'[9]②7月-汇总'!AI:AI,0)</f>
        <v>0</v>
      </c>
      <c r="AO231" s="52">
        <f>_xlfn.XLOOKUP(C231,'[9]②7月-汇总'!$D:$D,'[9]②7月-汇总'!AJ:AJ,0)</f>
        <v>0</v>
      </c>
      <c r="AP231" s="52">
        <f>_xlfn.XLOOKUP(C231,'[9]②7月-汇总'!$D:$D,'[9]②7月-汇总'!AL:AL,0)</f>
        <v>0</v>
      </c>
      <c r="AQ231" s="54">
        <f t="shared" si="48"/>
        <v>0</v>
      </c>
      <c r="AR231" s="55">
        <f>_xlfn.XLOOKUP(C231,'[9]②7月-汇总'!$D:$D,'[9]②7月-汇总'!X:X,0)</f>
        <v>0</v>
      </c>
      <c r="AS231" s="55">
        <f>_xlfn.XLOOKUP(C231,'[9]②7月-汇总'!$D:$D,'[9]②7月-汇总'!Y:Y,0)</f>
        <v>0</v>
      </c>
      <c r="AT231" s="55"/>
      <c r="AU231" s="52">
        <f>_xlfn.XLOOKUP(C231,'[10]7月社保'!$B:$B,'[10]7月社保'!$L:$L,0)</f>
        <v>0</v>
      </c>
      <c r="AV231" s="52">
        <f>IFERROR(IF(AL231&gt;0,_xlfn.XLOOKUP(C231,[11]健康师明细!$C:$C,[11]健康师明细!$N:$N,0),0),0)</f>
        <v>0</v>
      </c>
      <c r="AW231" s="52">
        <f>_xlfn.XLOOKUP(C231,'[9]②7月-汇总'!$D:$D,'[9]②7月-汇总'!$AC:$AC,0)</f>
        <v>100</v>
      </c>
      <c r="AX231" s="52">
        <f>_xlfn.XLOOKUP(C231,'[9]②7月-汇总'!$D:$D,'[9]②7月-汇总'!$AB:$AB,0)</f>
        <v>0</v>
      </c>
      <c r="AY231" s="52">
        <f>_xlfn.XLOOKUP(C231,'[9]②7月-汇总'!$D:$D,'[9]②7月-汇总'!$AD:$AD,0)</f>
        <v>0</v>
      </c>
      <c r="AZ231" s="54">
        <f t="shared" si="49"/>
        <v>100</v>
      </c>
      <c r="BA231" s="52">
        <f>_xlfn.XLOOKUP(C231,[11]健康师明细!$C:$C,[11]健康师明细!$K:$K,0)</f>
        <v>0</v>
      </c>
      <c r="BB231" s="55">
        <f>_xlfn.XLOOKUP(C231,'[9]②7月-汇总'!$D:$D,'[9]②7月-汇总'!$AE:$AE,0)</f>
        <v>0</v>
      </c>
      <c r="BC231" s="55">
        <f>_xlfn.XLOOKUP(C231,'[9]②7月-汇总'!$D:$D,'[9]②7月-汇总'!$AF:$AF,0)</f>
        <v>0</v>
      </c>
      <c r="BD231" s="58">
        <f>_xlfn.XLOOKUP(C231,'[9]②7月-汇总'!$D:$D,'[9]②7月-汇总'!$AG:$AG,0)</f>
        <v>0</v>
      </c>
      <c r="BE231" s="60" t="e">
        <f t="shared" si="53"/>
        <v>#REF!</v>
      </c>
      <c r="BF231" s="52">
        <f>_xlfn.XLOOKUP(C231,'[9]①7月-花名册'!$E:$E,'[9]①7月-花名册'!$U:$U,0)</f>
        <v>0</v>
      </c>
      <c r="BG231" s="61" t="e">
        <f t="shared" si="50"/>
        <v>#REF!</v>
      </c>
      <c r="BH231" s="61" t="e">
        <f t="shared" si="51"/>
        <v>#REF!</v>
      </c>
      <c r="BI231" s="52">
        <f>_xlfn.XLOOKUP(C231,[9]上月未发人员明细!$A:$A,[9]上月未发人员明细!$I:$I,0)</f>
        <v>0</v>
      </c>
      <c r="BJ231" s="52">
        <f>SUMIFS([7]手动调整!$F:$F,[7]手动调整!$B:$B,C231)</f>
        <v>0</v>
      </c>
      <c r="BK231" s="64" t="e">
        <f t="shared" si="52"/>
        <v>#REF!</v>
      </c>
    </row>
    <row r="232" spans="1:63">
      <c r="A232" s="22" t="s">
        <v>336</v>
      </c>
      <c r="B232" s="67" t="s">
        <v>12</v>
      </c>
      <c r="C232" s="23" t="s">
        <v>342</v>
      </c>
      <c r="D232" s="23" t="str">
        <f>_xlfn.XLOOKUP(C232,[1]期初设置!$E:$E,[1]期初设置!$AM:$AM,0)</f>
        <v>单人</v>
      </c>
      <c r="E232" s="27">
        <f>IFERROR(_xlfn.XLOOKUP(C232,[1]期初设置!$E:$E,[1]期初设置!$R:$R),"")</f>
        <v>10295</v>
      </c>
      <c r="F232" s="27">
        <f>IFERROR(_xlfn.XLOOKUP(C232,[1]期初设置!$E:$E,[1]期初设置!S:S),"")</f>
        <v>7427</v>
      </c>
      <c r="G232" s="27">
        <f>IFERROR(_xlfn.XLOOKUP(C232,[1]期初设置!$E:$E,[1]期初设置!T:T),"")</f>
        <v>1980</v>
      </c>
      <c r="H232" s="27">
        <f>IFERROR(_xlfn.XLOOKUP(C232,[1]期初设置!$E:$E,[1]期初设置!U:U),"")</f>
        <v>888</v>
      </c>
      <c r="I232" s="31">
        <f>_xlfn.XLOOKUP(A232,[2]门店排名!$C:$C,[2]门店排名!$E:$E,0)</f>
        <v>173290.6</v>
      </c>
      <c r="J232" s="31">
        <f>IFERROR(_xlfn.XLOOKUP(D232,'[1]⑥战队统计表-B-a-②呈现-业绩明细表④'!$A:$A,'[1]⑥战队统计表-B-a-②呈现-业绩明细表④'!$C:$C,0),"")</f>
        <v>0</v>
      </c>
      <c r="K232" s="32">
        <f>IFERROR(_xlfn.XLOOKUP(C232,[1]期初设置!$E:$E,[1]期初设置!$AI:$AI,0),"")</f>
        <v>248.349</v>
      </c>
      <c r="L232" s="33">
        <f>_xlfn.XLOOKUP(C232,[1]期初设置!$E:$E,[1]期初设置!$J:$J,0)</f>
        <v>0</v>
      </c>
      <c r="M232" s="35">
        <f>_xlfn.XLOOKUP(C232,[1]期初设置!$E:$E,[1]期初设置!$I:$I,0)</f>
        <v>0</v>
      </c>
      <c r="N232" s="35">
        <f>_xlfn.XLOOKUP(C232,[1]期初设置!$E:$E,[1]期初设置!$K:$K,0)</f>
        <v>0</v>
      </c>
      <c r="O232" s="33">
        <f>_xlfn.XLOOKUP(C232,[1]期初设置!$E:$E,[1]期初设置!$O:$O,0)</f>
        <v>2460</v>
      </c>
      <c r="P232" s="35">
        <f>IF(_xlfn.XLOOKUP(C232,[1]期初设置!$E:$E,[1]期初设置!$N:$N,0)="同老店",0,_xlfn.XLOOKUP(C232,[1]期初设置!$E:$E,[1]期初设置!$N:$N,0))</f>
        <v>0</v>
      </c>
      <c r="Q232" s="38">
        <f>_xlfn.XLOOKUP(C232,'[3]7月'!$C:$C,'[3]7月'!$E:$E,0)</f>
        <v>3082.38</v>
      </c>
      <c r="R232" s="38">
        <f>_xlfn.XLOOKUP(C232,'[3]7月'!$C:$C,'[3]7月'!$D:$D,0)</f>
        <v>45</v>
      </c>
      <c r="S232" s="38">
        <f>_xlfn.XLOOKUP(A232,[2]人头人次表!$A:$A,[2]人头人次表!$C:$C,0)</f>
        <v>169</v>
      </c>
      <c r="T232" s="38">
        <f>_xlfn.XLOOKUP(C232,'[4]②7月-汇总'!$D:$D,'[4]②7月-汇总'!$AP:$AP,0)</f>
        <v>31</v>
      </c>
      <c r="U232" s="38">
        <f>_xlfn.XLOOKUP(C232,'[4]②7月-汇总'!$D:$D,'[4]②7月-汇总'!$U:$U,0)</f>
        <v>0</v>
      </c>
      <c r="V232" s="41">
        <f>_xlfn.XLOOKUP(C232,[5]期初设置!$E:$E,[5]期初设置!$AG:$AG,0)</f>
        <v>0.03</v>
      </c>
      <c r="W232" s="42">
        <f>_xlfn.XLOOKUP(C232,[5]期初设置!$E:$E,[5]期初设置!$AH:$AH,0)</f>
        <v>211.6695</v>
      </c>
      <c r="X232" s="42">
        <f>_xlfn.XLOOKUP(C232,[5]期初设置!$E:$E,[5]期初设置!$AI:$AI,0)</f>
        <v>36.6795</v>
      </c>
      <c r="Y232" s="42" t="str">
        <f>_xlfn.XLOOKUP(C232,[5]期初设置!$E:$E,[5]期初设置!$AM:$AM,0)</f>
        <v/>
      </c>
      <c r="Z232" s="42">
        <f t="shared" si="41"/>
        <v>0</v>
      </c>
      <c r="AA232" s="42">
        <f t="shared" si="42"/>
        <v>248.349</v>
      </c>
      <c r="AB232" s="42">
        <f>_xlfn.XLOOKUP(C232,'[6]健康师-人工底薪'!$A:$A,'[6]健康师-人工底薪'!$AF:$AF,0)</f>
        <v>2000</v>
      </c>
      <c r="AC232" s="47">
        <f t="shared" si="43"/>
        <v>2000</v>
      </c>
      <c r="AD232" s="38">
        <f>_xlfn.XLOOKUP(C232,'[3]7月'!$C:$C,'[3]7月'!$F:$F,0)</f>
        <v>610</v>
      </c>
      <c r="AE232" s="38">
        <f>_xlfn.XLOOKUP(C232,'[8]7月'!$C:$C,'[8]7月'!$G:$G,0)</f>
        <v>0</v>
      </c>
      <c r="AF232" s="38">
        <f>_xlfn.XLOOKUP(C232,'[9]②7月-汇总'!$D:$D,'[9]②7月-汇总'!$W:$W,0)</f>
        <v>0</v>
      </c>
      <c r="AG232" s="38">
        <f>_xlfn.XLOOKUP(C232,'[9]②7月-汇总'!$D:$D,'[9]②7月-汇总'!$Z:$Z,0)</f>
        <v>0</v>
      </c>
      <c r="AH232" s="50" t="e">
        <f>AA232+AC232+#REF!+#REF!+#REF!+AF232+AG232+AD232+AE232</f>
        <v>#REF!</v>
      </c>
      <c r="AI232" s="38">
        <f>_xlfn.XLOOKUP(C232,'[9]①7月-花名册'!$E:$E,'[9]①7月-花名册'!$T:$T,0)</f>
        <v>4000</v>
      </c>
      <c r="AJ232" s="38">
        <f t="shared" si="44"/>
        <v>0</v>
      </c>
      <c r="AK232" s="38">
        <f t="shared" si="45"/>
        <v>4000</v>
      </c>
      <c r="AL232" s="38" t="e">
        <f t="shared" si="46"/>
        <v>#REF!</v>
      </c>
      <c r="AM232" s="38" t="e">
        <f t="shared" si="47"/>
        <v>#REF!</v>
      </c>
      <c r="AN232" s="52">
        <f>_xlfn.XLOOKUP(C232,'[9]②7月-汇总'!$D:$D,'[9]②7月-汇总'!AI:AI,0)</f>
        <v>0</v>
      </c>
      <c r="AO232" s="52">
        <f>_xlfn.XLOOKUP(C232,'[9]②7月-汇总'!$D:$D,'[9]②7月-汇总'!AJ:AJ,0)</f>
        <v>0</v>
      </c>
      <c r="AP232" s="52">
        <f>_xlfn.XLOOKUP(C232,'[9]②7月-汇总'!$D:$D,'[9]②7月-汇总'!AL:AL,0)</f>
        <v>0</v>
      </c>
      <c r="AQ232" s="54">
        <f t="shared" si="48"/>
        <v>0</v>
      </c>
      <c r="AR232" s="55">
        <f>_xlfn.XLOOKUP(C232,'[9]②7月-汇总'!$D:$D,'[9]②7月-汇总'!X:X,0)</f>
        <v>0</v>
      </c>
      <c r="AS232" s="55">
        <f>_xlfn.XLOOKUP(C232,'[9]②7月-汇总'!$D:$D,'[9]②7月-汇总'!Y:Y,0)</f>
        <v>0</v>
      </c>
      <c r="AT232" s="55"/>
      <c r="AU232" s="52">
        <f>_xlfn.XLOOKUP(C232,'[10]7月社保'!$B:$B,'[10]7月社保'!$L:$L,0)</f>
        <v>0</v>
      </c>
      <c r="AV232" s="52">
        <f>IFERROR(IF(AL232&gt;0,_xlfn.XLOOKUP(C232,[11]健康师明细!$C:$C,[11]健康师明细!$N:$N,0),0),0)</f>
        <v>0</v>
      </c>
      <c r="AW232" s="52">
        <f>_xlfn.XLOOKUP(C232,'[9]②7月-汇总'!$D:$D,'[9]②7月-汇总'!$AC:$AC,0)</f>
        <v>0</v>
      </c>
      <c r="AX232" s="52">
        <f>_xlfn.XLOOKUP(C232,'[9]②7月-汇总'!$D:$D,'[9]②7月-汇总'!$AB:$AB,0)</f>
        <v>0</v>
      </c>
      <c r="AY232" s="52">
        <f>_xlfn.XLOOKUP(C232,'[9]②7月-汇总'!$D:$D,'[9]②7月-汇总'!$AD:$AD,0)</f>
        <v>0</v>
      </c>
      <c r="AZ232" s="54">
        <f t="shared" si="49"/>
        <v>0</v>
      </c>
      <c r="BA232" s="52">
        <f>_xlfn.XLOOKUP(C232,[11]健康师明细!$C:$C,[11]健康师明细!$K:$K,0)</f>
        <v>0</v>
      </c>
      <c r="BB232" s="55">
        <f>_xlfn.XLOOKUP(C232,'[9]②7月-汇总'!$D:$D,'[9]②7月-汇总'!$AE:$AE,0)</f>
        <v>0</v>
      </c>
      <c r="BC232" s="55">
        <f>_xlfn.XLOOKUP(C232,'[9]②7月-汇总'!$D:$D,'[9]②7月-汇总'!$AF:$AF,0)</f>
        <v>0</v>
      </c>
      <c r="BD232" s="58">
        <f>_xlfn.XLOOKUP(C232,'[9]②7月-汇总'!$D:$D,'[9]②7月-汇总'!$AG:$AG,0)</f>
        <v>0</v>
      </c>
      <c r="BE232" s="60" t="e">
        <f t="shared" si="53"/>
        <v>#REF!</v>
      </c>
      <c r="BF232" s="52">
        <f>_xlfn.XLOOKUP(C232,'[9]①7月-花名册'!$E:$E,'[9]①7月-花名册'!$U:$U,0)</f>
        <v>0</v>
      </c>
      <c r="BG232" s="61" t="e">
        <f t="shared" si="50"/>
        <v>#REF!</v>
      </c>
      <c r="BH232" s="61" t="e">
        <f t="shared" si="51"/>
        <v>#REF!</v>
      </c>
      <c r="BI232" s="52">
        <f>_xlfn.XLOOKUP(C232,[9]上月未发人员明细!$A:$A,[9]上月未发人员明细!$I:$I,0)</f>
        <v>0</v>
      </c>
      <c r="BJ232" s="52">
        <f>SUMIFS([7]手动调整!$F:$F,[7]手动调整!$B:$B,C232)</f>
        <v>0</v>
      </c>
      <c r="BK232" s="64" t="e">
        <f t="shared" si="52"/>
        <v>#REF!</v>
      </c>
    </row>
    <row r="233" spans="1:63">
      <c r="A233" s="22" t="s">
        <v>336</v>
      </c>
      <c r="B233" s="67" t="s">
        <v>12</v>
      </c>
      <c r="C233" s="23" t="s">
        <v>343</v>
      </c>
      <c r="D233" s="23" t="str">
        <f>_xlfn.XLOOKUP(C233,[1]期初设置!$E:$E,[1]期初设置!$AM:$AM,0)</f>
        <v>单人</v>
      </c>
      <c r="E233" s="27">
        <f>IFERROR(_xlfn.XLOOKUP(C233,[1]期初设置!$E:$E,[1]期初设置!$R:$R),"")</f>
        <v>68697</v>
      </c>
      <c r="F233" s="27">
        <f>IFERROR(_xlfn.XLOOKUP(C233,[1]期初设置!$E:$E,[1]期初设置!S:S),"")</f>
        <v>14997</v>
      </c>
      <c r="G233" s="27">
        <f>IFERROR(_xlfn.XLOOKUP(C233,[1]期初设置!$E:$E,[1]期初设置!T:T),"")</f>
        <v>53700</v>
      </c>
      <c r="H233" s="27">
        <f>IFERROR(_xlfn.XLOOKUP(C233,[1]期初设置!$E:$E,[1]期初设置!U:U),"")</f>
        <v>0</v>
      </c>
      <c r="I233" s="31">
        <f>_xlfn.XLOOKUP(A233,[2]门店排名!$C:$C,[2]门店排名!$E:$E,0)</f>
        <v>173290.6</v>
      </c>
      <c r="J233" s="31">
        <f>IFERROR(_xlfn.XLOOKUP(D233,'[1]⑥战队统计表-B-a-②呈现-业绩明细表④'!$A:$A,'[1]⑥战队统计表-B-a-②呈现-业绩明细表④'!$C:$C,0),"")</f>
        <v>0</v>
      </c>
      <c r="K233" s="32">
        <f>IFERROR(_xlfn.XLOOKUP(C233,[1]期初设置!$E:$E,[1]期初设置!$AI:$AI,0),"")</f>
        <v>2844.414</v>
      </c>
      <c r="L233" s="33">
        <f>_xlfn.XLOOKUP(C233,[1]期初设置!$E:$E,[1]期初设置!$J:$J,0)</f>
        <v>0</v>
      </c>
      <c r="M233" s="35">
        <f>_xlfn.XLOOKUP(C233,[1]期初设置!$E:$E,[1]期初设置!$I:$I,0)</f>
        <v>0</v>
      </c>
      <c r="N233" s="35">
        <f>_xlfn.XLOOKUP(C233,[1]期初设置!$E:$E,[1]期初设置!$K:$K,0)</f>
        <v>0</v>
      </c>
      <c r="O233" s="33">
        <f>_xlfn.XLOOKUP(C233,[1]期初设置!$E:$E,[1]期初设置!$O:$O,0)</f>
        <v>7200</v>
      </c>
      <c r="P233" s="35">
        <f>IF(_xlfn.XLOOKUP(C233,[1]期初设置!$E:$E,[1]期初设置!$N:$N,0)="同老店",0,_xlfn.XLOOKUP(C233,[1]期初设置!$E:$E,[1]期初设置!$N:$N,0))</f>
        <v>0</v>
      </c>
      <c r="Q233" s="38">
        <f>_xlfn.XLOOKUP(C233,'[3]7月'!$C:$C,'[3]7月'!$E:$E,0)</f>
        <v>5148.98</v>
      </c>
      <c r="R233" s="38">
        <f>_xlfn.XLOOKUP(C233,'[3]7月'!$C:$C,'[3]7月'!$D:$D,0)</f>
        <v>56</v>
      </c>
      <c r="S233" s="38">
        <f>_xlfn.XLOOKUP(A233,[2]人头人次表!$A:$A,[2]人头人次表!$C:$C,0)</f>
        <v>169</v>
      </c>
      <c r="T233" s="38">
        <f>_xlfn.XLOOKUP(C233,'[4]②7月-汇总'!$D:$D,'[4]②7月-汇总'!$AP:$AP,0)</f>
        <v>31</v>
      </c>
      <c r="U233" s="38">
        <f>_xlfn.XLOOKUP(C233,'[4]②7月-汇总'!$D:$D,'[4]②7月-汇总'!$U:$U,0)</f>
        <v>0</v>
      </c>
      <c r="V233" s="41">
        <f>_xlfn.XLOOKUP(C233,[5]期初设置!$E:$E,[5]期初设置!$AG:$AG,0)</f>
        <v>0.06</v>
      </c>
      <c r="W233" s="42">
        <f>_xlfn.XLOOKUP(C233,[5]期初设置!$E:$E,[5]期初设置!$AH:$AH,0)</f>
        <v>854.829</v>
      </c>
      <c r="X233" s="42">
        <f>_xlfn.XLOOKUP(C233,[5]期初设置!$E:$E,[5]期初设置!$AI:$AI,0)</f>
        <v>1989.585</v>
      </c>
      <c r="Y233" s="42" t="str">
        <f>_xlfn.XLOOKUP(C233,[5]期初设置!$E:$E,[5]期初设置!$AM:$AM,0)</f>
        <v/>
      </c>
      <c r="Z233" s="42">
        <f t="shared" si="41"/>
        <v>0</v>
      </c>
      <c r="AA233" s="42">
        <f t="shared" si="42"/>
        <v>2844.414</v>
      </c>
      <c r="AB233" s="42">
        <f>_xlfn.XLOOKUP(C233,'[6]健康师-人工底薪'!$A:$A,'[6]健康师-人工底薪'!$AF:$AF,0)</f>
        <v>2000</v>
      </c>
      <c r="AC233" s="47">
        <f t="shared" si="43"/>
        <v>2000</v>
      </c>
      <c r="AD233" s="38">
        <f>_xlfn.XLOOKUP(C233,'[3]7月'!$C:$C,'[3]7月'!$F:$F,0)</f>
        <v>559</v>
      </c>
      <c r="AE233" s="38">
        <f>_xlfn.XLOOKUP(C233,'[8]7月'!$C:$C,'[8]7月'!$G:$G,0)</f>
        <v>20</v>
      </c>
      <c r="AF233" s="38">
        <f>_xlfn.XLOOKUP(C233,'[9]②7月-汇总'!$D:$D,'[9]②7月-汇总'!$W:$W,0)</f>
        <v>0</v>
      </c>
      <c r="AG233" s="38">
        <f>_xlfn.XLOOKUP(C233,'[9]②7月-汇总'!$D:$D,'[9]②7月-汇总'!$Z:$Z,0)</f>
        <v>0</v>
      </c>
      <c r="AH233" s="50" t="e">
        <f>AA233+AC233+#REF!+#REF!+#REF!+AF233+AG233+AD233+AE233</f>
        <v>#REF!</v>
      </c>
      <c r="AI233" s="38">
        <f>_xlfn.XLOOKUP(C233,'[9]①7月-花名册'!$E:$E,'[9]①7月-花名册'!$T:$T,0)</f>
        <v>5500</v>
      </c>
      <c r="AJ233" s="38">
        <f t="shared" si="44"/>
        <v>0</v>
      </c>
      <c r="AK233" s="38">
        <f t="shared" si="45"/>
        <v>5500</v>
      </c>
      <c r="AL233" s="38" t="e">
        <f t="shared" si="46"/>
        <v>#REF!</v>
      </c>
      <c r="AM233" s="38" t="e">
        <f t="shared" si="47"/>
        <v>#REF!</v>
      </c>
      <c r="AN233" s="52">
        <f>_xlfn.XLOOKUP(C233,'[9]②7月-汇总'!$D:$D,'[9]②7月-汇总'!AI:AI,0)</f>
        <v>0</v>
      </c>
      <c r="AO233" s="52">
        <f>_xlfn.XLOOKUP(C233,'[9]②7月-汇总'!$D:$D,'[9]②7月-汇总'!AJ:AJ,0)</f>
        <v>0</v>
      </c>
      <c r="AP233" s="52">
        <f>_xlfn.XLOOKUP(C233,'[9]②7月-汇总'!$D:$D,'[9]②7月-汇总'!AL:AL,0)</f>
        <v>0</v>
      </c>
      <c r="AQ233" s="54">
        <f t="shared" si="48"/>
        <v>0</v>
      </c>
      <c r="AR233" s="55">
        <f>_xlfn.XLOOKUP(C233,'[9]②7月-汇总'!$D:$D,'[9]②7月-汇总'!X:X,0)</f>
        <v>0</v>
      </c>
      <c r="AS233" s="55">
        <f>_xlfn.XLOOKUP(C233,'[9]②7月-汇总'!$D:$D,'[9]②7月-汇总'!Y:Y,0)</f>
        <v>0</v>
      </c>
      <c r="AT233" s="55"/>
      <c r="AU233" s="52">
        <f>_xlfn.XLOOKUP(C233,'[10]7月社保'!$B:$B,'[10]7月社保'!$L:$L,0)</f>
        <v>0</v>
      </c>
      <c r="AV233" s="52">
        <f>IFERROR(IF(AL233&gt;0,_xlfn.XLOOKUP(C233,[11]健康师明细!$C:$C,[11]健康师明细!$N:$N,0),0),0)</f>
        <v>0</v>
      </c>
      <c r="AW233" s="52">
        <f>_xlfn.XLOOKUP(C233,'[9]②7月-汇总'!$D:$D,'[9]②7月-汇总'!$AC:$AC,0)</f>
        <v>100</v>
      </c>
      <c r="AX233" s="52">
        <f>_xlfn.XLOOKUP(C233,'[9]②7月-汇总'!$D:$D,'[9]②7月-汇总'!$AB:$AB,0)</f>
        <v>0</v>
      </c>
      <c r="AY233" s="52">
        <f>_xlfn.XLOOKUP(C233,'[9]②7月-汇总'!$D:$D,'[9]②7月-汇总'!$AD:$AD,0)</f>
        <v>0</v>
      </c>
      <c r="AZ233" s="54">
        <f t="shared" si="49"/>
        <v>100</v>
      </c>
      <c r="BA233" s="52">
        <f>_xlfn.XLOOKUP(C233,[11]健康师明细!$C:$C,[11]健康师明细!$K:$K,0)</f>
        <v>0</v>
      </c>
      <c r="BB233" s="55">
        <f>_xlfn.XLOOKUP(C233,'[9]②7月-汇总'!$D:$D,'[9]②7月-汇总'!$AE:$AE,0)</f>
        <v>0</v>
      </c>
      <c r="BC233" s="55">
        <f>_xlfn.XLOOKUP(C233,'[9]②7月-汇总'!$D:$D,'[9]②7月-汇总'!$AF:$AF,0)</f>
        <v>0</v>
      </c>
      <c r="BD233" s="58">
        <f>_xlfn.XLOOKUP(C233,'[9]②7月-汇总'!$D:$D,'[9]②7月-汇总'!$AG:$AG,0)</f>
        <v>0</v>
      </c>
      <c r="BE233" s="60" t="e">
        <f t="shared" si="53"/>
        <v>#REF!</v>
      </c>
      <c r="BF233" s="52">
        <f>_xlfn.XLOOKUP(C233,'[9]①7月-花名册'!$E:$E,'[9]①7月-花名册'!$U:$U,0)</f>
        <v>0</v>
      </c>
      <c r="BG233" s="61" t="e">
        <f t="shared" si="50"/>
        <v>#REF!</v>
      </c>
      <c r="BH233" s="61" t="e">
        <f t="shared" si="51"/>
        <v>#REF!</v>
      </c>
      <c r="BI233" s="52">
        <f>_xlfn.XLOOKUP(C233,[9]上月未发人员明细!$A:$A,[9]上月未发人员明细!$I:$I,0)</f>
        <v>0</v>
      </c>
      <c r="BJ233" s="52">
        <f>SUMIFS([7]手动调整!$F:$F,[7]手动调整!$B:$B,C233)</f>
        <v>83</v>
      </c>
      <c r="BK233" s="64" t="e">
        <f t="shared" si="52"/>
        <v>#REF!</v>
      </c>
    </row>
    <row r="234" ht="15" customHeight="1" spans="1:63">
      <c r="A234" s="22" t="s">
        <v>336</v>
      </c>
      <c r="B234" s="67" t="s">
        <v>12</v>
      </c>
      <c r="C234" s="23" t="s">
        <v>344</v>
      </c>
      <c r="D234" s="23" t="str">
        <f>_xlfn.XLOOKUP(C234,[1]期初设置!$E:$E,[1]期初设置!$AM:$AM,0)</f>
        <v>单人</v>
      </c>
      <c r="E234" s="27">
        <f>IFERROR(_xlfn.XLOOKUP(C234,[1]期初设置!$E:$E,[1]期初设置!$R:$R),"")</f>
        <v>10079</v>
      </c>
      <c r="F234" s="27">
        <f>IFERROR(_xlfn.XLOOKUP(C234,[1]期初设置!$E:$E,[1]期初设置!S:S),"")</f>
        <v>7079</v>
      </c>
      <c r="G234" s="27">
        <f>IFERROR(_xlfn.XLOOKUP(C234,[1]期初设置!$E:$E,[1]期初设置!T:T),"")</f>
        <v>3000</v>
      </c>
      <c r="H234" s="27">
        <f>IFERROR(_xlfn.XLOOKUP(C234,[1]期初设置!$E:$E,[1]期初设置!U:U),"")</f>
        <v>0</v>
      </c>
      <c r="I234" s="31">
        <f>_xlfn.XLOOKUP(A234,[2]门店排名!$C:$C,[2]门店排名!$E:$E,0)</f>
        <v>173290.6</v>
      </c>
      <c r="J234" s="31">
        <f>IFERROR(_xlfn.XLOOKUP(D234,'[1]⑥战队统计表-B-a-②呈现-业绩明细表④'!$A:$A,'[1]⑥战队统计表-B-a-②呈现-业绩明细表④'!$C:$C,0),"")</f>
        <v>0</v>
      </c>
      <c r="K234" s="32">
        <f>IFERROR(_xlfn.XLOOKUP(C234,[1]期初设置!$E:$E,[1]期初设置!$AI:$AI,0),"")</f>
        <v>257.3265</v>
      </c>
      <c r="L234" s="33">
        <f>_xlfn.XLOOKUP(C234,[1]期初设置!$E:$E,[1]期初设置!$J:$J,0)</f>
        <v>0</v>
      </c>
      <c r="M234" s="35">
        <f>_xlfn.XLOOKUP(C234,[1]期初设置!$E:$E,[1]期初设置!$I:$I,0)</f>
        <v>0</v>
      </c>
      <c r="N234" s="35">
        <f>_xlfn.XLOOKUP(C234,[1]期初设置!$E:$E,[1]期初设置!$K:$K,0)</f>
        <v>0</v>
      </c>
      <c r="O234" s="33">
        <f>_xlfn.XLOOKUP(C234,[1]期初设置!$E:$E,[1]期初设置!$O:$O,0)</f>
        <v>500</v>
      </c>
      <c r="P234" s="35">
        <f>IF(_xlfn.XLOOKUP(C234,[1]期初设置!$E:$E,[1]期初设置!$N:$N,0)="同老店",0,_xlfn.XLOOKUP(C234,[1]期初设置!$E:$E,[1]期初设置!$N:$N,0))</f>
        <v>0</v>
      </c>
      <c r="Q234" s="38">
        <f>_xlfn.XLOOKUP(C234,'[3]7月'!$C:$C,'[3]7月'!$E:$E,0)</f>
        <v>3540.96</v>
      </c>
      <c r="R234" s="38">
        <f>_xlfn.XLOOKUP(C234,'[3]7月'!$C:$C,'[3]7月'!$D:$D,0)</f>
        <v>56</v>
      </c>
      <c r="S234" s="38">
        <f>_xlfn.XLOOKUP(A234,[2]人头人次表!$A:$A,[2]人头人次表!$C:$C,0)</f>
        <v>169</v>
      </c>
      <c r="T234" s="38">
        <f>_xlfn.XLOOKUP(C234,'[4]②7月-汇总'!$D:$D,'[4]②7月-汇总'!$AP:$AP,0)</f>
        <v>31</v>
      </c>
      <c r="U234" s="38">
        <f>_xlfn.XLOOKUP(C234,'[4]②7月-汇总'!$D:$D,'[4]②7月-汇总'!$U:$U,0)</f>
        <v>0</v>
      </c>
      <c r="V234" s="41">
        <f>_xlfn.XLOOKUP(C234,[5]期初设置!$E:$E,[5]期初设置!$AG:$AG,0)</f>
        <v>0.03</v>
      </c>
      <c r="W234" s="42">
        <f>_xlfn.XLOOKUP(C234,[5]期初设置!$E:$E,[5]期初设置!$AH:$AH,0)</f>
        <v>201.7515</v>
      </c>
      <c r="X234" s="42">
        <f>_xlfn.XLOOKUP(C234,[5]期初设置!$E:$E,[5]期初设置!$AI:$AI,0)</f>
        <v>55.575</v>
      </c>
      <c r="Y234" s="42" t="str">
        <f>_xlfn.XLOOKUP(C234,[5]期初设置!$E:$E,[5]期初设置!$AM:$AM,0)</f>
        <v/>
      </c>
      <c r="Z234" s="42">
        <f t="shared" si="41"/>
        <v>0</v>
      </c>
      <c r="AA234" s="42">
        <f t="shared" si="42"/>
        <v>257.3265</v>
      </c>
      <c r="AB234" s="42">
        <f>_xlfn.XLOOKUP(C234,'[6]健康师-人工底薪'!$A:$A,'[6]健康师-人工底薪'!$AF:$AF,0)</f>
        <v>2000</v>
      </c>
      <c r="AC234" s="47">
        <f t="shared" si="43"/>
        <v>2000</v>
      </c>
      <c r="AD234" s="38">
        <f>_xlfn.XLOOKUP(C234,'[3]7月'!$C:$C,'[3]7月'!$F:$F,0)</f>
        <v>613</v>
      </c>
      <c r="AE234" s="38">
        <f>_xlfn.XLOOKUP(C234,'[8]7月'!$C:$C,'[8]7月'!$G:$G,0)</f>
        <v>0</v>
      </c>
      <c r="AF234" s="38">
        <f>_xlfn.XLOOKUP(C234,'[9]②7月-汇总'!$D:$D,'[9]②7月-汇总'!$W:$W,0)</f>
        <v>0</v>
      </c>
      <c r="AG234" s="38">
        <f>_xlfn.XLOOKUP(C234,'[9]②7月-汇总'!$D:$D,'[9]②7月-汇总'!$Z:$Z,0)</f>
        <v>0</v>
      </c>
      <c r="AH234" s="50" t="e">
        <f>AA234+AC234+#REF!+#REF!+#REF!+AF234+AG234+AD234+AE234</f>
        <v>#REF!</v>
      </c>
      <c r="AI234" s="38">
        <f>_xlfn.XLOOKUP(C234,'[9]①7月-花名册'!$E:$E,'[9]①7月-花名册'!$T:$T,0)</f>
        <v>6000</v>
      </c>
      <c r="AJ234" s="38">
        <f t="shared" si="44"/>
        <v>0</v>
      </c>
      <c r="AK234" s="38">
        <f t="shared" si="45"/>
        <v>6000</v>
      </c>
      <c r="AL234" s="38" t="e">
        <f t="shared" si="46"/>
        <v>#REF!</v>
      </c>
      <c r="AM234" s="38" t="e">
        <f t="shared" si="47"/>
        <v>#REF!</v>
      </c>
      <c r="AN234" s="52">
        <f>_xlfn.XLOOKUP(C234,'[9]②7月-汇总'!$D:$D,'[9]②7月-汇总'!AI:AI,0)</f>
        <v>0</v>
      </c>
      <c r="AO234" s="52">
        <f>_xlfn.XLOOKUP(C234,'[9]②7月-汇总'!$D:$D,'[9]②7月-汇总'!AJ:AJ,0)</f>
        <v>0</v>
      </c>
      <c r="AP234" s="52">
        <f>_xlfn.XLOOKUP(C234,'[9]②7月-汇总'!$D:$D,'[9]②7月-汇总'!AL:AL,0)</f>
        <v>0</v>
      </c>
      <c r="AQ234" s="54">
        <f t="shared" si="48"/>
        <v>0</v>
      </c>
      <c r="AR234" s="55">
        <f>_xlfn.XLOOKUP(C234,'[9]②7月-汇总'!$D:$D,'[9]②7月-汇总'!X:X,0)</f>
        <v>90</v>
      </c>
      <c r="AS234" s="55">
        <f>_xlfn.XLOOKUP(C234,'[9]②7月-汇总'!$D:$D,'[9]②7月-汇总'!Y:Y,0)</f>
        <v>0</v>
      </c>
      <c r="AT234" s="55"/>
      <c r="AU234" s="52">
        <f>_xlfn.XLOOKUP(C234,'[10]7月社保'!$B:$B,'[10]7月社保'!$L:$L,0)</f>
        <v>0</v>
      </c>
      <c r="AV234" s="52">
        <f>IFERROR(IF(AL234&gt;0,_xlfn.XLOOKUP(C234,[11]健康师明细!$C:$C,[11]健康师明细!$N:$N,0),0),0)</f>
        <v>0</v>
      </c>
      <c r="AW234" s="52">
        <f>_xlfn.XLOOKUP(C234,'[9]②7月-汇总'!$D:$D,'[9]②7月-汇总'!$AC:$AC,0)</f>
        <v>0</v>
      </c>
      <c r="AX234" s="52">
        <f>_xlfn.XLOOKUP(C234,'[9]②7月-汇总'!$D:$D,'[9]②7月-汇总'!$AB:$AB,0)</f>
        <v>0</v>
      </c>
      <c r="AY234" s="52">
        <f>_xlfn.XLOOKUP(C234,'[9]②7月-汇总'!$D:$D,'[9]②7月-汇总'!$AD:$AD,0)</f>
        <v>0</v>
      </c>
      <c r="AZ234" s="54">
        <f t="shared" si="49"/>
        <v>90</v>
      </c>
      <c r="BA234" s="52">
        <f>_xlfn.XLOOKUP(C234,[11]健康师明细!$C:$C,[11]健康师明细!$K:$K,0)</f>
        <v>0</v>
      </c>
      <c r="BB234" s="55">
        <f>_xlfn.XLOOKUP(C234,'[9]②7月-汇总'!$D:$D,'[9]②7月-汇总'!$AE:$AE,0)</f>
        <v>0</v>
      </c>
      <c r="BC234" s="55">
        <f>_xlfn.XLOOKUP(C234,'[9]②7月-汇总'!$D:$D,'[9]②7月-汇总'!$AF:$AF,0)</f>
        <v>0</v>
      </c>
      <c r="BD234" s="58">
        <f>_xlfn.XLOOKUP(C234,'[9]②7月-汇总'!$D:$D,'[9]②7月-汇总'!$AG:$AG,0)</f>
        <v>0</v>
      </c>
      <c r="BE234" s="60" t="e">
        <f t="shared" si="53"/>
        <v>#REF!</v>
      </c>
      <c r="BF234" s="52">
        <f>_xlfn.XLOOKUP(C234,'[9]①7月-花名册'!$E:$E,'[9]①7月-花名册'!$U:$U,0)</f>
        <v>0</v>
      </c>
      <c r="BG234" s="61" t="e">
        <f t="shared" si="50"/>
        <v>#REF!</v>
      </c>
      <c r="BH234" s="61" t="e">
        <f t="shared" si="51"/>
        <v>#REF!</v>
      </c>
      <c r="BI234" s="52">
        <f>_xlfn.XLOOKUP(C234,[9]上月未发人员明细!$A:$A,[9]上月未发人员明细!$I:$I,0)</f>
        <v>0</v>
      </c>
      <c r="BJ234" s="52">
        <f>SUMIFS([7]手动调整!$F:$F,[7]手动调整!$B:$B,C234)</f>
        <v>0</v>
      </c>
      <c r="BK234" s="64" t="e">
        <f t="shared" si="52"/>
        <v>#REF!</v>
      </c>
    </row>
    <row r="235" spans="1:63">
      <c r="A235" s="22" t="s">
        <v>336</v>
      </c>
      <c r="B235" s="67" t="s">
        <v>12</v>
      </c>
      <c r="C235" s="23" t="s">
        <v>345</v>
      </c>
      <c r="D235" s="23" t="str">
        <f>_xlfn.XLOOKUP(C235,[1]期初设置!$E:$E,[1]期初设置!$AM:$AM,0)</f>
        <v>单人</v>
      </c>
      <c r="E235" s="27">
        <f>IFERROR(_xlfn.XLOOKUP(C235,[1]期初设置!$E:$E,[1]期初设置!$R:$R),"")</f>
        <v>3264</v>
      </c>
      <c r="F235" s="27">
        <f>IFERROR(_xlfn.XLOOKUP(C235,[1]期初设置!$E:$E,[1]期初设置!S:S),"")</f>
        <v>3264</v>
      </c>
      <c r="G235" s="27">
        <f>IFERROR(_xlfn.XLOOKUP(C235,[1]期初设置!$E:$E,[1]期初设置!T:T),"")</f>
        <v>0</v>
      </c>
      <c r="H235" s="27">
        <f>IFERROR(_xlfn.XLOOKUP(C235,[1]期初设置!$E:$E,[1]期初设置!U:U),"")</f>
        <v>0</v>
      </c>
      <c r="I235" s="31">
        <f>_xlfn.XLOOKUP(A235,[2]门店排名!$C:$C,[2]门店排名!$E:$E,0)</f>
        <v>173290.6</v>
      </c>
      <c r="J235" s="31">
        <f>IFERROR(_xlfn.XLOOKUP(D235,'[1]⑥战队统计表-B-a-②呈现-业绩明细表④'!$A:$A,'[1]⑥战队统计表-B-a-②呈现-业绩明细表④'!$C:$C,0),"")</f>
        <v>0</v>
      </c>
      <c r="K235" s="32">
        <f>IFERROR(_xlfn.XLOOKUP(C235,[1]期初设置!$E:$E,[1]期初设置!$AI:$AI,0),"")</f>
        <v>0</v>
      </c>
      <c r="L235" s="33">
        <f>_xlfn.XLOOKUP(C235,[1]期初设置!$E:$E,[1]期初设置!$J:$J,0)</f>
        <v>0</v>
      </c>
      <c r="M235" s="35">
        <f>_xlfn.XLOOKUP(C235,[1]期初设置!$E:$E,[1]期初设置!$I:$I,0)</f>
        <v>0</v>
      </c>
      <c r="N235" s="35">
        <f>_xlfn.XLOOKUP(C235,[1]期初设置!$E:$E,[1]期初设置!$K:$K,0)</f>
        <v>0</v>
      </c>
      <c r="O235" s="33">
        <f>_xlfn.XLOOKUP(C235,[1]期初设置!$E:$E,[1]期初设置!$O:$O,0)</f>
        <v>1000</v>
      </c>
      <c r="P235" s="35">
        <f>IF(_xlfn.XLOOKUP(C235,[1]期初设置!$E:$E,[1]期初设置!$N:$N,0)="同老店",0,_xlfn.XLOOKUP(C235,[1]期初设置!$E:$E,[1]期初设置!$N:$N,0))</f>
        <v>0</v>
      </c>
      <c r="Q235" s="38">
        <f>_xlfn.XLOOKUP(C235,'[3]7月'!$C:$C,'[3]7月'!$E:$E,0)</f>
        <v>2856.63</v>
      </c>
      <c r="R235" s="38">
        <f>_xlfn.XLOOKUP(C235,'[3]7月'!$C:$C,'[3]7月'!$D:$D,0)</f>
        <v>59</v>
      </c>
      <c r="S235" s="38">
        <f>_xlfn.XLOOKUP(A235,[2]人头人次表!$A:$A,[2]人头人次表!$C:$C,0)</f>
        <v>169</v>
      </c>
      <c r="T235" s="38">
        <f>_xlfn.XLOOKUP(C235,'[4]②7月-汇总'!$D:$D,'[4]②7月-汇总'!$AP:$AP,0)</f>
        <v>31</v>
      </c>
      <c r="U235" s="38">
        <f>_xlfn.XLOOKUP(C235,'[4]②7月-汇总'!$D:$D,'[4]②7月-汇总'!$U:$U,0)</f>
        <v>0</v>
      </c>
      <c r="V235" s="41">
        <f>_xlfn.XLOOKUP(C235,[5]期初设置!$E:$E,[5]期初设置!$AG:$AG,0)</f>
        <v>0</v>
      </c>
      <c r="W235" s="42">
        <f>_xlfn.XLOOKUP(C235,[5]期初设置!$E:$E,[5]期初设置!$AH:$AH,0)</f>
        <v>0</v>
      </c>
      <c r="X235" s="42">
        <f>_xlfn.XLOOKUP(C235,[5]期初设置!$E:$E,[5]期初设置!$AI:$AI,0)</f>
        <v>0</v>
      </c>
      <c r="Y235" s="42" t="str">
        <f>_xlfn.XLOOKUP(C235,[5]期初设置!$E:$E,[5]期初设置!$AM:$AM,0)</f>
        <v/>
      </c>
      <c r="Z235" s="42">
        <f t="shared" si="41"/>
        <v>0</v>
      </c>
      <c r="AA235" s="42">
        <f t="shared" si="42"/>
        <v>0</v>
      </c>
      <c r="AB235" s="42">
        <f>_xlfn.XLOOKUP(C235,'[6]健康师-人工底薪'!$A:$A,'[6]健康师-人工底薪'!$AF:$AF,0)</f>
        <v>2000</v>
      </c>
      <c r="AC235" s="47">
        <f t="shared" si="43"/>
        <v>2000</v>
      </c>
      <c r="AD235" s="38">
        <f>_xlfn.XLOOKUP(C235,'[3]7月'!$C:$C,'[3]7月'!$F:$F,0)</f>
        <v>814</v>
      </c>
      <c r="AE235" s="38">
        <f>_xlfn.XLOOKUP(C235,'[8]7月'!$C:$C,'[8]7月'!$G:$G,0)</f>
        <v>0</v>
      </c>
      <c r="AF235" s="38">
        <f>_xlfn.XLOOKUP(C235,'[9]②7月-汇总'!$D:$D,'[9]②7月-汇总'!$W:$W,0)</f>
        <v>0</v>
      </c>
      <c r="AG235" s="38">
        <f>_xlfn.XLOOKUP(C235,'[9]②7月-汇总'!$D:$D,'[9]②7月-汇总'!$Z:$Z,0)</f>
        <v>0</v>
      </c>
      <c r="AH235" s="50" t="e">
        <f>AA235+AC235+#REF!+#REF!+#REF!+AF235+AG235+AD235+AE235</f>
        <v>#REF!</v>
      </c>
      <c r="AI235" s="38">
        <f>_xlfn.XLOOKUP(C235,'[9]①7月-花名册'!$E:$E,'[9]①7月-花名册'!$T:$T,0)</f>
        <v>5000</v>
      </c>
      <c r="AJ235" s="38">
        <f t="shared" si="44"/>
        <v>0</v>
      </c>
      <c r="AK235" s="38">
        <f t="shared" si="45"/>
        <v>5000</v>
      </c>
      <c r="AL235" s="38" t="e">
        <f t="shared" si="46"/>
        <v>#REF!</v>
      </c>
      <c r="AM235" s="38" t="e">
        <f t="shared" si="47"/>
        <v>#REF!</v>
      </c>
      <c r="AN235" s="52">
        <f>_xlfn.XLOOKUP(C235,'[9]②7月-汇总'!$D:$D,'[9]②7月-汇总'!AI:AI,0)</f>
        <v>0</v>
      </c>
      <c r="AO235" s="52">
        <f>_xlfn.XLOOKUP(C235,'[9]②7月-汇总'!$D:$D,'[9]②7月-汇总'!AJ:AJ,0)</f>
        <v>0</v>
      </c>
      <c r="AP235" s="52">
        <f>_xlfn.XLOOKUP(C235,'[9]②7月-汇总'!$D:$D,'[9]②7月-汇总'!AL:AL,0)</f>
        <v>0</v>
      </c>
      <c r="AQ235" s="54">
        <f t="shared" si="48"/>
        <v>0</v>
      </c>
      <c r="AR235" s="55">
        <f>_xlfn.XLOOKUP(C235,'[9]②7月-汇总'!$D:$D,'[9]②7月-汇总'!X:X,0)</f>
        <v>0</v>
      </c>
      <c r="AS235" s="55">
        <f>_xlfn.XLOOKUP(C235,'[9]②7月-汇总'!$D:$D,'[9]②7月-汇总'!Y:Y,0)</f>
        <v>0</v>
      </c>
      <c r="AT235" s="55"/>
      <c r="AU235" s="52">
        <f>_xlfn.XLOOKUP(C235,'[10]7月社保'!$B:$B,'[10]7月社保'!$L:$L,0)</f>
        <v>0</v>
      </c>
      <c r="AV235" s="52">
        <f>IFERROR(IF(AL235&gt;0,_xlfn.XLOOKUP(C235,[11]健康师明细!$C:$C,[11]健康师明细!$N:$N,0),0),0)</f>
        <v>0</v>
      </c>
      <c r="AW235" s="52">
        <f>_xlfn.XLOOKUP(C235,'[9]②7月-汇总'!$D:$D,'[9]②7月-汇总'!$AC:$AC,0)</f>
        <v>0</v>
      </c>
      <c r="AX235" s="52">
        <f>_xlfn.XLOOKUP(C235,'[9]②7月-汇总'!$D:$D,'[9]②7月-汇总'!$AB:$AB,0)</f>
        <v>0</v>
      </c>
      <c r="AY235" s="52">
        <f>_xlfn.XLOOKUP(C235,'[9]②7月-汇总'!$D:$D,'[9]②7月-汇总'!$AD:$AD,0)</f>
        <v>0</v>
      </c>
      <c r="AZ235" s="54">
        <f t="shared" si="49"/>
        <v>0</v>
      </c>
      <c r="BA235" s="52">
        <f>_xlfn.XLOOKUP(C235,[11]健康师明细!$C:$C,[11]健康师明细!$K:$K,0)</f>
        <v>0</v>
      </c>
      <c r="BB235" s="55">
        <f>_xlfn.XLOOKUP(C235,'[9]②7月-汇总'!$D:$D,'[9]②7月-汇总'!$AE:$AE,0)</f>
        <v>0</v>
      </c>
      <c r="BC235" s="55">
        <f>_xlfn.XLOOKUP(C235,'[9]②7月-汇总'!$D:$D,'[9]②7月-汇总'!$AF:$AF,0)</f>
        <v>0</v>
      </c>
      <c r="BD235" s="58">
        <f>_xlfn.XLOOKUP(C235,'[9]②7月-汇总'!$D:$D,'[9]②7月-汇总'!$AG:$AG,0)</f>
        <v>0</v>
      </c>
      <c r="BE235" s="60" t="e">
        <f t="shared" si="53"/>
        <v>#REF!</v>
      </c>
      <c r="BF235" s="52">
        <f>_xlfn.XLOOKUP(C235,'[9]①7月-花名册'!$E:$E,'[9]①7月-花名册'!$U:$U,0)</f>
        <v>0</v>
      </c>
      <c r="BG235" s="61" t="e">
        <f t="shared" si="50"/>
        <v>#REF!</v>
      </c>
      <c r="BH235" s="61" t="e">
        <f t="shared" si="51"/>
        <v>#REF!</v>
      </c>
      <c r="BI235" s="52">
        <f>_xlfn.XLOOKUP(C235,[9]上月未发人员明细!$A:$A,[9]上月未发人员明细!$I:$I,0)</f>
        <v>0</v>
      </c>
      <c r="BJ235" s="52">
        <f>SUMIFS([7]手动调整!$F:$F,[7]手动调整!$B:$B,C235)</f>
        <v>0</v>
      </c>
      <c r="BK235" s="64" t="e">
        <f t="shared" si="52"/>
        <v>#REF!</v>
      </c>
    </row>
    <row r="236" spans="1:63">
      <c r="A236" s="22" t="s">
        <v>336</v>
      </c>
      <c r="B236" s="67" t="s">
        <v>81</v>
      </c>
      <c r="C236" s="23" t="s">
        <v>346</v>
      </c>
      <c r="D236" s="23">
        <f>_xlfn.XLOOKUP(C236,[1]期初设置!$E:$E,[1]期初设置!$AM:$AM,0)</f>
        <v>0</v>
      </c>
      <c r="E236" s="27" t="str">
        <f>IFERROR(_xlfn.XLOOKUP(C236,[1]期初设置!$E:$E,[1]期初设置!$R:$R),"")</f>
        <v/>
      </c>
      <c r="F236" s="27" t="str">
        <f>IFERROR(_xlfn.XLOOKUP(C236,[1]期初设置!$E:$E,[1]期初设置!S:S),"")</f>
        <v/>
      </c>
      <c r="G236" s="27" t="str">
        <f>IFERROR(_xlfn.XLOOKUP(C236,[1]期初设置!$E:$E,[1]期初设置!T:T),"")</f>
        <v/>
      </c>
      <c r="H236" s="27" t="str">
        <f>IFERROR(_xlfn.XLOOKUP(C236,[1]期初设置!$E:$E,[1]期初设置!U:U),"")</f>
        <v/>
      </c>
      <c r="I236" s="31">
        <f>_xlfn.XLOOKUP(A236,[2]门店排名!$C:$C,[2]门店排名!$E:$E,0)</f>
        <v>173290.6</v>
      </c>
      <c r="J236" s="31" t="str">
        <f>IFERROR(_xlfn.XLOOKUP(D236,'[1]⑥战队统计表-B-a-②呈现-业绩明细表④'!$A:$A,'[1]⑥战队统计表-B-a-②呈现-业绩明细表④'!$C:$C,0),"")</f>
        <v/>
      </c>
      <c r="K236" s="32">
        <f>IFERROR(_xlfn.XLOOKUP(C236,[1]期初设置!$E:$E,[1]期初设置!$AI:$AI,0),"")</f>
        <v>0</v>
      </c>
      <c r="L236" s="33">
        <f>_xlfn.XLOOKUP(C236,[1]期初设置!$E:$E,[1]期初设置!$J:$J,0)</f>
        <v>0</v>
      </c>
      <c r="M236" s="35">
        <f>_xlfn.XLOOKUP(C236,[1]期初设置!$E:$E,[1]期初设置!$I:$I,0)</f>
        <v>0</v>
      </c>
      <c r="N236" s="35">
        <f>_xlfn.XLOOKUP(C236,[1]期初设置!$E:$E,[1]期初设置!$K:$K,0)</f>
        <v>0</v>
      </c>
      <c r="O236" s="33">
        <f>_xlfn.XLOOKUP(C236,[1]期初设置!$E:$E,[1]期初设置!$O:$O,0)</f>
        <v>0</v>
      </c>
      <c r="P236" s="35">
        <f>IF(_xlfn.XLOOKUP(C236,[1]期初设置!$E:$E,[1]期初设置!$N:$N,0)="同老店",0,_xlfn.XLOOKUP(C236,[1]期初设置!$E:$E,[1]期初设置!$N:$N,0))</f>
        <v>0</v>
      </c>
      <c r="Q236" s="38">
        <f>_xlfn.XLOOKUP(C236,'[3]7月'!$C:$C,'[3]7月'!$E:$E,0)</f>
        <v>0</v>
      </c>
      <c r="R236" s="38">
        <f>_xlfn.XLOOKUP(C236,'[3]7月'!$C:$C,'[3]7月'!$D:$D,0)</f>
        <v>0</v>
      </c>
      <c r="S236" s="38">
        <f>_xlfn.XLOOKUP(A236,[2]人头人次表!$A:$A,[2]人头人次表!$C:$C,0)</f>
        <v>169</v>
      </c>
      <c r="T236" s="38">
        <f>_xlfn.XLOOKUP(C236,'[4]②7月-汇总'!$D:$D,'[4]②7月-汇总'!$AP:$AP,0)</f>
        <v>31</v>
      </c>
      <c r="U236" s="38">
        <f>_xlfn.XLOOKUP(C236,'[4]②7月-汇总'!$D:$D,'[4]②7月-汇总'!$U:$U,0)</f>
        <v>1</v>
      </c>
      <c r="V236" s="41">
        <f>_xlfn.XLOOKUP(C236,[5]期初设置!$E:$E,[5]期初设置!$AG:$AG,0)</f>
        <v>0</v>
      </c>
      <c r="W236" s="42">
        <f>_xlfn.XLOOKUP(C236,[5]期初设置!$E:$E,[5]期初设置!$AH:$AH,0)</f>
        <v>0</v>
      </c>
      <c r="X236" s="42">
        <f>_xlfn.XLOOKUP(C236,[5]期初设置!$E:$E,[5]期初设置!$AI:$AI,0)</f>
        <v>0</v>
      </c>
      <c r="Y236" s="42">
        <f>_xlfn.XLOOKUP(C236,[5]期初设置!$E:$E,[5]期初设置!$AM:$AM,0)</f>
        <v>0</v>
      </c>
      <c r="Z236" s="42">
        <f t="shared" si="41"/>
        <v>0</v>
      </c>
      <c r="AA236" s="42">
        <f t="shared" si="42"/>
        <v>0</v>
      </c>
      <c r="AB236" s="42">
        <f>_xlfn.XLOOKUP(C236,'[6]健康师-人工底薪'!$A:$A,'[6]健康师-人工底薪'!$AF:$AF,0)</f>
        <v>0</v>
      </c>
      <c r="AC236" s="47">
        <f t="shared" si="43"/>
        <v>0</v>
      </c>
      <c r="AD236" s="38">
        <f>_xlfn.XLOOKUP(C236,'[3]7月'!$C:$C,'[3]7月'!$F:$F,0)</f>
        <v>0</v>
      </c>
      <c r="AE236" s="38">
        <f>_xlfn.XLOOKUP(C236,'[8]7月'!$C:$C,'[8]7月'!$G:$G,0)</f>
        <v>0</v>
      </c>
      <c r="AF236" s="38">
        <f>_xlfn.XLOOKUP(C236,'[9]②7月-汇总'!$D:$D,'[9]②7月-汇总'!$W:$W,0)</f>
        <v>0</v>
      </c>
      <c r="AG236" s="38">
        <f>_xlfn.XLOOKUP(C236,'[9]②7月-汇总'!$D:$D,'[9]②7月-汇总'!$Z:$Z,0)</f>
        <v>0</v>
      </c>
      <c r="AH236" s="50" t="e">
        <f>AA236+AC236+#REF!+#REF!+#REF!+AF236+AG236+AD236+AE236</f>
        <v>#REF!</v>
      </c>
      <c r="AI236" s="38">
        <f>_xlfn.XLOOKUP(C236,'[9]①7月-花名册'!$E:$E,'[9]①7月-花名册'!$T:$T,0)</f>
        <v>3500</v>
      </c>
      <c r="AJ236" s="38">
        <f t="shared" si="44"/>
        <v>112.903225806452</v>
      </c>
      <c r="AK236" s="38">
        <f t="shared" si="45"/>
        <v>3387.09677419355</v>
      </c>
      <c r="AL236" s="38" t="e">
        <f t="shared" si="46"/>
        <v>#REF!</v>
      </c>
      <c r="AM236" s="38" t="e">
        <f t="shared" si="47"/>
        <v>#REF!</v>
      </c>
      <c r="AN236" s="52">
        <f>_xlfn.XLOOKUP(C236,'[9]②7月-汇总'!$D:$D,'[9]②7月-汇总'!AI:AI,0)</f>
        <v>0</v>
      </c>
      <c r="AO236" s="52">
        <f>_xlfn.XLOOKUP(C236,'[9]②7月-汇总'!$D:$D,'[9]②7月-汇总'!AJ:AJ,0)</f>
        <v>0</v>
      </c>
      <c r="AP236" s="52">
        <f>_xlfn.XLOOKUP(C236,'[9]②7月-汇总'!$D:$D,'[9]②7月-汇总'!AL:AL,0)</f>
        <v>0</v>
      </c>
      <c r="AQ236" s="54">
        <f t="shared" si="48"/>
        <v>0</v>
      </c>
      <c r="AR236" s="55">
        <f>_xlfn.XLOOKUP(C236,'[9]②7月-汇总'!$D:$D,'[9]②7月-汇总'!X:X,0)</f>
        <v>0</v>
      </c>
      <c r="AS236" s="55">
        <f>_xlfn.XLOOKUP(C236,'[9]②7月-汇总'!$D:$D,'[9]②7月-汇总'!Y:Y,0)</f>
        <v>0</v>
      </c>
      <c r="AT236" s="55"/>
      <c r="AU236" s="52">
        <f>_xlfn.XLOOKUP(C236,'[10]7月社保'!$B:$B,'[10]7月社保'!$L:$L,0)</f>
        <v>0</v>
      </c>
      <c r="AV236" s="52">
        <f>IFERROR(IF(AL236&gt;0,_xlfn.XLOOKUP(C236,[11]健康师明细!$C:$C,[11]健康师明细!$N:$N,0),0),0)</f>
        <v>0</v>
      </c>
      <c r="AW236" s="52">
        <f>_xlfn.XLOOKUP(C236,'[9]②7月-汇总'!$D:$D,'[9]②7月-汇总'!$AC:$AC,0)</f>
        <v>0</v>
      </c>
      <c r="AX236" s="52">
        <f>_xlfn.XLOOKUP(C236,'[9]②7月-汇总'!$D:$D,'[9]②7月-汇总'!$AB:$AB,0)</f>
        <v>0</v>
      </c>
      <c r="AY236" s="52">
        <f>_xlfn.XLOOKUP(C236,'[9]②7月-汇总'!$D:$D,'[9]②7月-汇总'!$AD:$AD,0)</f>
        <v>0</v>
      </c>
      <c r="AZ236" s="54">
        <f t="shared" si="49"/>
        <v>0</v>
      </c>
      <c r="BA236" s="52">
        <f>_xlfn.XLOOKUP(C236,[11]健康师明细!$C:$C,[11]健康师明细!$K:$K,0)</f>
        <v>0</v>
      </c>
      <c r="BB236" s="55">
        <f>_xlfn.XLOOKUP(C236,'[9]②7月-汇总'!$D:$D,'[9]②7月-汇总'!$AE:$AE,0)</f>
        <v>0</v>
      </c>
      <c r="BC236" s="55">
        <f>_xlfn.XLOOKUP(C236,'[9]②7月-汇总'!$D:$D,'[9]②7月-汇总'!$AF:$AF,0)</f>
        <v>0</v>
      </c>
      <c r="BD236" s="58">
        <f>_xlfn.XLOOKUP(C236,'[9]②7月-汇总'!$D:$D,'[9]②7月-汇总'!$AG:$AG,0)</f>
        <v>0</v>
      </c>
      <c r="BE236" s="60" t="e">
        <f t="shared" si="53"/>
        <v>#REF!</v>
      </c>
      <c r="BF236" s="52">
        <f>_xlfn.XLOOKUP(C236,'[9]①7月-花名册'!$E:$E,'[9]①7月-花名册'!$U:$U,0)</f>
        <v>0</v>
      </c>
      <c r="BG236" s="61" t="e">
        <f t="shared" si="50"/>
        <v>#REF!</v>
      </c>
      <c r="BH236" s="61" t="e">
        <f t="shared" si="51"/>
        <v>#REF!</v>
      </c>
      <c r="BI236" s="52">
        <f>_xlfn.XLOOKUP(C236,[9]上月未发人员明细!$A:$A,[9]上月未发人员明细!$I:$I,0)</f>
        <v>0</v>
      </c>
      <c r="BJ236" s="52">
        <f>SUMIFS([7]手动调整!$F:$F,[7]手动调整!$B:$B,C236)</f>
        <v>0</v>
      </c>
      <c r="BK236" s="64" t="e">
        <f t="shared" si="52"/>
        <v>#REF!</v>
      </c>
    </row>
    <row r="237" spans="1:63">
      <c r="A237" s="22" t="s">
        <v>347</v>
      </c>
      <c r="B237" s="67" t="s">
        <v>348</v>
      </c>
      <c r="C237" s="23" t="s">
        <v>349</v>
      </c>
      <c r="D237" s="23">
        <f>_xlfn.XLOOKUP(C237,[1]期初设置!$E:$E,[1]期初设置!$AM:$AM,0)</f>
        <v>0</v>
      </c>
      <c r="E237" s="27" t="str">
        <f>IFERROR(_xlfn.XLOOKUP(C237,[1]期初设置!$E:$E,[1]期初设置!$R:$R),"")</f>
        <v/>
      </c>
      <c r="F237" s="27" t="str">
        <f>IFERROR(_xlfn.XLOOKUP(C237,[1]期初设置!$E:$E,[1]期初设置!S:S),"")</f>
        <v/>
      </c>
      <c r="G237" s="27" t="str">
        <f>IFERROR(_xlfn.XLOOKUP(C237,[1]期初设置!$E:$E,[1]期初设置!T:T),"")</f>
        <v/>
      </c>
      <c r="H237" s="27" t="str">
        <f>IFERROR(_xlfn.XLOOKUP(C237,[1]期初设置!$E:$E,[1]期初设置!U:U),"")</f>
        <v/>
      </c>
      <c r="I237" s="31">
        <f>_xlfn.XLOOKUP(A237,[2]门店排名!$C:$C,[2]门店排名!$E:$E,0)</f>
        <v>0</v>
      </c>
      <c r="J237" s="31" t="str">
        <f>IFERROR(_xlfn.XLOOKUP(D237,'[1]⑥战队统计表-B-a-②呈现-业绩明细表④'!$A:$A,'[1]⑥战队统计表-B-a-②呈现-业绩明细表④'!$C:$C,0),"")</f>
        <v/>
      </c>
      <c r="K237" s="32">
        <f>IFERROR(_xlfn.XLOOKUP(C237,[1]期初设置!$E:$E,[1]期初设置!$AI:$AI,0),"")</f>
        <v>0</v>
      </c>
      <c r="L237" s="33">
        <f>_xlfn.XLOOKUP(C237,[1]期初设置!$E:$E,[1]期初设置!$J:$J,0)</f>
        <v>0</v>
      </c>
      <c r="M237" s="35">
        <f>_xlfn.XLOOKUP(C237,[1]期初设置!$E:$E,[1]期初设置!$I:$I,0)</f>
        <v>0</v>
      </c>
      <c r="N237" s="35">
        <f>_xlfn.XLOOKUP(C237,[1]期初设置!$E:$E,[1]期初设置!$K:$K,0)</f>
        <v>0</v>
      </c>
      <c r="O237" s="33">
        <f>_xlfn.XLOOKUP(C237,[1]期初设置!$E:$E,[1]期初设置!$O:$O,0)</f>
        <v>0</v>
      </c>
      <c r="P237" s="35">
        <f>IF(_xlfn.XLOOKUP(C237,[1]期初设置!$E:$E,[1]期初设置!$N:$N,0)="同老店",0,_xlfn.XLOOKUP(C237,[1]期初设置!$E:$E,[1]期初设置!$N:$N,0))</f>
        <v>0</v>
      </c>
      <c r="Q237" s="38">
        <f>_xlfn.XLOOKUP(C237,'[3]7月'!$C:$C,'[3]7月'!$E:$E,0)</f>
        <v>0</v>
      </c>
      <c r="R237" s="38">
        <f>_xlfn.XLOOKUP(C237,'[3]7月'!$C:$C,'[3]7月'!$D:$D,0)</f>
        <v>0</v>
      </c>
      <c r="S237" s="38">
        <f>_xlfn.XLOOKUP(A237,[2]人头人次表!$A:$A,[2]人头人次表!$C:$C,0)</f>
        <v>0</v>
      </c>
      <c r="T237" s="38">
        <f>_xlfn.XLOOKUP(C237,'[4]②7月-汇总'!$D:$D,'[4]②7月-汇总'!$AP:$AP,0)</f>
        <v>31</v>
      </c>
      <c r="U237" s="38">
        <f>_xlfn.XLOOKUP(C237,'[4]②7月-汇总'!$D:$D,'[4]②7月-汇总'!$U:$U,0)</f>
        <v>0</v>
      </c>
      <c r="V237" s="41">
        <f>_xlfn.XLOOKUP(C237,[5]期初设置!$E:$E,[5]期初设置!$AG:$AG,0)</f>
        <v>0</v>
      </c>
      <c r="W237" s="42">
        <f>_xlfn.XLOOKUP(C237,[5]期初设置!$E:$E,[5]期初设置!$AH:$AH,0)</f>
        <v>0</v>
      </c>
      <c r="X237" s="42">
        <f>_xlfn.XLOOKUP(C237,[5]期初设置!$E:$E,[5]期初设置!$AI:$AI,0)</f>
        <v>0</v>
      </c>
      <c r="Y237" s="42">
        <f>_xlfn.XLOOKUP(C237,[5]期初设置!$E:$E,[5]期初设置!$AM:$AM,0)</f>
        <v>0</v>
      </c>
      <c r="Z237" s="42">
        <f t="shared" si="41"/>
        <v>0</v>
      </c>
      <c r="AA237" s="42">
        <f t="shared" si="42"/>
        <v>0</v>
      </c>
      <c r="AB237" s="42">
        <f>_xlfn.XLOOKUP(C237,'[6]健康师-人工底薪'!$A:$A,'[6]健康师-人工底薪'!$AF:$AF,0)</f>
        <v>0</v>
      </c>
      <c r="AC237" s="47">
        <f t="shared" si="43"/>
        <v>0</v>
      </c>
      <c r="AD237" s="38">
        <f>_xlfn.XLOOKUP(C237,'[3]7月'!$C:$C,'[3]7月'!$F:$F,0)</f>
        <v>0</v>
      </c>
      <c r="AE237" s="38">
        <f>_xlfn.XLOOKUP(C237,'[8]7月'!$C:$C,'[8]7月'!$G:$G,0)</f>
        <v>0</v>
      </c>
      <c r="AF237" s="38">
        <f>_xlfn.XLOOKUP(C237,'[9]②7月-汇总'!$D:$D,'[9]②7月-汇总'!$W:$W,0)</f>
        <v>0</v>
      </c>
      <c r="AG237" s="38">
        <f>_xlfn.XLOOKUP(C237,'[9]②7月-汇总'!$D:$D,'[9]②7月-汇总'!$Z:$Z,0)</f>
        <v>50</v>
      </c>
      <c r="AH237" s="50" t="e">
        <f>AA237+AC237+#REF!+#REF!+#REF!+AF237+AG237+AD237+AE237</f>
        <v>#REF!</v>
      </c>
      <c r="AI237" s="38">
        <f>_xlfn.XLOOKUP(C237,'[9]①7月-花名册'!$E:$E,'[9]①7月-花名册'!$T:$T,0)</f>
        <v>0</v>
      </c>
      <c r="AJ237" s="38">
        <f t="shared" si="44"/>
        <v>0</v>
      </c>
      <c r="AK237" s="38">
        <f t="shared" si="45"/>
        <v>0</v>
      </c>
      <c r="AL237" s="38">
        <f t="shared" si="46"/>
        <v>0</v>
      </c>
      <c r="AM237" s="38" t="e">
        <f t="shared" si="47"/>
        <v>#REF!</v>
      </c>
      <c r="AN237" s="52">
        <f>_xlfn.XLOOKUP(C237,'[9]②7月-汇总'!$D:$D,'[9]②7月-汇总'!AI:AI,0)</f>
        <v>0</v>
      </c>
      <c r="AO237" s="52">
        <f>_xlfn.XLOOKUP(C237,'[9]②7月-汇总'!$D:$D,'[9]②7月-汇总'!AJ:AJ,0)</f>
        <v>0</v>
      </c>
      <c r="AP237" s="52">
        <f>_xlfn.XLOOKUP(C237,'[9]②7月-汇总'!$D:$D,'[9]②7月-汇总'!AL:AL,0)</f>
        <v>0</v>
      </c>
      <c r="AQ237" s="54">
        <f t="shared" si="48"/>
        <v>0</v>
      </c>
      <c r="AR237" s="55">
        <f>_xlfn.XLOOKUP(C237,'[9]②7月-汇总'!$D:$D,'[9]②7月-汇总'!X:X,0)</f>
        <v>0</v>
      </c>
      <c r="AS237" s="55">
        <f>_xlfn.XLOOKUP(C237,'[9]②7月-汇总'!$D:$D,'[9]②7月-汇总'!Y:Y,0)</f>
        <v>0</v>
      </c>
      <c r="AT237" s="55"/>
      <c r="AU237" s="52">
        <f>_xlfn.XLOOKUP(C237,'[10]7月社保'!$B:$B,'[10]7月社保'!$L:$L,0)</f>
        <v>640.56</v>
      </c>
      <c r="AV237" s="52">
        <f>IFERROR(IF(AL237&gt;0,_xlfn.XLOOKUP(C237,[11]健康师明细!$C:$C,[11]健康师明细!$N:$N,0),0),0)</f>
        <v>0</v>
      </c>
      <c r="AW237" s="52">
        <f>_xlfn.XLOOKUP(C237,'[9]②7月-汇总'!$D:$D,'[9]②7月-汇总'!$AC:$AC,0)</f>
        <v>0</v>
      </c>
      <c r="AX237" s="52">
        <f>_xlfn.XLOOKUP(C237,'[9]②7月-汇总'!$D:$D,'[9]②7月-汇总'!$AB:$AB,0)</f>
        <v>0</v>
      </c>
      <c r="AY237" s="52">
        <f>_xlfn.XLOOKUP(C237,'[9]②7月-汇总'!$D:$D,'[9]②7月-汇总'!$AD:$AD,0)</f>
        <v>0</v>
      </c>
      <c r="AZ237" s="54">
        <f t="shared" si="49"/>
        <v>640.56</v>
      </c>
      <c r="BA237" s="52">
        <f>_xlfn.XLOOKUP(C237,[11]健康师明细!$C:$C,[11]健康师明细!$K:$K,0)</f>
        <v>0</v>
      </c>
      <c r="BB237" s="55">
        <f>_xlfn.XLOOKUP(C237,'[9]②7月-汇总'!$D:$D,'[9]②7月-汇总'!$AE:$AE,0)</f>
        <v>0</v>
      </c>
      <c r="BC237" s="55">
        <f>_xlfn.XLOOKUP(C237,'[9]②7月-汇总'!$D:$D,'[9]②7月-汇总'!$AF:$AF,0)</f>
        <v>0</v>
      </c>
      <c r="BD237" s="58">
        <f>_xlfn.XLOOKUP(C237,'[9]②7月-汇总'!$D:$D,'[9]②7月-汇总'!$AG:$AG,0)</f>
        <v>0</v>
      </c>
      <c r="BE237" s="60" t="e">
        <f t="shared" si="53"/>
        <v>#REF!</v>
      </c>
      <c r="BF237" s="52">
        <f>_xlfn.XLOOKUP(C237,'[9]①7月-花名册'!$E:$E,'[9]①7月-花名册'!$U:$U,0)</f>
        <v>0</v>
      </c>
      <c r="BG237" s="61" t="e">
        <f t="shared" si="50"/>
        <v>#REF!</v>
      </c>
      <c r="BH237" s="61" t="e">
        <f t="shared" si="51"/>
        <v>#REF!</v>
      </c>
      <c r="BI237" s="52">
        <f>_xlfn.XLOOKUP(C237,[9]上月未发人员明细!$A:$A,[9]上月未发人员明细!$I:$I,0)</f>
        <v>0</v>
      </c>
      <c r="BJ237" s="52">
        <f>SUMIFS([7]手动调整!$F:$F,[7]手动调整!$B:$B,C237)</f>
        <v>0</v>
      </c>
      <c r="BK237" s="64" t="e">
        <f t="shared" si="52"/>
        <v>#REF!</v>
      </c>
    </row>
    <row r="238" spans="1:63">
      <c r="A238" s="22" t="s">
        <v>347</v>
      </c>
      <c r="B238" s="67" t="s">
        <v>350</v>
      </c>
      <c r="C238" s="23" t="s">
        <v>351</v>
      </c>
      <c r="D238" s="23">
        <f>_xlfn.XLOOKUP(C238,[1]期初设置!$E:$E,[1]期初设置!$AM:$AM,0)</f>
        <v>0</v>
      </c>
      <c r="E238" s="27" t="str">
        <f>IFERROR(_xlfn.XLOOKUP(C238,[1]期初设置!$E:$E,[1]期初设置!$R:$R),"")</f>
        <v/>
      </c>
      <c r="F238" s="27" t="str">
        <f>IFERROR(_xlfn.XLOOKUP(C238,[1]期初设置!$E:$E,[1]期初设置!S:S),"")</f>
        <v/>
      </c>
      <c r="G238" s="27" t="str">
        <f>IFERROR(_xlfn.XLOOKUP(C238,[1]期初设置!$E:$E,[1]期初设置!T:T),"")</f>
        <v/>
      </c>
      <c r="H238" s="27" t="str">
        <f>IFERROR(_xlfn.XLOOKUP(C238,[1]期初设置!$E:$E,[1]期初设置!U:U),"")</f>
        <v/>
      </c>
      <c r="I238" s="31">
        <f>_xlfn.XLOOKUP(A238,[2]门店排名!$C:$C,[2]门店排名!$E:$E,0)</f>
        <v>0</v>
      </c>
      <c r="J238" s="31" t="str">
        <f>IFERROR(_xlfn.XLOOKUP(D238,'[1]⑥战队统计表-B-a-②呈现-业绩明细表④'!$A:$A,'[1]⑥战队统计表-B-a-②呈现-业绩明细表④'!$C:$C,0),"")</f>
        <v/>
      </c>
      <c r="K238" s="32">
        <f>IFERROR(_xlfn.XLOOKUP(C238,[1]期初设置!$E:$E,[1]期初设置!$AI:$AI,0),"")</f>
        <v>0</v>
      </c>
      <c r="L238" s="33">
        <f>_xlfn.XLOOKUP(C238,[1]期初设置!$E:$E,[1]期初设置!$J:$J,0)</f>
        <v>0</v>
      </c>
      <c r="M238" s="35">
        <f>_xlfn.XLOOKUP(C238,[1]期初设置!$E:$E,[1]期初设置!$I:$I,0)</f>
        <v>0</v>
      </c>
      <c r="N238" s="35">
        <f>_xlfn.XLOOKUP(C238,[1]期初设置!$E:$E,[1]期初设置!$K:$K,0)</f>
        <v>0</v>
      </c>
      <c r="O238" s="33">
        <f>_xlfn.XLOOKUP(C238,[1]期初设置!$E:$E,[1]期初设置!$O:$O,0)</f>
        <v>0</v>
      </c>
      <c r="P238" s="35">
        <f>IF(_xlfn.XLOOKUP(C238,[1]期初设置!$E:$E,[1]期初设置!$N:$N,0)="同老店",0,_xlfn.XLOOKUP(C238,[1]期初设置!$E:$E,[1]期初设置!$N:$N,0))</f>
        <v>0</v>
      </c>
      <c r="Q238" s="38">
        <f>_xlfn.XLOOKUP(C238,'[3]7月'!$C:$C,'[3]7月'!$E:$E,0)</f>
        <v>0</v>
      </c>
      <c r="R238" s="38">
        <f>_xlfn.XLOOKUP(C238,'[3]7月'!$C:$C,'[3]7月'!$D:$D,0)</f>
        <v>0</v>
      </c>
      <c r="S238" s="38">
        <f>_xlfn.XLOOKUP(A238,[2]人头人次表!$A:$A,[2]人头人次表!$C:$C,0)</f>
        <v>0</v>
      </c>
      <c r="T238" s="38">
        <f>_xlfn.XLOOKUP(C238,'[4]②7月-汇总'!$D:$D,'[4]②7月-汇总'!$AP:$AP,0)</f>
        <v>31</v>
      </c>
      <c r="U238" s="38">
        <f>_xlfn.XLOOKUP(C238,'[4]②7月-汇总'!$D:$D,'[4]②7月-汇总'!$U:$U,0)</f>
        <v>0</v>
      </c>
      <c r="V238" s="41">
        <f>_xlfn.XLOOKUP(C238,[5]期初设置!$E:$E,[5]期初设置!$AG:$AG,0)</f>
        <v>0</v>
      </c>
      <c r="W238" s="42">
        <f>_xlfn.XLOOKUP(C238,[5]期初设置!$E:$E,[5]期初设置!$AH:$AH,0)</f>
        <v>0</v>
      </c>
      <c r="X238" s="42">
        <f>_xlfn.XLOOKUP(C238,[5]期初设置!$E:$E,[5]期初设置!$AI:$AI,0)</f>
        <v>0</v>
      </c>
      <c r="Y238" s="42">
        <f>_xlfn.XLOOKUP(C238,[5]期初设置!$E:$E,[5]期初设置!$AM:$AM,0)</f>
        <v>0</v>
      </c>
      <c r="Z238" s="42">
        <f t="shared" si="41"/>
        <v>0</v>
      </c>
      <c r="AA238" s="42">
        <f t="shared" si="42"/>
        <v>0</v>
      </c>
      <c r="AB238" s="42">
        <f>_xlfn.XLOOKUP(C238,'[6]健康师-人工底薪'!$A:$A,'[6]健康师-人工底薪'!$AF:$AF,0)</f>
        <v>0</v>
      </c>
      <c r="AC238" s="47">
        <f t="shared" si="43"/>
        <v>0</v>
      </c>
      <c r="AD238" s="38">
        <f>_xlfn.XLOOKUP(C238,'[3]7月'!$C:$C,'[3]7月'!$F:$F,0)</f>
        <v>0</v>
      </c>
      <c r="AE238" s="38">
        <f>_xlfn.XLOOKUP(C238,'[8]7月'!$C:$C,'[8]7月'!$G:$G,0)</f>
        <v>0</v>
      </c>
      <c r="AF238" s="38">
        <f>_xlfn.XLOOKUP(C238,'[9]②7月-汇总'!$D:$D,'[9]②7月-汇总'!$W:$W,0)</f>
        <v>0</v>
      </c>
      <c r="AG238" s="38">
        <f>_xlfn.XLOOKUP(C238,'[9]②7月-汇总'!$D:$D,'[9]②7月-汇总'!$Z:$Z,0)</f>
        <v>0</v>
      </c>
      <c r="AH238" s="50" t="e">
        <f>AA238+AC238+#REF!+#REF!+#REF!+AF238+AG238+AD238+AE238</f>
        <v>#REF!</v>
      </c>
      <c r="AI238" s="38">
        <f>_xlfn.XLOOKUP(C238,'[9]①7月-花名册'!$E:$E,'[9]①7月-花名册'!$T:$T,0)</f>
        <v>0</v>
      </c>
      <c r="AJ238" s="38">
        <f t="shared" si="44"/>
        <v>0</v>
      </c>
      <c r="AK238" s="38">
        <f t="shared" si="45"/>
        <v>0</v>
      </c>
      <c r="AL238" s="38">
        <f t="shared" si="46"/>
        <v>0</v>
      </c>
      <c r="AM238" s="38" t="e">
        <f t="shared" si="47"/>
        <v>#REF!</v>
      </c>
      <c r="AN238" s="52">
        <f>_xlfn.XLOOKUP(C238,'[9]②7月-汇总'!$D:$D,'[9]②7月-汇总'!AI:AI,0)</f>
        <v>0</v>
      </c>
      <c r="AO238" s="52">
        <f>_xlfn.XLOOKUP(C238,'[9]②7月-汇总'!$D:$D,'[9]②7月-汇总'!AJ:AJ,0)</f>
        <v>0</v>
      </c>
      <c r="AP238" s="52">
        <f>_xlfn.XLOOKUP(C238,'[9]②7月-汇总'!$D:$D,'[9]②7月-汇总'!AL:AL,0)</f>
        <v>0</v>
      </c>
      <c r="AQ238" s="54">
        <f t="shared" si="48"/>
        <v>0</v>
      </c>
      <c r="AR238" s="55">
        <f>_xlfn.XLOOKUP(C238,'[9]②7月-汇总'!$D:$D,'[9]②7月-汇总'!X:X,0)</f>
        <v>0</v>
      </c>
      <c r="AS238" s="55">
        <f>_xlfn.XLOOKUP(C238,'[9]②7月-汇总'!$D:$D,'[9]②7月-汇总'!Y:Y,0)</f>
        <v>0</v>
      </c>
      <c r="AT238" s="55"/>
      <c r="AU238" s="52">
        <f>_xlfn.XLOOKUP(C238,'[10]7月社保'!$B:$B,'[10]7月社保'!$L:$L,0)</f>
        <v>640.56</v>
      </c>
      <c r="AV238" s="52">
        <f>IFERROR(IF(AL238&gt;0,_xlfn.XLOOKUP(C238,[11]健康师明细!$C:$C,[11]健康师明细!$N:$N,0),0),0)</f>
        <v>0</v>
      </c>
      <c r="AW238" s="52">
        <f>_xlfn.XLOOKUP(C238,'[9]②7月-汇总'!$D:$D,'[9]②7月-汇总'!$AC:$AC,0)</f>
        <v>0</v>
      </c>
      <c r="AX238" s="52">
        <f>_xlfn.XLOOKUP(C238,'[9]②7月-汇总'!$D:$D,'[9]②7月-汇总'!$AB:$AB,0)</f>
        <v>0</v>
      </c>
      <c r="AY238" s="52">
        <f>_xlfn.XLOOKUP(C238,'[9]②7月-汇总'!$D:$D,'[9]②7月-汇总'!$AD:$AD,0)</f>
        <v>0</v>
      </c>
      <c r="AZ238" s="54">
        <f t="shared" si="49"/>
        <v>640.56</v>
      </c>
      <c r="BA238" s="52">
        <f>_xlfn.XLOOKUP(C238,[11]健康师明细!$C:$C,[11]健康师明细!$K:$K,0)</f>
        <v>0</v>
      </c>
      <c r="BB238" s="55">
        <f>_xlfn.XLOOKUP(C238,'[9]②7月-汇总'!$D:$D,'[9]②7月-汇总'!$AE:$AE,0)</f>
        <v>0</v>
      </c>
      <c r="BC238" s="55">
        <f>_xlfn.XLOOKUP(C238,'[9]②7月-汇总'!$D:$D,'[9]②7月-汇总'!$AF:$AF,0)</f>
        <v>0</v>
      </c>
      <c r="BD238" s="58">
        <f>_xlfn.XLOOKUP(C238,'[9]②7月-汇总'!$D:$D,'[9]②7月-汇总'!$AG:$AG,0)</f>
        <v>0</v>
      </c>
      <c r="BE238" s="60" t="e">
        <f t="shared" si="53"/>
        <v>#REF!</v>
      </c>
      <c r="BF238" s="52">
        <f>_xlfn.XLOOKUP(C238,'[9]①7月-花名册'!$E:$E,'[9]①7月-花名册'!$U:$U,0)</f>
        <v>0</v>
      </c>
      <c r="BG238" s="61" t="e">
        <f t="shared" si="50"/>
        <v>#REF!</v>
      </c>
      <c r="BH238" s="61" t="e">
        <f t="shared" si="51"/>
        <v>#REF!</v>
      </c>
      <c r="BI238" s="52">
        <f>_xlfn.XLOOKUP(C238,[9]上月未发人员明细!$A:$A,[9]上月未发人员明细!$I:$I,0)</f>
        <v>0</v>
      </c>
      <c r="BJ238" s="52">
        <f>SUMIFS([7]手动调整!$F:$F,[7]手动调整!$B:$B,C238)</f>
        <v>0</v>
      </c>
      <c r="BK238" s="64" t="e">
        <f t="shared" si="52"/>
        <v>#REF!</v>
      </c>
    </row>
    <row r="239" spans="1:63">
      <c r="A239" s="22" t="s">
        <v>347</v>
      </c>
      <c r="B239" s="67" t="s">
        <v>348</v>
      </c>
      <c r="C239" s="23" t="s">
        <v>352</v>
      </c>
      <c r="D239" s="23">
        <f>_xlfn.XLOOKUP(C239,[1]期初设置!$E:$E,[1]期初设置!$AM:$AM,0)</f>
        <v>0</v>
      </c>
      <c r="E239" s="27" t="str">
        <f>IFERROR(_xlfn.XLOOKUP(C239,[1]期初设置!$E:$E,[1]期初设置!$R:$R),"")</f>
        <v/>
      </c>
      <c r="F239" s="27" t="str">
        <f>IFERROR(_xlfn.XLOOKUP(C239,[1]期初设置!$E:$E,[1]期初设置!S:S),"")</f>
        <v/>
      </c>
      <c r="G239" s="27" t="str">
        <f>IFERROR(_xlfn.XLOOKUP(C239,[1]期初设置!$E:$E,[1]期初设置!T:T),"")</f>
        <v/>
      </c>
      <c r="H239" s="27" t="str">
        <f>IFERROR(_xlfn.XLOOKUP(C239,[1]期初设置!$E:$E,[1]期初设置!U:U),"")</f>
        <v/>
      </c>
      <c r="I239" s="31">
        <f>_xlfn.XLOOKUP(A239,[2]门店排名!$C:$C,[2]门店排名!$E:$E,0)</f>
        <v>0</v>
      </c>
      <c r="J239" s="31" t="str">
        <f>IFERROR(_xlfn.XLOOKUP(D239,'[1]⑥战队统计表-B-a-②呈现-业绩明细表④'!$A:$A,'[1]⑥战队统计表-B-a-②呈现-业绩明细表④'!$C:$C,0),"")</f>
        <v/>
      </c>
      <c r="K239" s="32">
        <f>IFERROR(_xlfn.XLOOKUP(C239,[1]期初设置!$E:$E,[1]期初设置!$AI:$AI,0),"")</f>
        <v>0</v>
      </c>
      <c r="L239" s="33">
        <f>_xlfn.XLOOKUP(C239,[1]期初设置!$E:$E,[1]期初设置!$J:$J,0)</f>
        <v>0</v>
      </c>
      <c r="M239" s="35">
        <f>_xlfn.XLOOKUP(C239,[1]期初设置!$E:$E,[1]期初设置!$I:$I,0)</f>
        <v>0</v>
      </c>
      <c r="N239" s="35">
        <f>_xlfn.XLOOKUP(C239,[1]期初设置!$E:$E,[1]期初设置!$K:$K,0)</f>
        <v>0</v>
      </c>
      <c r="O239" s="33">
        <f>_xlfn.XLOOKUP(C239,[1]期初设置!$E:$E,[1]期初设置!$O:$O,0)</f>
        <v>0</v>
      </c>
      <c r="P239" s="35">
        <f>IF(_xlfn.XLOOKUP(C239,[1]期初设置!$E:$E,[1]期初设置!$N:$N,0)="同老店",0,_xlfn.XLOOKUP(C239,[1]期初设置!$E:$E,[1]期初设置!$N:$N,0))</f>
        <v>0</v>
      </c>
      <c r="Q239" s="38">
        <f>_xlfn.XLOOKUP(C239,'[3]7月'!$C:$C,'[3]7月'!$E:$E,0)</f>
        <v>0</v>
      </c>
      <c r="R239" s="38">
        <f>_xlfn.XLOOKUP(C239,'[3]7月'!$C:$C,'[3]7月'!$D:$D,0)</f>
        <v>0</v>
      </c>
      <c r="S239" s="38">
        <f>_xlfn.XLOOKUP(A239,[2]人头人次表!$A:$A,[2]人头人次表!$C:$C,0)</f>
        <v>0</v>
      </c>
      <c r="T239" s="38">
        <f>_xlfn.XLOOKUP(C239,'[4]②7月-汇总'!$D:$D,'[4]②7月-汇总'!$AP:$AP,0)</f>
        <v>31</v>
      </c>
      <c r="U239" s="38">
        <f>_xlfn.XLOOKUP(C239,'[4]②7月-汇总'!$D:$D,'[4]②7月-汇总'!$U:$U,0)</f>
        <v>0</v>
      </c>
      <c r="V239" s="41">
        <f>_xlfn.XLOOKUP(C239,[5]期初设置!$E:$E,[5]期初设置!$AG:$AG,0)</f>
        <v>0</v>
      </c>
      <c r="W239" s="42">
        <f>_xlfn.XLOOKUP(C239,[5]期初设置!$E:$E,[5]期初设置!$AH:$AH,0)</f>
        <v>0</v>
      </c>
      <c r="X239" s="42">
        <f>_xlfn.XLOOKUP(C239,[5]期初设置!$E:$E,[5]期初设置!$AI:$AI,0)</f>
        <v>0</v>
      </c>
      <c r="Y239" s="42">
        <f>_xlfn.XLOOKUP(C239,[5]期初设置!$E:$E,[5]期初设置!$AM:$AM,0)</f>
        <v>0</v>
      </c>
      <c r="Z239" s="42">
        <f t="shared" si="41"/>
        <v>0</v>
      </c>
      <c r="AA239" s="42">
        <f t="shared" si="42"/>
        <v>0</v>
      </c>
      <c r="AB239" s="42">
        <f>_xlfn.XLOOKUP(C239,'[6]健康师-人工底薪'!$A:$A,'[6]健康师-人工底薪'!$AF:$AF,0)</f>
        <v>0</v>
      </c>
      <c r="AC239" s="47">
        <f t="shared" si="43"/>
        <v>0</v>
      </c>
      <c r="AD239" s="38">
        <f>_xlfn.XLOOKUP(C239,'[3]7月'!$C:$C,'[3]7月'!$F:$F,0)</f>
        <v>0</v>
      </c>
      <c r="AE239" s="38">
        <f>_xlfn.XLOOKUP(C239,'[8]7月'!$C:$C,'[8]7月'!$G:$G,0)</f>
        <v>0</v>
      </c>
      <c r="AF239" s="38">
        <f>_xlfn.XLOOKUP(C239,'[9]②7月-汇总'!$D:$D,'[9]②7月-汇总'!$W:$W,0)</f>
        <v>0</v>
      </c>
      <c r="AG239" s="38">
        <f>_xlfn.XLOOKUP(C239,'[9]②7月-汇总'!$D:$D,'[9]②7月-汇总'!$Z:$Z,0)</f>
        <v>0</v>
      </c>
      <c r="AH239" s="50" t="e">
        <f>AA239+AC239+#REF!+#REF!+#REF!+AF239+AG239+AD239+AE239</f>
        <v>#REF!</v>
      </c>
      <c r="AI239" s="38">
        <f>_xlfn.XLOOKUP(C239,'[9]①7月-花名册'!$E:$E,'[9]①7月-花名册'!$T:$T,0)</f>
        <v>0</v>
      </c>
      <c r="AJ239" s="38">
        <f t="shared" si="44"/>
        <v>0</v>
      </c>
      <c r="AK239" s="38">
        <f t="shared" si="45"/>
        <v>0</v>
      </c>
      <c r="AL239" s="38">
        <f t="shared" si="46"/>
        <v>0</v>
      </c>
      <c r="AM239" s="38" t="e">
        <f t="shared" si="47"/>
        <v>#REF!</v>
      </c>
      <c r="AN239" s="52">
        <f>_xlfn.XLOOKUP(C239,'[9]②7月-汇总'!$D:$D,'[9]②7月-汇总'!AI:AI,0)</f>
        <v>0</v>
      </c>
      <c r="AO239" s="52">
        <f>_xlfn.XLOOKUP(C239,'[9]②7月-汇总'!$D:$D,'[9]②7月-汇总'!AJ:AJ,0)</f>
        <v>0</v>
      </c>
      <c r="AP239" s="52">
        <f>_xlfn.XLOOKUP(C239,'[9]②7月-汇总'!$D:$D,'[9]②7月-汇总'!AL:AL,0)</f>
        <v>0</v>
      </c>
      <c r="AQ239" s="54">
        <f t="shared" si="48"/>
        <v>0</v>
      </c>
      <c r="AR239" s="55">
        <f>_xlfn.XLOOKUP(C239,'[9]②7月-汇总'!$D:$D,'[9]②7月-汇总'!X:X,0)</f>
        <v>0</v>
      </c>
      <c r="AS239" s="55">
        <f>_xlfn.XLOOKUP(C239,'[9]②7月-汇总'!$D:$D,'[9]②7月-汇总'!Y:Y,0)</f>
        <v>0</v>
      </c>
      <c r="AT239" s="55"/>
      <c r="AU239" s="52">
        <f>_xlfn.XLOOKUP(C239,'[10]7月社保'!$B:$B,'[10]7月社保'!$L:$L,0)</f>
        <v>644.168</v>
      </c>
      <c r="AV239" s="52">
        <f>IFERROR(IF(AL239&gt;0,_xlfn.XLOOKUP(C239,[11]健康师明细!$C:$C,[11]健康师明细!$N:$N,0),0),0)</f>
        <v>0</v>
      </c>
      <c r="AW239" s="52">
        <f>_xlfn.XLOOKUP(C239,'[9]②7月-汇总'!$D:$D,'[9]②7月-汇总'!$AC:$AC,0)</f>
        <v>0</v>
      </c>
      <c r="AX239" s="52">
        <f>_xlfn.XLOOKUP(C239,'[9]②7月-汇总'!$D:$D,'[9]②7月-汇总'!$AB:$AB,0)</f>
        <v>0</v>
      </c>
      <c r="AY239" s="52">
        <f>_xlfn.XLOOKUP(C239,'[9]②7月-汇总'!$D:$D,'[9]②7月-汇总'!$AD:$AD,0)</f>
        <v>0</v>
      </c>
      <c r="AZ239" s="54">
        <f t="shared" si="49"/>
        <v>644.168</v>
      </c>
      <c r="BA239" s="52">
        <f>_xlfn.XLOOKUP(C239,[11]健康师明细!$C:$C,[11]健康师明细!$K:$K,0)</f>
        <v>0</v>
      </c>
      <c r="BB239" s="55">
        <f>_xlfn.XLOOKUP(C239,'[9]②7月-汇总'!$D:$D,'[9]②7月-汇总'!$AE:$AE,0)</f>
        <v>0</v>
      </c>
      <c r="BC239" s="55">
        <f>_xlfn.XLOOKUP(C239,'[9]②7月-汇总'!$D:$D,'[9]②7月-汇总'!$AF:$AF,0)</f>
        <v>0</v>
      </c>
      <c r="BD239" s="58">
        <f>_xlfn.XLOOKUP(C239,'[9]②7月-汇总'!$D:$D,'[9]②7月-汇总'!$AG:$AG,0)</f>
        <v>0</v>
      </c>
      <c r="BE239" s="60" t="e">
        <f t="shared" si="53"/>
        <v>#REF!</v>
      </c>
      <c r="BF239" s="52">
        <f>_xlfn.XLOOKUP(C239,'[9]①7月-花名册'!$E:$E,'[9]①7月-花名册'!$U:$U,0)</f>
        <v>0</v>
      </c>
      <c r="BG239" s="61" t="e">
        <f t="shared" si="50"/>
        <v>#REF!</v>
      </c>
      <c r="BH239" s="61" t="e">
        <f t="shared" si="51"/>
        <v>#REF!</v>
      </c>
      <c r="BI239" s="52">
        <f>_xlfn.XLOOKUP(C239,[9]上月未发人员明细!$A:$A,[9]上月未发人员明细!$I:$I,0)</f>
        <v>0</v>
      </c>
      <c r="BJ239" s="52">
        <f>SUMIFS([7]手动调整!$F:$F,[7]手动调整!$B:$B,C239)</f>
        <v>0</v>
      </c>
      <c r="BK239" s="64" t="e">
        <f t="shared" si="52"/>
        <v>#REF!</v>
      </c>
    </row>
    <row r="240" spans="1:63">
      <c r="A240" s="22" t="s">
        <v>347</v>
      </c>
      <c r="B240" s="67" t="s">
        <v>350</v>
      </c>
      <c r="C240" s="23" t="s">
        <v>353</v>
      </c>
      <c r="D240" s="23">
        <f>_xlfn.XLOOKUP(C240,[1]期初设置!$E:$E,[1]期初设置!$AM:$AM,0)</f>
        <v>0</v>
      </c>
      <c r="E240" s="27" t="str">
        <f>IFERROR(_xlfn.XLOOKUP(C240,[1]期初设置!$E:$E,[1]期初设置!$R:$R),"")</f>
        <v/>
      </c>
      <c r="F240" s="27" t="str">
        <f>IFERROR(_xlfn.XLOOKUP(C240,[1]期初设置!$E:$E,[1]期初设置!S:S),"")</f>
        <v/>
      </c>
      <c r="G240" s="27" t="str">
        <f>IFERROR(_xlfn.XLOOKUP(C240,[1]期初设置!$E:$E,[1]期初设置!T:T),"")</f>
        <v/>
      </c>
      <c r="H240" s="27" t="str">
        <f>IFERROR(_xlfn.XLOOKUP(C240,[1]期初设置!$E:$E,[1]期初设置!U:U),"")</f>
        <v/>
      </c>
      <c r="I240" s="31">
        <f>_xlfn.XLOOKUP(A240,[2]门店排名!$C:$C,[2]门店排名!$E:$E,0)</f>
        <v>0</v>
      </c>
      <c r="J240" s="31" t="str">
        <f>IFERROR(_xlfn.XLOOKUP(D240,'[1]⑥战队统计表-B-a-②呈现-业绩明细表④'!$A:$A,'[1]⑥战队统计表-B-a-②呈现-业绩明细表④'!$C:$C,0),"")</f>
        <v/>
      </c>
      <c r="K240" s="32">
        <f>IFERROR(_xlfn.XLOOKUP(C240,[1]期初设置!$E:$E,[1]期初设置!$AI:$AI,0),"")</f>
        <v>0</v>
      </c>
      <c r="L240" s="33">
        <f>_xlfn.XLOOKUP(C240,[1]期初设置!$E:$E,[1]期初设置!$J:$J,0)</f>
        <v>0</v>
      </c>
      <c r="M240" s="35">
        <f>_xlfn.XLOOKUP(C240,[1]期初设置!$E:$E,[1]期初设置!$I:$I,0)</f>
        <v>0</v>
      </c>
      <c r="N240" s="35">
        <f>_xlfn.XLOOKUP(C240,[1]期初设置!$E:$E,[1]期初设置!$K:$K,0)</f>
        <v>0</v>
      </c>
      <c r="O240" s="33">
        <f>_xlfn.XLOOKUP(C240,[1]期初设置!$E:$E,[1]期初设置!$O:$O,0)</f>
        <v>0</v>
      </c>
      <c r="P240" s="35">
        <f>IF(_xlfn.XLOOKUP(C240,[1]期初设置!$E:$E,[1]期初设置!$N:$N,0)="同老店",0,_xlfn.XLOOKUP(C240,[1]期初设置!$E:$E,[1]期初设置!$N:$N,0))</f>
        <v>0</v>
      </c>
      <c r="Q240" s="38">
        <f>_xlfn.XLOOKUP(C240,'[3]7月'!$C:$C,'[3]7月'!$E:$E,0)</f>
        <v>0</v>
      </c>
      <c r="R240" s="38">
        <f>_xlfn.XLOOKUP(C240,'[3]7月'!$C:$C,'[3]7月'!$D:$D,0)</f>
        <v>0</v>
      </c>
      <c r="S240" s="38">
        <f>_xlfn.XLOOKUP(A240,[2]人头人次表!$A:$A,[2]人头人次表!$C:$C,0)</f>
        <v>0</v>
      </c>
      <c r="T240" s="38">
        <f>_xlfn.XLOOKUP(C240,'[4]②7月-汇总'!$D:$D,'[4]②7月-汇总'!$AP:$AP,0)</f>
        <v>31</v>
      </c>
      <c r="U240" s="38">
        <f>_xlfn.XLOOKUP(C240,'[4]②7月-汇总'!$D:$D,'[4]②7月-汇总'!$U:$U,0)</f>
        <v>0</v>
      </c>
      <c r="V240" s="41">
        <f>_xlfn.XLOOKUP(C240,[5]期初设置!$E:$E,[5]期初设置!$AG:$AG,0)</f>
        <v>0</v>
      </c>
      <c r="W240" s="42">
        <f>_xlfn.XLOOKUP(C240,[5]期初设置!$E:$E,[5]期初设置!$AH:$AH,0)</f>
        <v>0</v>
      </c>
      <c r="X240" s="42">
        <f>_xlfn.XLOOKUP(C240,[5]期初设置!$E:$E,[5]期初设置!$AI:$AI,0)</f>
        <v>0</v>
      </c>
      <c r="Y240" s="42">
        <f>_xlfn.XLOOKUP(C240,[5]期初设置!$E:$E,[5]期初设置!$AM:$AM,0)</f>
        <v>0</v>
      </c>
      <c r="Z240" s="42">
        <f t="shared" si="41"/>
        <v>0</v>
      </c>
      <c r="AA240" s="42">
        <f t="shared" si="42"/>
        <v>0</v>
      </c>
      <c r="AB240" s="42">
        <f>_xlfn.XLOOKUP(C240,'[6]健康师-人工底薪'!$A:$A,'[6]健康师-人工底薪'!$AF:$AF,0)</f>
        <v>0</v>
      </c>
      <c r="AC240" s="47">
        <f t="shared" si="43"/>
        <v>0</v>
      </c>
      <c r="AD240" s="38">
        <f>_xlfn.XLOOKUP(C240,'[3]7月'!$C:$C,'[3]7月'!$F:$F,0)</f>
        <v>0</v>
      </c>
      <c r="AE240" s="38">
        <f>_xlfn.XLOOKUP(C240,'[8]7月'!$C:$C,'[8]7月'!$G:$G,0)</f>
        <v>0</v>
      </c>
      <c r="AF240" s="38">
        <f>_xlfn.XLOOKUP(C240,'[9]②7月-汇总'!$D:$D,'[9]②7月-汇总'!$W:$W,0)</f>
        <v>0</v>
      </c>
      <c r="AG240" s="38">
        <f>_xlfn.XLOOKUP(C240,'[9]②7月-汇总'!$D:$D,'[9]②7月-汇总'!$Z:$Z,0)</f>
        <v>0</v>
      </c>
      <c r="AH240" s="50" t="e">
        <f>AA240+AC240+#REF!+#REF!+#REF!+AF240+AG240+AD240+AE240</f>
        <v>#REF!</v>
      </c>
      <c r="AI240" s="38">
        <f>_xlfn.XLOOKUP(C240,'[9]①7月-花名册'!$E:$E,'[9]①7月-花名册'!$T:$T,0)</f>
        <v>0</v>
      </c>
      <c r="AJ240" s="38">
        <f t="shared" si="44"/>
        <v>0</v>
      </c>
      <c r="AK240" s="38">
        <f t="shared" si="45"/>
        <v>0</v>
      </c>
      <c r="AL240" s="38">
        <f t="shared" si="46"/>
        <v>0</v>
      </c>
      <c r="AM240" s="38" t="e">
        <f t="shared" si="47"/>
        <v>#REF!</v>
      </c>
      <c r="AN240" s="52">
        <f>_xlfn.XLOOKUP(C240,'[9]②7月-汇总'!$D:$D,'[9]②7月-汇总'!AI:AI,0)</f>
        <v>0</v>
      </c>
      <c r="AO240" s="52">
        <f>_xlfn.XLOOKUP(C240,'[9]②7月-汇总'!$D:$D,'[9]②7月-汇总'!AJ:AJ,0)</f>
        <v>0</v>
      </c>
      <c r="AP240" s="52">
        <f>_xlfn.XLOOKUP(C240,'[9]②7月-汇总'!$D:$D,'[9]②7月-汇总'!AL:AL,0)</f>
        <v>0</v>
      </c>
      <c r="AQ240" s="54">
        <f t="shared" si="48"/>
        <v>0</v>
      </c>
      <c r="AR240" s="55">
        <f>_xlfn.XLOOKUP(C240,'[9]②7月-汇总'!$D:$D,'[9]②7月-汇总'!X:X,0)</f>
        <v>0</v>
      </c>
      <c r="AS240" s="55">
        <f>_xlfn.XLOOKUP(C240,'[9]②7月-汇总'!$D:$D,'[9]②7月-汇总'!Y:Y,0)</f>
        <v>0</v>
      </c>
      <c r="AT240" s="55"/>
      <c r="AU240" s="52">
        <f>_xlfn.XLOOKUP(C240,'[10]7月社保'!$B:$B,'[10]7月社保'!$L:$L,0)</f>
        <v>644.168</v>
      </c>
      <c r="AV240" s="52">
        <f>IFERROR(IF(AL240&gt;0,_xlfn.XLOOKUP(C240,[11]健康师明细!$C:$C,[11]健康师明细!$N:$N,0),0),0)</f>
        <v>0</v>
      </c>
      <c r="AW240" s="52">
        <f>_xlfn.XLOOKUP(C240,'[9]②7月-汇总'!$D:$D,'[9]②7月-汇总'!$AC:$AC,0)</f>
        <v>0</v>
      </c>
      <c r="AX240" s="52">
        <f>_xlfn.XLOOKUP(C240,'[9]②7月-汇总'!$D:$D,'[9]②7月-汇总'!$AB:$AB,0)</f>
        <v>0</v>
      </c>
      <c r="AY240" s="52">
        <f>_xlfn.XLOOKUP(C240,'[9]②7月-汇总'!$D:$D,'[9]②7月-汇总'!$AD:$AD,0)</f>
        <v>0</v>
      </c>
      <c r="AZ240" s="54">
        <f t="shared" si="49"/>
        <v>644.168</v>
      </c>
      <c r="BA240" s="52">
        <f>_xlfn.XLOOKUP(C240,[11]健康师明细!$C:$C,[11]健康师明细!$K:$K,0)</f>
        <v>0</v>
      </c>
      <c r="BB240" s="55">
        <f>_xlfn.XLOOKUP(C240,'[9]②7月-汇总'!$D:$D,'[9]②7月-汇总'!$AE:$AE,0)</f>
        <v>0</v>
      </c>
      <c r="BC240" s="55">
        <f>_xlfn.XLOOKUP(C240,'[9]②7月-汇总'!$D:$D,'[9]②7月-汇总'!$AF:$AF,0)</f>
        <v>0</v>
      </c>
      <c r="BD240" s="58">
        <f>_xlfn.XLOOKUP(C240,'[9]②7月-汇总'!$D:$D,'[9]②7月-汇总'!$AG:$AG,0)</f>
        <v>0</v>
      </c>
      <c r="BE240" s="60" t="e">
        <f t="shared" si="53"/>
        <v>#REF!</v>
      </c>
      <c r="BF240" s="52">
        <f>_xlfn.XLOOKUP(C240,'[9]①7月-花名册'!$E:$E,'[9]①7月-花名册'!$U:$U,0)</f>
        <v>0</v>
      </c>
      <c r="BG240" s="61" t="e">
        <f t="shared" si="50"/>
        <v>#REF!</v>
      </c>
      <c r="BH240" s="61" t="e">
        <f t="shared" si="51"/>
        <v>#REF!</v>
      </c>
      <c r="BI240" s="52">
        <f>_xlfn.XLOOKUP(C240,[9]上月未发人员明细!$A:$A,[9]上月未发人员明细!$I:$I,0)</f>
        <v>0</v>
      </c>
      <c r="BJ240" s="52">
        <f>SUMIFS([7]手动调整!$F:$F,[7]手动调整!$B:$B,C240)</f>
        <v>0</v>
      </c>
      <c r="BK240" s="64" t="e">
        <f t="shared" si="52"/>
        <v>#REF!</v>
      </c>
    </row>
    <row r="241" spans="1:63">
      <c r="A241" s="22" t="s">
        <v>347</v>
      </c>
      <c r="B241" s="67" t="s">
        <v>354</v>
      </c>
      <c r="C241" s="23" t="s">
        <v>355</v>
      </c>
      <c r="D241" s="23">
        <f>_xlfn.XLOOKUP(C241,[1]期初设置!$E:$E,[1]期初设置!$AM:$AM,0)</f>
        <v>0</v>
      </c>
      <c r="E241" s="27" t="str">
        <f>IFERROR(_xlfn.XLOOKUP(C241,[1]期初设置!$E:$E,[1]期初设置!$R:$R),"")</f>
        <v/>
      </c>
      <c r="F241" s="27" t="str">
        <f>IFERROR(_xlfn.XLOOKUP(C241,[1]期初设置!$E:$E,[1]期初设置!S:S),"")</f>
        <v/>
      </c>
      <c r="G241" s="27" t="str">
        <f>IFERROR(_xlfn.XLOOKUP(C241,[1]期初设置!$E:$E,[1]期初设置!T:T),"")</f>
        <v/>
      </c>
      <c r="H241" s="27" t="str">
        <f>IFERROR(_xlfn.XLOOKUP(C241,[1]期初设置!$E:$E,[1]期初设置!U:U),"")</f>
        <v/>
      </c>
      <c r="I241" s="31">
        <f>_xlfn.XLOOKUP(A241,[2]门店排名!$C:$C,[2]门店排名!$E:$E,0)</f>
        <v>0</v>
      </c>
      <c r="J241" s="31" t="str">
        <f>IFERROR(_xlfn.XLOOKUP(D241,'[1]⑥战队统计表-B-a-②呈现-业绩明细表④'!$A:$A,'[1]⑥战队统计表-B-a-②呈现-业绩明细表④'!$C:$C,0),"")</f>
        <v/>
      </c>
      <c r="K241" s="32">
        <f>IFERROR(_xlfn.XLOOKUP(C241,[1]期初设置!$E:$E,[1]期初设置!$AI:$AI,0),"")</f>
        <v>0</v>
      </c>
      <c r="L241" s="33">
        <f>_xlfn.XLOOKUP(C241,[1]期初设置!$E:$E,[1]期初设置!$J:$J,0)</f>
        <v>0</v>
      </c>
      <c r="M241" s="35">
        <f>_xlfn.XLOOKUP(C241,[1]期初设置!$E:$E,[1]期初设置!$I:$I,0)</f>
        <v>0</v>
      </c>
      <c r="N241" s="35">
        <f>_xlfn.XLOOKUP(C241,[1]期初设置!$E:$E,[1]期初设置!$K:$K,0)</f>
        <v>0</v>
      </c>
      <c r="O241" s="33">
        <f>_xlfn.XLOOKUP(C241,[1]期初设置!$E:$E,[1]期初设置!$O:$O,0)</f>
        <v>0</v>
      </c>
      <c r="P241" s="35">
        <f>IF(_xlfn.XLOOKUP(C241,[1]期初设置!$E:$E,[1]期初设置!$N:$N,0)="同老店",0,_xlfn.XLOOKUP(C241,[1]期初设置!$E:$E,[1]期初设置!$N:$N,0))</f>
        <v>0</v>
      </c>
      <c r="Q241" s="38">
        <f>_xlfn.XLOOKUP(C241,'[3]7月'!$C:$C,'[3]7月'!$E:$E,0)</f>
        <v>0</v>
      </c>
      <c r="R241" s="38">
        <f>_xlfn.XLOOKUP(C241,'[3]7月'!$C:$C,'[3]7月'!$D:$D,0)</f>
        <v>0</v>
      </c>
      <c r="S241" s="38">
        <f>_xlfn.XLOOKUP(A241,[2]人头人次表!$A:$A,[2]人头人次表!$C:$C,0)</f>
        <v>0</v>
      </c>
      <c r="T241" s="38">
        <f>_xlfn.XLOOKUP(C241,'[4]②7月-汇总'!$D:$D,'[4]②7月-汇总'!$AP:$AP,0)</f>
        <v>31</v>
      </c>
      <c r="U241" s="38">
        <f>_xlfn.XLOOKUP(C241,'[4]②7月-汇总'!$D:$D,'[4]②7月-汇总'!$U:$U,0)</f>
        <v>1</v>
      </c>
      <c r="V241" s="41">
        <f>_xlfn.XLOOKUP(C241,[5]期初设置!$E:$E,[5]期初设置!$AG:$AG,0)</f>
        <v>0</v>
      </c>
      <c r="W241" s="42">
        <f>_xlfn.XLOOKUP(C241,[5]期初设置!$E:$E,[5]期初设置!$AH:$AH,0)</f>
        <v>0</v>
      </c>
      <c r="X241" s="42">
        <f>_xlfn.XLOOKUP(C241,[5]期初设置!$E:$E,[5]期初设置!$AI:$AI,0)</f>
        <v>0</v>
      </c>
      <c r="Y241" s="42">
        <f>_xlfn.XLOOKUP(C241,[5]期初设置!$E:$E,[5]期初设置!$AM:$AM,0)</f>
        <v>0</v>
      </c>
      <c r="Z241" s="42">
        <f t="shared" si="41"/>
        <v>0</v>
      </c>
      <c r="AA241" s="42">
        <f t="shared" si="42"/>
        <v>0</v>
      </c>
      <c r="AB241" s="42">
        <f>_xlfn.XLOOKUP(C241,'[6]健康师-人工底薪'!$A:$A,'[6]健康师-人工底薪'!$AF:$AF,0)</f>
        <v>0</v>
      </c>
      <c r="AC241" s="47">
        <f t="shared" si="43"/>
        <v>0</v>
      </c>
      <c r="AD241" s="38">
        <f>_xlfn.XLOOKUP(C241,'[3]7月'!$C:$C,'[3]7月'!$F:$F,0)</f>
        <v>0</v>
      </c>
      <c r="AE241" s="38">
        <f>_xlfn.XLOOKUP(C241,'[8]7月'!$C:$C,'[8]7月'!$G:$G,0)</f>
        <v>0</v>
      </c>
      <c r="AF241" s="38">
        <f>_xlfn.XLOOKUP(C241,'[9]②7月-汇总'!$D:$D,'[9]②7月-汇总'!$W:$W,0)</f>
        <v>0</v>
      </c>
      <c r="AG241" s="38">
        <f>_xlfn.XLOOKUP(C241,'[9]②7月-汇总'!$D:$D,'[9]②7月-汇总'!$Z:$Z,0)</f>
        <v>0</v>
      </c>
      <c r="AH241" s="50" t="e">
        <f>AA241+AC241+#REF!+#REF!+#REF!+AF241+AG241+AD241+AE241</f>
        <v>#REF!</v>
      </c>
      <c r="AI241" s="38">
        <f>_xlfn.XLOOKUP(C241,'[9]①7月-花名册'!$E:$E,'[9]①7月-花名册'!$T:$T,0)</f>
        <v>0</v>
      </c>
      <c r="AJ241" s="38">
        <f t="shared" si="44"/>
        <v>0</v>
      </c>
      <c r="AK241" s="38">
        <f t="shared" si="45"/>
        <v>0</v>
      </c>
      <c r="AL241" s="38">
        <f t="shared" si="46"/>
        <v>0</v>
      </c>
      <c r="AM241" s="38" t="e">
        <f t="shared" si="47"/>
        <v>#REF!</v>
      </c>
      <c r="AN241" s="52">
        <f>_xlfn.XLOOKUP(C241,'[9]②7月-汇总'!$D:$D,'[9]②7月-汇总'!AI:AI,0)</f>
        <v>0</v>
      </c>
      <c r="AO241" s="52">
        <f>_xlfn.XLOOKUP(C241,'[9]②7月-汇总'!$D:$D,'[9]②7月-汇总'!AJ:AJ,0)</f>
        <v>0</v>
      </c>
      <c r="AP241" s="52">
        <f>_xlfn.XLOOKUP(C241,'[9]②7月-汇总'!$D:$D,'[9]②7月-汇总'!AL:AL,0)</f>
        <v>0</v>
      </c>
      <c r="AQ241" s="54">
        <f t="shared" si="48"/>
        <v>0</v>
      </c>
      <c r="AR241" s="55">
        <f>_xlfn.XLOOKUP(C241,'[9]②7月-汇总'!$D:$D,'[9]②7月-汇总'!X:X,0)</f>
        <v>0</v>
      </c>
      <c r="AS241" s="55">
        <f>_xlfn.XLOOKUP(C241,'[9]②7月-汇总'!$D:$D,'[9]②7月-汇总'!Y:Y,0)</f>
        <v>0</v>
      </c>
      <c r="AT241" s="55"/>
      <c r="AU241" s="52">
        <f>_xlfn.XLOOKUP(C241,'[10]7月社保'!$B:$B,'[10]7月社保'!$L:$L,0)</f>
        <v>644.168</v>
      </c>
      <c r="AV241" s="52">
        <f>IFERROR(IF(AL241&gt;0,_xlfn.XLOOKUP(C241,[11]健康师明细!$C:$C,[11]健康师明细!$N:$N,0),0),0)</f>
        <v>0</v>
      </c>
      <c r="AW241" s="52">
        <f>_xlfn.XLOOKUP(C241,'[9]②7月-汇总'!$D:$D,'[9]②7月-汇总'!$AC:$AC,0)</f>
        <v>0</v>
      </c>
      <c r="AX241" s="52">
        <f>_xlfn.XLOOKUP(C241,'[9]②7月-汇总'!$D:$D,'[9]②7月-汇总'!$AB:$AB,0)</f>
        <v>0</v>
      </c>
      <c r="AY241" s="52">
        <f>_xlfn.XLOOKUP(C241,'[9]②7月-汇总'!$D:$D,'[9]②7月-汇总'!$AD:$AD,0)</f>
        <v>0</v>
      </c>
      <c r="AZ241" s="54">
        <f t="shared" si="49"/>
        <v>644.168</v>
      </c>
      <c r="BA241" s="52">
        <f>_xlfn.XLOOKUP(C241,[11]健康师明细!$C:$C,[11]健康师明细!$K:$K,0)</f>
        <v>0</v>
      </c>
      <c r="BB241" s="55">
        <f>_xlfn.XLOOKUP(C241,'[9]②7月-汇总'!$D:$D,'[9]②7月-汇总'!$AE:$AE,0)</f>
        <v>0</v>
      </c>
      <c r="BC241" s="55">
        <f>_xlfn.XLOOKUP(C241,'[9]②7月-汇总'!$D:$D,'[9]②7月-汇总'!$AF:$AF,0)</f>
        <v>0</v>
      </c>
      <c r="BD241" s="58">
        <f>_xlfn.XLOOKUP(C241,'[9]②7月-汇总'!$D:$D,'[9]②7月-汇总'!$AG:$AG,0)</f>
        <v>0</v>
      </c>
      <c r="BE241" s="60" t="e">
        <f t="shared" si="53"/>
        <v>#REF!</v>
      </c>
      <c r="BF241" s="52">
        <f>_xlfn.XLOOKUP(C241,'[9]①7月-花名册'!$E:$E,'[9]①7月-花名册'!$U:$U,0)</f>
        <v>0</v>
      </c>
      <c r="BG241" s="61" t="e">
        <f t="shared" si="50"/>
        <v>#REF!</v>
      </c>
      <c r="BH241" s="61" t="e">
        <f t="shared" si="51"/>
        <v>#REF!</v>
      </c>
      <c r="BI241" s="52">
        <f>_xlfn.XLOOKUP(C241,[9]上月未发人员明细!$A:$A,[9]上月未发人员明细!$I:$I,0)</f>
        <v>0</v>
      </c>
      <c r="BJ241" s="52">
        <f>SUMIFS([7]手动调整!$F:$F,[7]手动调整!$B:$B,C241)</f>
        <v>0</v>
      </c>
      <c r="BK241" s="64" t="e">
        <f t="shared" si="52"/>
        <v>#REF!</v>
      </c>
    </row>
    <row r="242" spans="1:63">
      <c r="A242" s="22" t="s">
        <v>347</v>
      </c>
      <c r="B242" s="67" t="s">
        <v>356</v>
      </c>
      <c r="C242" s="23" t="s">
        <v>357</v>
      </c>
      <c r="D242" s="23">
        <f>_xlfn.XLOOKUP(C242,[1]期初设置!$E:$E,[1]期初设置!$AM:$AM,0)</f>
        <v>0</v>
      </c>
      <c r="E242" s="27" t="str">
        <f>IFERROR(_xlfn.XLOOKUP(C242,[1]期初设置!$E:$E,[1]期初设置!$R:$R),"")</f>
        <v/>
      </c>
      <c r="F242" s="27" t="str">
        <f>IFERROR(_xlfn.XLOOKUP(C242,[1]期初设置!$E:$E,[1]期初设置!S:S),"")</f>
        <v/>
      </c>
      <c r="G242" s="27" t="str">
        <f>IFERROR(_xlfn.XLOOKUP(C242,[1]期初设置!$E:$E,[1]期初设置!T:T),"")</f>
        <v/>
      </c>
      <c r="H242" s="27" t="str">
        <f>IFERROR(_xlfn.XLOOKUP(C242,[1]期初设置!$E:$E,[1]期初设置!U:U),"")</f>
        <v/>
      </c>
      <c r="I242" s="31">
        <f>_xlfn.XLOOKUP(A242,[2]门店排名!$C:$C,[2]门店排名!$E:$E,0)</f>
        <v>0</v>
      </c>
      <c r="J242" s="31" t="str">
        <f>IFERROR(_xlfn.XLOOKUP(D242,'[1]⑥战队统计表-B-a-②呈现-业绩明细表④'!$A:$A,'[1]⑥战队统计表-B-a-②呈现-业绩明细表④'!$C:$C,0),"")</f>
        <v/>
      </c>
      <c r="K242" s="32">
        <f>IFERROR(_xlfn.XLOOKUP(C242,[1]期初设置!$E:$E,[1]期初设置!$AI:$AI,0),"")</f>
        <v>0</v>
      </c>
      <c r="L242" s="33">
        <f>_xlfn.XLOOKUP(C242,[1]期初设置!$E:$E,[1]期初设置!$J:$J,0)</f>
        <v>0</v>
      </c>
      <c r="M242" s="35">
        <f>_xlfn.XLOOKUP(C242,[1]期初设置!$E:$E,[1]期初设置!$I:$I,0)</f>
        <v>0</v>
      </c>
      <c r="N242" s="35">
        <f>_xlfn.XLOOKUP(C242,[1]期初设置!$E:$E,[1]期初设置!$K:$K,0)</f>
        <v>0</v>
      </c>
      <c r="O242" s="33">
        <f>_xlfn.XLOOKUP(C242,[1]期初设置!$E:$E,[1]期初设置!$O:$O,0)</f>
        <v>0</v>
      </c>
      <c r="P242" s="35">
        <f>IF(_xlfn.XLOOKUP(C242,[1]期初设置!$E:$E,[1]期初设置!$N:$N,0)="同老店",0,_xlfn.XLOOKUP(C242,[1]期初设置!$E:$E,[1]期初设置!$N:$N,0))</f>
        <v>0</v>
      </c>
      <c r="Q242" s="38">
        <f>_xlfn.XLOOKUP(C242,'[3]7月'!$C:$C,'[3]7月'!$E:$E,0)</f>
        <v>0</v>
      </c>
      <c r="R242" s="38">
        <f>_xlfn.XLOOKUP(C242,'[3]7月'!$C:$C,'[3]7月'!$D:$D,0)</f>
        <v>0</v>
      </c>
      <c r="S242" s="38">
        <f>_xlfn.XLOOKUP(A242,[2]人头人次表!$A:$A,[2]人头人次表!$C:$C,0)</f>
        <v>0</v>
      </c>
      <c r="T242" s="38">
        <f>_xlfn.XLOOKUP(C242,'[4]②7月-汇总'!$D:$D,'[4]②7月-汇总'!$AP:$AP,0)</f>
        <v>31</v>
      </c>
      <c r="U242" s="38">
        <f>_xlfn.XLOOKUP(C242,'[4]②7月-汇总'!$D:$D,'[4]②7月-汇总'!$U:$U,0)</f>
        <v>0</v>
      </c>
      <c r="V242" s="41">
        <f>_xlfn.XLOOKUP(C242,[5]期初设置!$E:$E,[5]期初设置!$AG:$AG,0)</f>
        <v>0</v>
      </c>
      <c r="W242" s="42">
        <f>_xlfn.XLOOKUP(C242,[5]期初设置!$E:$E,[5]期初设置!$AH:$AH,0)</f>
        <v>0</v>
      </c>
      <c r="X242" s="42">
        <f>_xlfn.XLOOKUP(C242,[5]期初设置!$E:$E,[5]期初设置!$AI:$AI,0)</f>
        <v>0</v>
      </c>
      <c r="Y242" s="42">
        <f>_xlfn.XLOOKUP(C242,[5]期初设置!$E:$E,[5]期初设置!$AM:$AM,0)</f>
        <v>0</v>
      </c>
      <c r="Z242" s="42">
        <f t="shared" si="41"/>
        <v>0</v>
      </c>
      <c r="AA242" s="42">
        <f t="shared" si="42"/>
        <v>0</v>
      </c>
      <c r="AB242" s="42">
        <f>_xlfn.XLOOKUP(C242,'[6]健康师-人工底薪'!$A:$A,'[6]健康师-人工底薪'!$AF:$AF,0)</f>
        <v>0</v>
      </c>
      <c r="AC242" s="47">
        <f t="shared" si="43"/>
        <v>0</v>
      </c>
      <c r="AD242" s="38">
        <f>_xlfn.XLOOKUP(C242,'[3]7月'!$C:$C,'[3]7月'!$F:$F,0)</f>
        <v>0</v>
      </c>
      <c r="AE242" s="38">
        <f>_xlfn.XLOOKUP(C242,'[8]7月'!$C:$C,'[8]7月'!$G:$G,0)</f>
        <v>0</v>
      </c>
      <c r="AF242" s="38">
        <f>_xlfn.XLOOKUP(C242,'[9]②7月-汇总'!$D:$D,'[9]②7月-汇总'!$W:$W,0)</f>
        <v>0</v>
      </c>
      <c r="AG242" s="38">
        <f>_xlfn.XLOOKUP(C242,'[9]②7月-汇总'!$D:$D,'[9]②7月-汇总'!$Z:$Z,0)</f>
        <v>0</v>
      </c>
      <c r="AH242" s="50" t="e">
        <f>AA242+AC242+#REF!+#REF!+#REF!+AF242+AG242+AD242+AE242</f>
        <v>#REF!</v>
      </c>
      <c r="AI242" s="38">
        <f>_xlfn.XLOOKUP(C242,'[9]①7月-花名册'!$E:$E,'[9]①7月-花名册'!$T:$T,0)</f>
        <v>0</v>
      </c>
      <c r="AJ242" s="38">
        <f t="shared" si="44"/>
        <v>0</v>
      </c>
      <c r="AK242" s="38">
        <f t="shared" si="45"/>
        <v>0</v>
      </c>
      <c r="AL242" s="38">
        <f t="shared" si="46"/>
        <v>0</v>
      </c>
      <c r="AM242" s="38" t="e">
        <f t="shared" si="47"/>
        <v>#REF!</v>
      </c>
      <c r="AN242" s="52">
        <f>_xlfn.XLOOKUP(C242,'[9]②7月-汇总'!$D:$D,'[9]②7月-汇总'!AI:AI,0)</f>
        <v>0</v>
      </c>
      <c r="AO242" s="52">
        <f>_xlfn.XLOOKUP(C242,'[9]②7月-汇总'!$D:$D,'[9]②7月-汇总'!AJ:AJ,0)</f>
        <v>0</v>
      </c>
      <c r="AP242" s="52">
        <f>_xlfn.XLOOKUP(C242,'[9]②7月-汇总'!$D:$D,'[9]②7月-汇总'!AL:AL,0)</f>
        <v>0</v>
      </c>
      <c r="AQ242" s="54">
        <f t="shared" si="48"/>
        <v>0</v>
      </c>
      <c r="AR242" s="55">
        <f>_xlfn.XLOOKUP(C242,'[9]②7月-汇总'!$D:$D,'[9]②7月-汇总'!X:X,0)</f>
        <v>0</v>
      </c>
      <c r="AS242" s="55">
        <f>_xlfn.XLOOKUP(C242,'[9]②7月-汇总'!$D:$D,'[9]②7月-汇总'!Y:Y,0)</f>
        <v>0</v>
      </c>
      <c r="AT242" s="55"/>
      <c r="AU242" s="52">
        <f>_xlfn.XLOOKUP(C242,'[10]7月社保'!$B:$B,'[10]7月社保'!$L:$L,0)</f>
        <v>644.168</v>
      </c>
      <c r="AV242" s="52">
        <f>IFERROR(IF(AL242&gt;0,_xlfn.XLOOKUP(C242,[11]健康师明细!$C:$C,[11]健康师明细!$N:$N,0),0),0)</f>
        <v>0</v>
      </c>
      <c r="AW242" s="52">
        <f>_xlfn.XLOOKUP(C242,'[9]②7月-汇总'!$D:$D,'[9]②7月-汇总'!$AC:$AC,0)</f>
        <v>0</v>
      </c>
      <c r="AX242" s="52">
        <f>_xlfn.XLOOKUP(C242,'[9]②7月-汇总'!$D:$D,'[9]②7月-汇总'!$AB:$AB,0)</f>
        <v>0</v>
      </c>
      <c r="AY242" s="52">
        <f>_xlfn.XLOOKUP(C242,'[9]②7月-汇总'!$D:$D,'[9]②7月-汇总'!$AD:$AD,0)</f>
        <v>0</v>
      </c>
      <c r="AZ242" s="54">
        <f t="shared" si="49"/>
        <v>644.168</v>
      </c>
      <c r="BA242" s="52">
        <f>_xlfn.XLOOKUP(C242,[11]健康师明细!$C:$C,[11]健康师明细!$K:$K,0)</f>
        <v>0</v>
      </c>
      <c r="BB242" s="55">
        <f>_xlfn.XLOOKUP(C242,'[9]②7月-汇总'!$D:$D,'[9]②7月-汇总'!$AE:$AE,0)</f>
        <v>0</v>
      </c>
      <c r="BC242" s="55">
        <f>_xlfn.XLOOKUP(C242,'[9]②7月-汇总'!$D:$D,'[9]②7月-汇总'!$AF:$AF,0)</f>
        <v>0</v>
      </c>
      <c r="BD242" s="58">
        <f>_xlfn.XLOOKUP(C242,'[9]②7月-汇总'!$D:$D,'[9]②7月-汇总'!$AG:$AG,0)</f>
        <v>0</v>
      </c>
      <c r="BE242" s="60" t="e">
        <f t="shared" si="53"/>
        <v>#REF!</v>
      </c>
      <c r="BF242" s="52">
        <f>_xlfn.XLOOKUP(C242,'[9]①7月-花名册'!$E:$E,'[9]①7月-花名册'!$U:$U,0)</f>
        <v>0</v>
      </c>
      <c r="BG242" s="61" t="e">
        <f t="shared" si="50"/>
        <v>#REF!</v>
      </c>
      <c r="BH242" s="61" t="e">
        <f t="shared" si="51"/>
        <v>#REF!</v>
      </c>
      <c r="BI242" s="52">
        <f>_xlfn.XLOOKUP(C242,[9]上月未发人员明细!$A:$A,[9]上月未发人员明细!$I:$I,0)</f>
        <v>0</v>
      </c>
      <c r="BJ242" s="52">
        <f>SUMIFS([7]手动调整!$F:$F,[7]手动调整!$B:$B,C242)</f>
        <v>0</v>
      </c>
      <c r="BK242" s="64" t="e">
        <f t="shared" si="52"/>
        <v>#REF!</v>
      </c>
    </row>
    <row r="243" spans="1:63">
      <c r="A243" s="22" t="s">
        <v>347</v>
      </c>
      <c r="B243" s="68" t="s">
        <v>356</v>
      </c>
      <c r="C243" s="23" t="s">
        <v>358</v>
      </c>
      <c r="D243" s="23">
        <f>_xlfn.XLOOKUP(C243,[1]期初设置!$E:$E,[1]期初设置!$AM:$AM,0)</f>
        <v>0</v>
      </c>
      <c r="E243" s="27" t="str">
        <f>IFERROR(_xlfn.XLOOKUP(C243,[1]期初设置!$E:$E,[1]期初设置!$R:$R),"")</f>
        <v/>
      </c>
      <c r="F243" s="27" t="str">
        <f>IFERROR(_xlfn.XLOOKUP(C243,[1]期初设置!$E:$E,[1]期初设置!S:S),"")</f>
        <v/>
      </c>
      <c r="G243" s="27" t="str">
        <f>IFERROR(_xlfn.XLOOKUP(C243,[1]期初设置!$E:$E,[1]期初设置!T:T),"")</f>
        <v/>
      </c>
      <c r="H243" s="27" t="str">
        <f>IFERROR(_xlfn.XLOOKUP(C243,[1]期初设置!$E:$E,[1]期初设置!U:U),"")</f>
        <v/>
      </c>
      <c r="I243" s="31">
        <f>_xlfn.XLOOKUP(A243,[2]门店排名!$C:$C,[2]门店排名!$E:$E,0)</f>
        <v>0</v>
      </c>
      <c r="J243" s="31" t="str">
        <f>IFERROR(_xlfn.XLOOKUP(D243,'[1]⑥战队统计表-B-a-②呈现-业绩明细表④'!$A:$A,'[1]⑥战队统计表-B-a-②呈现-业绩明细表④'!$C:$C,0),"")</f>
        <v/>
      </c>
      <c r="K243" s="32">
        <f>IFERROR(_xlfn.XLOOKUP(C243,[1]期初设置!$E:$E,[1]期初设置!$AI:$AI,0),"")</f>
        <v>0</v>
      </c>
      <c r="L243" s="33">
        <f>_xlfn.XLOOKUP(C243,[1]期初设置!$E:$E,[1]期初设置!$J:$J,0)</f>
        <v>0</v>
      </c>
      <c r="M243" s="35">
        <f>_xlfn.XLOOKUP(C243,[1]期初设置!$E:$E,[1]期初设置!$I:$I,0)</f>
        <v>0</v>
      </c>
      <c r="N243" s="35">
        <f>_xlfn.XLOOKUP(C243,[1]期初设置!$E:$E,[1]期初设置!$K:$K,0)</f>
        <v>0</v>
      </c>
      <c r="O243" s="33">
        <f>_xlfn.XLOOKUP(C243,[1]期初设置!$E:$E,[1]期初设置!$O:$O,0)</f>
        <v>0</v>
      </c>
      <c r="P243" s="35">
        <f>IF(_xlfn.XLOOKUP(C243,[1]期初设置!$E:$E,[1]期初设置!$N:$N,0)="同老店",0,_xlfn.XLOOKUP(C243,[1]期初设置!$E:$E,[1]期初设置!$N:$N,0))</f>
        <v>0</v>
      </c>
      <c r="Q243" s="38">
        <f>_xlfn.XLOOKUP(C243,'[3]7月'!$C:$C,'[3]7月'!$E:$E,0)</f>
        <v>0</v>
      </c>
      <c r="R243" s="38">
        <f>_xlfn.XLOOKUP(C243,'[3]7月'!$C:$C,'[3]7月'!$D:$D,0)</f>
        <v>0</v>
      </c>
      <c r="S243" s="38">
        <f>_xlfn.XLOOKUP(A243,[2]人头人次表!$A:$A,[2]人头人次表!$C:$C,0)</f>
        <v>0</v>
      </c>
      <c r="T243" s="38">
        <f>_xlfn.XLOOKUP(C243,'[4]②7月-汇总'!$D:$D,'[4]②7月-汇总'!$AP:$AP,0)</f>
        <v>31</v>
      </c>
      <c r="U243" s="38">
        <f>_xlfn.XLOOKUP(C243,'[4]②7月-汇总'!$D:$D,'[4]②7月-汇总'!$U:$U,0)</f>
        <v>0</v>
      </c>
      <c r="V243" s="41">
        <f>_xlfn.XLOOKUP(C243,[5]期初设置!$E:$E,[5]期初设置!$AG:$AG,0)</f>
        <v>0</v>
      </c>
      <c r="W243" s="42">
        <f>_xlfn.XLOOKUP(C243,[5]期初设置!$E:$E,[5]期初设置!$AH:$AH,0)</f>
        <v>0</v>
      </c>
      <c r="X243" s="42">
        <f>_xlfn.XLOOKUP(C243,[5]期初设置!$E:$E,[5]期初设置!$AI:$AI,0)</f>
        <v>0</v>
      </c>
      <c r="Y243" s="42">
        <f>_xlfn.XLOOKUP(C243,[5]期初设置!$E:$E,[5]期初设置!$AM:$AM,0)</f>
        <v>0</v>
      </c>
      <c r="Z243" s="42">
        <f t="shared" si="41"/>
        <v>0</v>
      </c>
      <c r="AA243" s="42">
        <f t="shared" si="42"/>
        <v>0</v>
      </c>
      <c r="AB243" s="42">
        <f>_xlfn.XLOOKUP(C243,'[6]健康师-人工底薪'!$A:$A,'[6]健康师-人工底薪'!$AF:$AF,0)</f>
        <v>0</v>
      </c>
      <c r="AC243" s="47">
        <f t="shared" si="43"/>
        <v>0</v>
      </c>
      <c r="AD243" s="38">
        <f>_xlfn.XLOOKUP(C243,'[3]7月'!$C:$C,'[3]7月'!$F:$F,0)</f>
        <v>0</v>
      </c>
      <c r="AE243" s="38">
        <f>_xlfn.XLOOKUP(C243,'[8]7月'!$C:$C,'[8]7月'!$G:$G,0)</f>
        <v>0</v>
      </c>
      <c r="AF243" s="38">
        <f>_xlfn.XLOOKUP(C243,'[9]②7月-汇总'!$D:$D,'[9]②7月-汇总'!$W:$W,0)</f>
        <v>0</v>
      </c>
      <c r="AG243" s="38">
        <f>_xlfn.XLOOKUP(C243,'[9]②7月-汇总'!$D:$D,'[9]②7月-汇总'!$Z:$Z,0)</f>
        <v>0</v>
      </c>
      <c r="AH243" s="50" t="e">
        <f>AA243+AC243+#REF!+#REF!+#REF!+AF243+AG243+AD243+AE243</f>
        <v>#REF!</v>
      </c>
      <c r="AI243" s="38">
        <f>_xlfn.XLOOKUP(C243,'[9]①7月-花名册'!$E:$E,'[9]①7月-花名册'!$T:$T,0)</f>
        <v>0</v>
      </c>
      <c r="AJ243" s="38">
        <f t="shared" si="44"/>
        <v>0</v>
      </c>
      <c r="AK243" s="38">
        <f t="shared" si="45"/>
        <v>0</v>
      </c>
      <c r="AL243" s="38">
        <f t="shared" si="46"/>
        <v>0</v>
      </c>
      <c r="AM243" s="38" t="e">
        <f t="shared" si="47"/>
        <v>#REF!</v>
      </c>
      <c r="AN243" s="52">
        <f>_xlfn.XLOOKUP(C243,'[9]②7月-汇总'!$D:$D,'[9]②7月-汇总'!AI:AI,0)</f>
        <v>0</v>
      </c>
      <c r="AO243" s="52">
        <f>_xlfn.XLOOKUP(C243,'[9]②7月-汇总'!$D:$D,'[9]②7月-汇总'!AJ:AJ,0)</f>
        <v>0</v>
      </c>
      <c r="AP243" s="52">
        <f>_xlfn.XLOOKUP(C243,'[9]②7月-汇总'!$D:$D,'[9]②7月-汇总'!AL:AL,0)</f>
        <v>0</v>
      </c>
      <c r="AQ243" s="54">
        <f t="shared" si="48"/>
        <v>0</v>
      </c>
      <c r="AR243" s="55">
        <f>_xlfn.XLOOKUP(C243,'[9]②7月-汇总'!$D:$D,'[9]②7月-汇总'!X:X,0)</f>
        <v>0</v>
      </c>
      <c r="AS243" s="55">
        <f>_xlfn.XLOOKUP(C243,'[9]②7月-汇总'!$D:$D,'[9]②7月-汇总'!Y:Y,0)</f>
        <v>0</v>
      </c>
      <c r="AT243" s="55"/>
      <c r="AU243" s="52">
        <f>_xlfn.XLOOKUP(C243,'[10]7月社保'!$B:$B,'[10]7月社保'!$L:$L,0)</f>
        <v>0</v>
      </c>
      <c r="AV243" s="52">
        <f>IFERROR(IF(AL243&gt;0,_xlfn.XLOOKUP(C243,[11]健康师明细!$C:$C,[11]健康师明细!$N:$N,0),0),0)</f>
        <v>0</v>
      </c>
      <c r="AW243" s="52">
        <f>_xlfn.XLOOKUP(C243,'[9]②7月-汇总'!$D:$D,'[9]②7月-汇总'!$AC:$AC,0)</f>
        <v>0</v>
      </c>
      <c r="AX243" s="52">
        <f>_xlfn.XLOOKUP(C243,'[9]②7月-汇总'!$D:$D,'[9]②7月-汇总'!$AB:$AB,0)</f>
        <v>0</v>
      </c>
      <c r="AY243" s="52">
        <f>_xlfn.XLOOKUP(C243,'[9]②7月-汇总'!$D:$D,'[9]②7月-汇总'!$AD:$AD,0)</f>
        <v>0</v>
      </c>
      <c r="AZ243" s="54">
        <f t="shared" si="49"/>
        <v>0</v>
      </c>
      <c r="BA243" s="52">
        <f>_xlfn.XLOOKUP(C243,[11]健康师明细!$C:$C,[11]健康师明细!$K:$K,0)</f>
        <v>0</v>
      </c>
      <c r="BB243" s="55">
        <f>_xlfn.XLOOKUP(C243,'[9]②7月-汇总'!$D:$D,'[9]②7月-汇总'!$AE:$AE,0)</f>
        <v>0</v>
      </c>
      <c r="BC243" s="55">
        <f>_xlfn.XLOOKUP(C243,'[9]②7月-汇总'!$D:$D,'[9]②7月-汇总'!$AF:$AF,0)</f>
        <v>0</v>
      </c>
      <c r="BD243" s="58">
        <f>_xlfn.XLOOKUP(C243,'[9]②7月-汇总'!$D:$D,'[9]②7月-汇总'!$AG:$AG,0)</f>
        <v>0</v>
      </c>
      <c r="BE243" s="60" t="e">
        <f t="shared" si="53"/>
        <v>#REF!</v>
      </c>
      <c r="BF243" s="52">
        <f>_xlfn.XLOOKUP(C243,'[9]①7月-花名册'!$E:$E,'[9]①7月-花名册'!$U:$U,0)</f>
        <v>0</v>
      </c>
      <c r="BG243" s="61" t="e">
        <f t="shared" si="50"/>
        <v>#REF!</v>
      </c>
      <c r="BH243" s="61" t="e">
        <f t="shared" si="51"/>
        <v>#REF!</v>
      </c>
      <c r="BI243" s="52">
        <f>_xlfn.XLOOKUP(C243,[9]上月未发人员明细!$A:$A,[9]上月未发人员明细!$I:$I,0)</f>
        <v>0</v>
      </c>
      <c r="BJ243" s="52">
        <f>SUMIFS([7]手动调整!$F:$F,[7]手动调整!$B:$B,C243)</f>
        <v>0</v>
      </c>
      <c r="BK243" s="64" t="e">
        <f t="shared" si="52"/>
        <v>#REF!</v>
      </c>
    </row>
    <row r="244" spans="1:63">
      <c r="A244" s="22" t="s">
        <v>347</v>
      </c>
      <c r="B244" s="68" t="s">
        <v>356</v>
      </c>
      <c r="C244" s="23" t="s">
        <v>359</v>
      </c>
      <c r="D244" s="23">
        <f>_xlfn.XLOOKUP(C244,[1]期初设置!$E:$E,[1]期初设置!$AM:$AM,0)</f>
        <v>0</v>
      </c>
      <c r="E244" s="27" t="str">
        <f>IFERROR(_xlfn.XLOOKUP(C244,[1]期初设置!$E:$E,[1]期初设置!$R:$R),"")</f>
        <v/>
      </c>
      <c r="F244" s="27" t="str">
        <f>IFERROR(_xlfn.XLOOKUP(C244,[1]期初设置!$E:$E,[1]期初设置!S:S),"")</f>
        <v/>
      </c>
      <c r="G244" s="27" t="str">
        <f>IFERROR(_xlfn.XLOOKUP(C244,[1]期初设置!$E:$E,[1]期初设置!T:T),"")</f>
        <v/>
      </c>
      <c r="H244" s="27" t="str">
        <f>IFERROR(_xlfn.XLOOKUP(C244,[1]期初设置!$E:$E,[1]期初设置!U:U),"")</f>
        <v/>
      </c>
      <c r="I244" s="31">
        <f>_xlfn.XLOOKUP(A244,[2]门店排名!$C:$C,[2]门店排名!$E:$E,0)</f>
        <v>0</v>
      </c>
      <c r="J244" s="31" t="str">
        <f>IFERROR(_xlfn.XLOOKUP(D244,'[1]⑥战队统计表-B-a-②呈现-业绩明细表④'!$A:$A,'[1]⑥战队统计表-B-a-②呈现-业绩明细表④'!$C:$C,0),"")</f>
        <v/>
      </c>
      <c r="K244" s="32">
        <f>IFERROR(_xlfn.XLOOKUP(C244,[1]期初设置!$E:$E,[1]期初设置!$AI:$AI,0),"")</f>
        <v>0</v>
      </c>
      <c r="L244" s="33">
        <f>_xlfn.XLOOKUP(C244,[1]期初设置!$E:$E,[1]期初设置!$J:$J,0)</f>
        <v>0</v>
      </c>
      <c r="M244" s="35">
        <f>_xlfn.XLOOKUP(C244,[1]期初设置!$E:$E,[1]期初设置!$I:$I,0)</f>
        <v>0</v>
      </c>
      <c r="N244" s="35">
        <f>_xlfn.XLOOKUP(C244,[1]期初设置!$E:$E,[1]期初设置!$K:$K,0)</f>
        <v>0</v>
      </c>
      <c r="O244" s="33">
        <f>_xlfn.XLOOKUP(C244,[1]期初设置!$E:$E,[1]期初设置!$O:$O,0)</f>
        <v>0</v>
      </c>
      <c r="P244" s="35">
        <f>IF(_xlfn.XLOOKUP(C244,[1]期初设置!$E:$E,[1]期初设置!$N:$N,0)="同老店",0,_xlfn.XLOOKUP(C244,[1]期初设置!$E:$E,[1]期初设置!$N:$N,0))</f>
        <v>0</v>
      </c>
      <c r="Q244" s="38">
        <f>_xlfn.XLOOKUP(C244,'[3]7月'!$C:$C,'[3]7月'!$E:$E,0)</f>
        <v>0</v>
      </c>
      <c r="R244" s="38">
        <f>_xlfn.XLOOKUP(C244,'[3]7月'!$C:$C,'[3]7月'!$D:$D,0)</f>
        <v>0</v>
      </c>
      <c r="S244" s="38">
        <f>_xlfn.XLOOKUP(A244,[2]人头人次表!$A:$A,[2]人头人次表!$C:$C,0)</f>
        <v>0</v>
      </c>
      <c r="T244" s="38">
        <f>_xlfn.XLOOKUP(C244,'[4]②7月-汇总'!$D:$D,'[4]②7月-汇总'!$AP:$AP,0)</f>
        <v>31</v>
      </c>
      <c r="U244" s="38">
        <f>_xlfn.XLOOKUP(C244,'[4]②7月-汇总'!$D:$D,'[4]②7月-汇总'!$U:$U,0)</f>
        <v>0</v>
      </c>
      <c r="V244" s="41">
        <f>_xlfn.XLOOKUP(C244,[5]期初设置!$E:$E,[5]期初设置!$AG:$AG,0)</f>
        <v>0</v>
      </c>
      <c r="W244" s="42">
        <f>_xlfn.XLOOKUP(C244,[5]期初设置!$E:$E,[5]期初设置!$AH:$AH,0)</f>
        <v>0</v>
      </c>
      <c r="X244" s="42">
        <f>_xlfn.XLOOKUP(C244,[5]期初设置!$E:$E,[5]期初设置!$AI:$AI,0)</f>
        <v>0</v>
      </c>
      <c r="Y244" s="42">
        <f>_xlfn.XLOOKUP(C244,[5]期初设置!$E:$E,[5]期初设置!$AM:$AM,0)</f>
        <v>0</v>
      </c>
      <c r="Z244" s="42">
        <f t="shared" si="41"/>
        <v>0</v>
      </c>
      <c r="AA244" s="42">
        <f t="shared" si="42"/>
        <v>0</v>
      </c>
      <c r="AB244" s="42">
        <f>_xlfn.XLOOKUP(C244,'[6]健康师-人工底薪'!$A:$A,'[6]健康师-人工底薪'!$AF:$AF,0)</f>
        <v>0</v>
      </c>
      <c r="AC244" s="47">
        <f t="shared" si="43"/>
        <v>0</v>
      </c>
      <c r="AD244" s="38">
        <f>_xlfn.XLOOKUP(C244,'[3]7月'!$C:$C,'[3]7月'!$F:$F,0)</f>
        <v>0</v>
      </c>
      <c r="AE244" s="38">
        <f>_xlfn.XLOOKUP(C244,'[8]7月'!$C:$C,'[8]7月'!$G:$G,0)</f>
        <v>0</v>
      </c>
      <c r="AF244" s="38">
        <f>_xlfn.XLOOKUP(C244,'[9]②7月-汇总'!$D:$D,'[9]②7月-汇总'!$W:$W,0)</f>
        <v>0</v>
      </c>
      <c r="AG244" s="38">
        <f>_xlfn.XLOOKUP(C244,'[9]②7月-汇总'!$D:$D,'[9]②7月-汇总'!$Z:$Z,0)</f>
        <v>0</v>
      </c>
      <c r="AH244" s="50" t="e">
        <f>AA244+AC244+#REF!+#REF!+#REF!+AF244+AG244+AD244+AE244</f>
        <v>#REF!</v>
      </c>
      <c r="AI244" s="38">
        <f>_xlfn.XLOOKUP(C244,'[9]①7月-花名册'!$E:$E,'[9]①7月-花名册'!$T:$T,0)</f>
        <v>0</v>
      </c>
      <c r="AJ244" s="38">
        <f t="shared" si="44"/>
        <v>0</v>
      </c>
      <c r="AK244" s="38">
        <f t="shared" si="45"/>
        <v>0</v>
      </c>
      <c r="AL244" s="38">
        <f t="shared" si="46"/>
        <v>0</v>
      </c>
      <c r="AM244" s="38" t="e">
        <f t="shared" si="47"/>
        <v>#REF!</v>
      </c>
      <c r="AN244" s="52">
        <f>_xlfn.XLOOKUP(C244,'[9]②7月-汇总'!$D:$D,'[9]②7月-汇总'!AI:AI,0)</f>
        <v>0</v>
      </c>
      <c r="AO244" s="52">
        <f>_xlfn.XLOOKUP(C244,'[9]②7月-汇总'!$D:$D,'[9]②7月-汇总'!AJ:AJ,0)</f>
        <v>0</v>
      </c>
      <c r="AP244" s="52">
        <f>_xlfn.XLOOKUP(C244,'[9]②7月-汇总'!$D:$D,'[9]②7月-汇总'!AL:AL,0)</f>
        <v>0</v>
      </c>
      <c r="AQ244" s="54">
        <f t="shared" si="48"/>
        <v>0</v>
      </c>
      <c r="AR244" s="55">
        <f>_xlfn.XLOOKUP(C244,'[9]②7月-汇总'!$D:$D,'[9]②7月-汇总'!X:X,0)</f>
        <v>0</v>
      </c>
      <c r="AS244" s="55">
        <f>_xlfn.XLOOKUP(C244,'[9]②7月-汇总'!$D:$D,'[9]②7月-汇总'!Y:Y,0)</f>
        <v>0</v>
      </c>
      <c r="AT244" s="55"/>
      <c r="AU244" s="52">
        <f>_xlfn.XLOOKUP(C244,'[10]7月社保'!$B:$B,'[10]7月社保'!$L:$L,0)</f>
        <v>640.56</v>
      </c>
      <c r="AV244" s="52">
        <f>IFERROR(IF(AL244&gt;0,_xlfn.XLOOKUP(C244,[11]健康师明细!$C:$C,[11]健康师明细!$N:$N,0),0),0)</f>
        <v>0</v>
      </c>
      <c r="AW244" s="52">
        <f>_xlfn.XLOOKUP(C244,'[9]②7月-汇总'!$D:$D,'[9]②7月-汇总'!$AC:$AC,0)</f>
        <v>0</v>
      </c>
      <c r="AX244" s="52">
        <f>_xlfn.XLOOKUP(C244,'[9]②7月-汇总'!$D:$D,'[9]②7月-汇总'!$AB:$AB,0)</f>
        <v>0</v>
      </c>
      <c r="AY244" s="52">
        <f>_xlfn.XLOOKUP(C244,'[9]②7月-汇总'!$D:$D,'[9]②7月-汇总'!$AD:$AD,0)</f>
        <v>0</v>
      </c>
      <c r="AZ244" s="54">
        <f t="shared" si="49"/>
        <v>640.56</v>
      </c>
      <c r="BA244" s="52">
        <f>_xlfn.XLOOKUP(C244,[11]健康师明细!$C:$C,[11]健康师明细!$K:$K,0)</f>
        <v>0</v>
      </c>
      <c r="BB244" s="55">
        <f>_xlfn.XLOOKUP(C244,'[9]②7月-汇总'!$D:$D,'[9]②7月-汇总'!$AE:$AE,0)</f>
        <v>0</v>
      </c>
      <c r="BC244" s="55">
        <f>_xlfn.XLOOKUP(C244,'[9]②7月-汇总'!$D:$D,'[9]②7月-汇总'!$AF:$AF,0)</f>
        <v>0</v>
      </c>
      <c r="BD244" s="58">
        <f>_xlfn.XLOOKUP(C244,'[9]②7月-汇总'!$D:$D,'[9]②7月-汇总'!$AG:$AG,0)</f>
        <v>0</v>
      </c>
      <c r="BE244" s="60" t="e">
        <f t="shared" si="53"/>
        <v>#REF!</v>
      </c>
      <c r="BF244" s="52">
        <f>_xlfn.XLOOKUP(C244,'[9]①7月-花名册'!$E:$E,'[9]①7月-花名册'!$U:$U,0)</f>
        <v>0</v>
      </c>
      <c r="BG244" s="61" t="e">
        <f t="shared" si="50"/>
        <v>#REF!</v>
      </c>
      <c r="BH244" s="61" t="e">
        <f t="shared" si="51"/>
        <v>#REF!</v>
      </c>
      <c r="BI244" s="52">
        <f>_xlfn.XLOOKUP(C244,[9]上月未发人员明细!$A:$A,[9]上月未发人员明细!$I:$I,0)</f>
        <v>0</v>
      </c>
      <c r="BJ244" s="52">
        <f>SUMIFS([7]手动调整!$F:$F,[7]手动调整!$B:$B,C244)</f>
        <v>0</v>
      </c>
      <c r="BK244" s="64" t="e">
        <f t="shared" si="52"/>
        <v>#REF!</v>
      </c>
    </row>
    <row r="245" spans="1:63">
      <c r="A245" s="22" t="s">
        <v>347</v>
      </c>
      <c r="B245" s="68" t="s">
        <v>360</v>
      </c>
      <c r="C245" s="23" t="s">
        <v>361</v>
      </c>
      <c r="D245" s="23">
        <f>_xlfn.XLOOKUP(C245,[1]期初设置!$E:$E,[1]期初设置!$AM:$AM,0)</f>
        <v>0</v>
      </c>
      <c r="E245" s="27" t="str">
        <f>IFERROR(_xlfn.XLOOKUP(C245,[1]期初设置!$E:$E,[1]期初设置!$R:$R),"")</f>
        <v/>
      </c>
      <c r="F245" s="27" t="str">
        <f>IFERROR(_xlfn.XLOOKUP(C245,[1]期初设置!$E:$E,[1]期初设置!S:S),"")</f>
        <v/>
      </c>
      <c r="G245" s="27" t="str">
        <f>IFERROR(_xlfn.XLOOKUP(C245,[1]期初设置!$E:$E,[1]期初设置!T:T),"")</f>
        <v/>
      </c>
      <c r="H245" s="27" t="str">
        <f>IFERROR(_xlfn.XLOOKUP(C245,[1]期初设置!$E:$E,[1]期初设置!U:U),"")</f>
        <v/>
      </c>
      <c r="I245" s="31">
        <f>_xlfn.XLOOKUP(A245,[2]门店排名!$C:$C,[2]门店排名!$E:$E,0)</f>
        <v>0</v>
      </c>
      <c r="J245" s="31" t="str">
        <f>IFERROR(_xlfn.XLOOKUP(D245,'[1]⑥战队统计表-B-a-②呈现-业绩明细表④'!$A:$A,'[1]⑥战队统计表-B-a-②呈现-业绩明细表④'!$C:$C,0),"")</f>
        <v/>
      </c>
      <c r="K245" s="32">
        <f>IFERROR(_xlfn.XLOOKUP(C245,[1]期初设置!$E:$E,[1]期初设置!$AI:$AI,0),"")</f>
        <v>0</v>
      </c>
      <c r="L245" s="33">
        <f>_xlfn.XLOOKUP(C245,[1]期初设置!$E:$E,[1]期初设置!$J:$J,0)</f>
        <v>0</v>
      </c>
      <c r="M245" s="35">
        <f>_xlfn.XLOOKUP(C245,[1]期初设置!$E:$E,[1]期初设置!$I:$I,0)</f>
        <v>0</v>
      </c>
      <c r="N245" s="35">
        <f>_xlfn.XLOOKUP(C245,[1]期初设置!$E:$E,[1]期初设置!$K:$K,0)</f>
        <v>0</v>
      </c>
      <c r="O245" s="33">
        <f>_xlfn.XLOOKUP(C245,[1]期初设置!$E:$E,[1]期初设置!$O:$O,0)</f>
        <v>0</v>
      </c>
      <c r="P245" s="35">
        <f>IF(_xlfn.XLOOKUP(C245,[1]期初设置!$E:$E,[1]期初设置!$N:$N,0)="同老店",0,_xlfn.XLOOKUP(C245,[1]期初设置!$E:$E,[1]期初设置!$N:$N,0))</f>
        <v>0</v>
      </c>
      <c r="Q245" s="38">
        <f>_xlfn.XLOOKUP(C245,'[3]7月'!$C:$C,'[3]7月'!$E:$E,0)</f>
        <v>0</v>
      </c>
      <c r="R245" s="38">
        <f>_xlfn.XLOOKUP(C245,'[3]7月'!$C:$C,'[3]7月'!$D:$D,0)</f>
        <v>0</v>
      </c>
      <c r="S245" s="38">
        <f>_xlfn.XLOOKUP(A245,[2]人头人次表!$A:$A,[2]人头人次表!$C:$C,0)</f>
        <v>0</v>
      </c>
      <c r="T245" s="38">
        <f>_xlfn.XLOOKUP(C245,'[4]②7月-汇总'!$D:$D,'[4]②7月-汇总'!$AP:$AP,0)</f>
        <v>31</v>
      </c>
      <c r="U245" s="38">
        <f>_xlfn.XLOOKUP(C245,'[4]②7月-汇总'!$D:$D,'[4]②7月-汇总'!$U:$U,0)</f>
        <v>0</v>
      </c>
      <c r="V245" s="41">
        <f>_xlfn.XLOOKUP(C245,[5]期初设置!$E:$E,[5]期初设置!$AG:$AG,0)</f>
        <v>0</v>
      </c>
      <c r="W245" s="42">
        <f>_xlfn.XLOOKUP(C245,[5]期初设置!$E:$E,[5]期初设置!$AH:$AH,0)</f>
        <v>0</v>
      </c>
      <c r="X245" s="42">
        <f>_xlfn.XLOOKUP(C245,[5]期初设置!$E:$E,[5]期初设置!$AI:$AI,0)</f>
        <v>0</v>
      </c>
      <c r="Y245" s="42">
        <f>_xlfn.XLOOKUP(C245,[5]期初设置!$E:$E,[5]期初设置!$AM:$AM,0)</f>
        <v>0</v>
      </c>
      <c r="Z245" s="42">
        <f t="shared" si="41"/>
        <v>0</v>
      </c>
      <c r="AA245" s="42">
        <f t="shared" si="42"/>
        <v>0</v>
      </c>
      <c r="AB245" s="42">
        <f>_xlfn.XLOOKUP(C245,'[6]健康师-人工底薪'!$A:$A,'[6]健康师-人工底薪'!$AF:$AF,0)</f>
        <v>0</v>
      </c>
      <c r="AC245" s="47">
        <f t="shared" si="43"/>
        <v>0</v>
      </c>
      <c r="AD245" s="38">
        <f>_xlfn.XLOOKUP(C245,'[3]7月'!$C:$C,'[3]7月'!$F:$F,0)</f>
        <v>0</v>
      </c>
      <c r="AE245" s="38">
        <f>_xlfn.XLOOKUP(C245,'[8]7月'!$C:$C,'[8]7月'!$G:$G,0)</f>
        <v>0</v>
      </c>
      <c r="AF245" s="38">
        <f>_xlfn.XLOOKUP(C245,'[9]②7月-汇总'!$D:$D,'[9]②7月-汇总'!$W:$W,0)</f>
        <v>0</v>
      </c>
      <c r="AG245" s="38">
        <f>_xlfn.XLOOKUP(C245,'[9]②7月-汇总'!$D:$D,'[9]②7月-汇总'!$Z:$Z,0)</f>
        <v>0</v>
      </c>
      <c r="AH245" s="50" t="e">
        <f>AA245+AC245+#REF!+#REF!+#REF!+AF245+AG245+AD245+AE245</f>
        <v>#REF!</v>
      </c>
      <c r="AI245" s="38">
        <f>_xlfn.XLOOKUP(C245,'[9]①7月-花名册'!$E:$E,'[9]①7月-花名册'!$T:$T,0)</f>
        <v>0</v>
      </c>
      <c r="AJ245" s="38">
        <f t="shared" si="44"/>
        <v>0</v>
      </c>
      <c r="AK245" s="38">
        <f t="shared" si="45"/>
        <v>0</v>
      </c>
      <c r="AL245" s="38">
        <f t="shared" si="46"/>
        <v>0</v>
      </c>
      <c r="AM245" s="38" t="e">
        <f t="shared" si="47"/>
        <v>#REF!</v>
      </c>
      <c r="AN245" s="52">
        <f>_xlfn.XLOOKUP(C245,'[9]②7月-汇总'!$D:$D,'[9]②7月-汇总'!AI:AI,0)</f>
        <v>0</v>
      </c>
      <c r="AO245" s="52">
        <f>_xlfn.XLOOKUP(C245,'[9]②7月-汇总'!$D:$D,'[9]②7月-汇总'!AJ:AJ,0)</f>
        <v>0</v>
      </c>
      <c r="AP245" s="52">
        <f>_xlfn.XLOOKUP(C245,'[9]②7月-汇总'!$D:$D,'[9]②7月-汇总'!AL:AL,0)</f>
        <v>0</v>
      </c>
      <c r="AQ245" s="54">
        <f t="shared" si="48"/>
        <v>0</v>
      </c>
      <c r="AR245" s="55">
        <f>_xlfn.XLOOKUP(C245,'[9]②7月-汇总'!$D:$D,'[9]②7月-汇总'!X:X,0)</f>
        <v>0</v>
      </c>
      <c r="AS245" s="55">
        <f>_xlfn.XLOOKUP(C245,'[9]②7月-汇总'!$D:$D,'[9]②7月-汇总'!Y:Y,0)</f>
        <v>0</v>
      </c>
      <c r="AT245" s="55"/>
      <c r="AU245" s="52">
        <f>_xlfn.XLOOKUP(C245,'[10]7月社保'!$B:$B,'[10]7月社保'!$L:$L,0)</f>
        <v>0</v>
      </c>
      <c r="AV245" s="52">
        <f>IFERROR(IF(AL245&gt;0,_xlfn.XLOOKUP(C245,[11]健康师明细!$C:$C,[11]健康师明细!$N:$N,0),0),0)</f>
        <v>0</v>
      </c>
      <c r="AW245" s="52">
        <f>_xlfn.XLOOKUP(C245,'[9]②7月-汇总'!$D:$D,'[9]②7月-汇总'!$AC:$AC,0)</f>
        <v>0</v>
      </c>
      <c r="AX245" s="52">
        <f>_xlfn.XLOOKUP(C245,'[9]②7月-汇总'!$D:$D,'[9]②7月-汇总'!$AB:$AB,0)</f>
        <v>0</v>
      </c>
      <c r="AY245" s="52">
        <f>_xlfn.XLOOKUP(C245,'[9]②7月-汇总'!$D:$D,'[9]②7月-汇总'!$AD:$AD,0)</f>
        <v>0</v>
      </c>
      <c r="AZ245" s="54">
        <f t="shared" si="49"/>
        <v>0</v>
      </c>
      <c r="BA245" s="52">
        <f>_xlfn.XLOOKUP(C245,[11]健康师明细!$C:$C,[11]健康师明细!$K:$K,0)</f>
        <v>0</v>
      </c>
      <c r="BB245" s="55">
        <f>_xlfn.XLOOKUP(C245,'[9]②7月-汇总'!$D:$D,'[9]②7月-汇总'!$AE:$AE,0)</f>
        <v>0</v>
      </c>
      <c r="BC245" s="55">
        <f>_xlfn.XLOOKUP(C245,'[9]②7月-汇总'!$D:$D,'[9]②7月-汇总'!$AF:$AF,0)</f>
        <v>0</v>
      </c>
      <c r="BD245" s="58">
        <f>_xlfn.XLOOKUP(C245,'[9]②7月-汇总'!$D:$D,'[9]②7月-汇总'!$AG:$AG,0)</f>
        <v>0</v>
      </c>
      <c r="BE245" s="60" t="e">
        <f t="shared" si="53"/>
        <v>#REF!</v>
      </c>
      <c r="BF245" s="52">
        <f>_xlfn.XLOOKUP(C245,'[9]①7月-花名册'!$E:$E,'[9]①7月-花名册'!$U:$U,0)</f>
        <v>0</v>
      </c>
      <c r="BG245" s="61" t="e">
        <f t="shared" si="50"/>
        <v>#REF!</v>
      </c>
      <c r="BH245" s="61" t="e">
        <f t="shared" si="51"/>
        <v>#REF!</v>
      </c>
      <c r="BI245" s="52">
        <f>_xlfn.XLOOKUP(C245,[9]上月未发人员明细!$A:$A,[9]上月未发人员明细!$I:$I,0)</f>
        <v>0</v>
      </c>
      <c r="BJ245" s="52">
        <f>SUMIFS([7]手动调整!$F:$F,[7]手动调整!$B:$B,C245)</f>
        <v>0</v>
      </c>
      <c r="BK245" s="64" t="e">
        <f t="shared" si="52"/>
        <v>#REF!</v>
      </c>
    </row>
    <row r="246" spans="1:63">
      <c r="A246" s="22" t="s">
        <v>347</v>
      </c>
      <c r="B246" s="68" t="s">
        <v>362</v>
      </c>
      <c r="C246" s="23" t="s">
        <v>363</v>
      </c>
      <c r="D246" s="23">
        <f>_xlfn.XLOOKUP(C246,[1]期初设置!$E:$E,[1]期初设置!$AM:$AM,0)</f>
        <v>0</v>
      </c>
      <c r="E246" s="27" t="str">
        <f>IFERROR(_xlfn.XLOOKUP(C246,[1]期初设置!$E:$E,[1]期初设置!$R:$R),"")</f>
        <v/>
      </c>
      <c r="F246" s="27" t="str">
        <f>IFERROR(_xlfn.XLOOKUP(C246,[1]期初设置!$E:$E,[1]期初设置!S:S),"")</f>
        <v/>
      </c>
      <c r="G246" s="27" t="str">
        <f>IFERROR(_xlfn.XLOOKUP(C246,[1]期初设置!$E:$E,[1]期初设置!T:T),"")</f>
        <v/>
      </c>
      <c r="H246" s="27" t="str">
        <f>IFERROR(_xlfn.XLOOKUP(C246,[1]期初设置!$E:$E,[1]期初设置!U:U),"")</f>
        <v/>
      </c>
      <c r="I246" s="31">
        <f>_xlfn.XLOOKUP(A246,[2]门店排名!$C:$C,[2]门店排名!$E:$E,0)</f>
        <v>0</v>
      </c>
      <c r="J246" s="31" t="str">
        <f>IFERROR(_xlfn.XLOOKUP(D246,'[1]⑥战队统计表-B-a-②呈现-业绩明细表④'!$A:$A,'[1]⑥战队统计表-B-a-②呈现-业绩明细表④'!$C:$C,0),"")</f>
        <v/>
      </c>
      <c r="K246" s="32">
        <f>IFERROR(_xlfn.XLOOKUP(C246,[1]期初设置!$E:$E,[1]期初设置!$AI:$AI,0),"")</f>
        <v>0</v>
      </c>
      <c r="L246" s="33">
        <f>_xlfn.XLOOKUP(C246,[1]期初设置!$E:$E,[1]期初设置!$J:$J,0)</f>
        <v>0</v>
      </c>
      <c r="M246" s="35">
        <f>_xlfn.XLOOKUP(C246,[1]期初设置!$E:$E,[1]期初设置!$I:$I,0)</f>
        <v>0</v>
      </c>
      <c r="N246" s="35">
        <f>_xlfn.XLOOKUP(C246,[1]期初设置!$E:$E,[1]期初设置!$K:$K,0)</f>
        <v>0</v>
      </c>
      <c r="O246" s="33">
        <f>_xlfn.XLOOKUP(C246,[1]期初设置!$E:$E,[1]期初设置!$O:$O,0)</f>
        <v>0</v>
      </c>
      <c r="P246" s="35">
        <f>IF(_xlfn.XLOOKUP(C246,[1]期初设置!$E:$E,[1]期初设置!$N:$N,0)="同老店",0,_xlfn.XLOOKUP(C246,[1]期初设置!$E:$E,[1]期初设置!$N:$N,0))</f>
        <v>0</v>
      </c>
      <c r="Q246" s="38">
        <f>_xlfn.XLOOKUP(C246,'[3]7月'!$C:$C,'[3]7月'!$E:$E,0)</f>
        <v>0</v>
      </c>
      <c r="R246" s="38">
        <f>_xlfn.XLOOKUP(C246,'[3]7月'!$C:$C,'[3]7月'!$D:$D,0)</f>
        <v>0</v>
      </c>
      <c r="S246" s="38">
        <f>_xlfn.XLOOKUP(A246,[2]人头人次表!$A:$A,[2]人头人次表!$C:$C,0)</f>
        <v>0</v>
      </c>
      <c r="T246" s="38">
        <f>_xlfn.XLOOKUP(C246,'[4]②7月-汇总'!$D:$D,'[4]②7月-汇总'!$AP:$AP,0)</f>
        <v>31</v>
      </c>
      <c r="U246" s="38">
        <f>_xlfn.XLOOKUP(C246,'[4]②7月-汇总'!$D:$D,'[4]②7月-汇总'!$U:$U,0)</f>
        <v>0</v>
      </c>
      <c r="V246" s="41">
        <f>_xlfn.XLOOKUP(C246,[5]期初设置!$E:$E,[5]期初设置!$AG:$AG,0)</f>
        <v>0</v>
      </c>
      <c r="W246" s="42">
        <f>_xlfn.XLOOKUP(C246,[5]期初设置!$E:$E,[5]期初设置!$AH:$AH,0)</f>
        <v>0</v>
      </c>
      <c r="X246" s="42">
        <f>_xlfn.XLOOKUP(C246,[5]期初设置!$E:$E,[5]期初设置!$AI:$AI,0)</f>
        <v>0</v>
      </c>
      <c r="Y246" s="42">
        <f>_xlfn.XLOOKUP(C246,[5]期初设置!$E:$E,[5]期初设置!$AM:$AM,0)</f>
        <v>0</v>
      </c>
      <c r="Z246" s="42">
        <f t="shared" si="41"/>
        <v>0</v>
      </c>
      <c r="AA246" s="42">
        <f t="shared" si="42"/>
        <v>0</v>
      </c>
      <c r="AB246" s="42">
        <f>_xlfn.XLOOKUP(C246,'[6]健康师-人工底薪'!$A:$A,'[6]健康师-人工底薪'!$AF:$AF,0)</f>
        <v>0</v>
      </c>
      <c r="AC246" s="47">
        <f t="shared" si="43"/>
        <v>0</v>
      </c>
      <c r="AD246" s="38">
        <f>_xlfn.XLOOKUP(C246,'[3]7月'!$C:$C,'[3]7月'!$F:$F,0)</f>
        <v>0</v>
      </c>
      <c r="AE246" s="38">
        <f>_xlfn.XLOOKUP(C246,'[8]7月'!$C:$C,'[8]7月'!$G:$G,0)</f>
        <v>0</v>
      </c>
      <c r="AF246" s="38">
        <f>_xlfn.XLOOKUP(C246,'[9]②7月-汇总'!$D:$D,'[9]②7月-汇总'!$W:$W,0)</f>
        <v>0</v>
      </c>
      <c r="AG246" s="38">
        <f>_xlfn.XLOOKUP(C246,'[9]②7月-汇总'!$D:$D,'[9]②7月-汇总'!$Z:$Z,0)</f>
        <v>0</v>
      </c>
      <c r="AH246" s="50" t="e">
        <f>AA246+AC246+#REF!+#REF!+#REF!+AF246+AG246+AD246+AE246</f>
        <v>#REF!</v>
      </c>
      <c r="AI246" s="38">
        <f>_xlfn.XLOOKUP(C246,'[9]①7月-花名册'!$E:$E,'[9]①7月-花名册'!$T:$T,0)</f>
        <v>0</v>
      </c>
      <c r="AJ246" s="38">
        <f t="shared" si="44"/>
        <v>0</v>
      </c>
      <c r="AK246" s="38">
        <f t="shared" si="45"/>
        <v>0</v>
      </c>
      <c r="AL246" s="38">
        <f t="shared" si="46"/>
        <v>0</v>
      </c>
      <c r="AM246" s="38" t="e">
        <f t="shared" si="47"/>
        <v>#REF!</v>
      </c>
      <c r="AN246" s="52">
        <f>_xlfn.XLOOKUP(C246,'[9]②7月-汇总'!$D:$D,'[9]②7月-汇总'!AI:AI,0)</f>
        <v>0</v>
      </c>
      <c r="AO246" s="52">
        <f>_xlfn.XLOOKUP(C246,'[9]②7月-汇总'!$D:$D,'[9]②7月-汇总'!AJ:AJ,0)</f>
        <v>0</v>
      </c>
      <c r="AP246" s="52">
        <f>_xlfn.XLOOKUP(C246,'[9]②7月-汇总'!$D:$D,'[9]②7月-汇总'!AL:AL,0)</f>
        <v>0</v>
      </c>
      <c r="AQ246" s="54">
        <f t="shared" si="48"/>
        <v>0</v>
      </c>
      <c r="AR246" s="55">
        <f>_xlfn.XLOOKUP(C246,'[9]②7月-汇总'!$D:$D,'[9]②7月-汇总'!X:X,0)</f>
        <v>0</v>
      </c>
      <c r="AS246" s="55">
        <f>_xlfn.XLOOKUP(C246,'[9]②7月-汇总'!$D:$D,'[9]②7月-汇总'!Y:Y,0)</f>
        <v>10</v>
      </c>
      <c r="AT246" s="55"/>
      <c r="AU246" s="52">
        <f>_xlfn.XLOOKUP(C246,'[10]7月社保'!$B:$B,'[10]7月社保'!$L:$L,0)</f>
        <v>644.168</v>
      </c>
      <c r="AV246" s="52">
        <f>IFERROR(IF(AL246&gt;0,_xlfn.XLOOKUP(C246,[11]健康师明细!$C:$C,[11]健康师明细!$N:$N,0),0),0)</f>
        <v>0</v>
      </c>
      <c r="AW246" s="52">
        <f>_xlfn.XLOOKUP(C246,'[9]②7月-汇总'!$D:$D,'[9]②7月-汇总'!$AC:$AC,0)</f>
        <v>0</v>
      </c>
      <c r="AX246" s="52">
        <f>_xlfn.XLOOKUP(C246,'[9]②7月-汇总'!$D:$D,'[9]②7月-汇总'!$AB:$AB,0)</f>
        <v>0</v>
      </c>
      <c r="AY246" s="52">
        <f>_xlfn.XLOOKUP(C246,'[9]②7月-汇总'!$D:$D,'[9]②7月-汇总'!$AD:$AD,0)</f>
        <v>0</v>
      </c>
      <c r="AZ246" s="54">
        <f t="shared" si="49"/>
        <v>654.168</v>
      </c>
      <c r="BA246" s="52">
        <f>_xlfn.XLOOKUP(C246,[11]健康师明细!$C:$C,[11]健康师明细!$K:$K,0)</f>
        <v>0</v>
      </c>
      <c r="BB246" s="55">
        <f>_xlfn.XLOOKUP(C246,'[9]②7月-汇总'!$D:$D,'[9]②7月-汇总'!$AE:$AE,0)</f>
        <v>0</v>
      </c>
      <c r="BC246" s="55">
        <f>_xlfn.XLOOKUP(C246,'[9]②7月-汇总'!$D:$D,'[9]②7月-汇总'!$AF:$AF,0)</f>
        <v>0</v>
      </c>
      <c r="BD246" s="58">
        <f>_xlfn.XLOOKUP(C246,'[9]②7月-汇总'!$D:$D,'[9]②7月-汇总'!$AG:$AG,0)</f>
        <v>0</v>
      </c>
      <c r="BE246" s="60" t="e">
        <f t="shared" si="53"/>
        <v>#REF!</v>
      </c>
      <c r="BF246" s="52">
        <f>_xlfn.XLOOKUP(C246,'[9]①7月-花名册'!$E:$E,'[9]①7月-花名册'!$U:$U,0)</f>
        <v>0</v>
      </c>
      <c r="BG246" s="61" t="e">
        <f t="shared" si="50"/>
        <v>#REF!</v>
      </c>
      <c r="BH246" s="61" t="e">
        <f t="shared" si="51"/>
        <v>#REF!</v>
      </c>
      <c r="BI246" s="52">
        <f>_xlfn.XLOOKUP(C246,[9]上月未发人员明细!$A:$A,[9]上月未发人员明细!$I:$I,0)</f>
        <v>0</v>
      </c>
      <c r="BJ246" s="52">
        <f>SUMIFS([7]手动调整!$F:$F,[7]手动调整!$B:$B,C246)</f>
        <v>0</v>
      </c>
      <c r="BK246" s="64" t="e">
        <f t="shared" si="52"/>
        <v>#REF!</v>
      </c>
    </row>
    <row r="247" spans="1:63">
      <c r="A247" s="22" t="s">
        <v>347</v>
      </c>
      <c r="B247" s="68" t="s">
        <v>360</v>
      </c>
      <c r="C247" s="23" t="s">
        <v>364</v>
      </c>
      <c r="D247" s="23">
        <f>_xlfn.XLOOKUP(C247,[1]期初设置!$E:$E,[1]期初设置!$AM:$AM,0)</f>
        <v>0</v>
      </c>
      <c r="E247" s="27" t="str">
        <f>IFERROR(_xlfn.XLOOKUP(C247,[1]期初设置!$E:$E,[1]期初设置!$R:$R),"")</f>
        <v/>
      </c>
      <c r="F247" s="27" t="str">
        <f>IFERROR(_xlfn.XLOOKUP(C247,[1]期初设置!$E:$E,[1]期初设置!S:S),"")</f>
        <v/>
      </c>
      <c r="G247" s="27" t="str">
        <f>IFERROR(_xlfn.XLOOKUP(C247,[1]期初设置!$E:$E,[1]期初设置!T:T),"")</f>
        <v/>
      </c>
      <c r="H247" s="27" t="str">
        <f>IFERROR(_xlfn.XLOOKUP(C247,[1]期初设置!$E:$E,[1]期初设置!U:U),"")</f>
        <v/>
      </c>
      <c r="I247" s="31">
        <f>_xlfn.XLOOKUP(A247,[2]门店排名!$C:$C,[2]门店排名!$E:$E,0)</f>
        <v>0</v>
      </c>
      <c r="J247" s="31" t="str">
        <f>IFERROR(_xlfn.XLOOKUP(D247,'[1]⑥战队统计表-B-a-②呈现-业绩明细表④'!$A:$A,'[1]⑥战队统计表-B-a-②呈现-业绩明细表④'!$C:$C,0),"")</f>
        <v/>
      </c>
      <c r="K247" s="32">
        <f>IFERROR(_xlfn.XLOOKUP(C247,[1]期初设置!$E:$E,[1]期初设置!$AI:$AI,0),"")</f>
        <v>0</v>
      </c>
      <c r="L247" s="33">
        <f>_xlfn.XLOOKUP(C247,[1]期初设置!$E:$E,[1]期初设置!$J:$J,0)</f>
        <v>0</v>
      </c>
      <c r="M247" s="35">
        <f>_xlfn.XLOOKUP(C247,[1]期初设置!$E:$E,[1]期初设置!$I:$I,0)</f>
        <v>0</v>
      </c>
      <c r="N247" s="35">
        <f>_xlfn.XLOOKUP(C247,[1]期初设置!$E:$E,[1]期初设置!$K:$K,0)</f>
        <v>0</v>
      </c>
      <c r="O247" s="33">
        <f>_xlfn.XLOOKUP(C247,[1]期初设置!$E:$E,[1]期初设置!$O:$O,0)</f>
        <v>0</v>
      </c>
      <c r="P247" s="35">
        <f>IF(_xlfn.XLOOKUP(C247,[1]期初设置!$E:$E,[1]期初设置!$N:$N,0)="同老店",0,_xlfn.XLOOKUP(C247,[1]期初设置!$E:$E,[1]期初设置!$N:$N,0))</f>
        <v>0</v>
      </c>
      <c r="Q247" s="38">
        <f>_xlfn.XLOOKUP(C247,'[3]7月'!$C:$C,'[3]7月'!$E:$E,0)</f>
        <v>0</v>
      </c>
      <c r="R247" s="38">
        <f>_xlfn.XLOOKUP(C247,'[3]7月'!$C:$C,'[3]7月'!$D:$D,0)</f>
        <v>0</v>
      </c>
      <c r="S247" s="38">
        <f>_xlfn.XLOOKUP(A247,[2]人头人次表!$A:$A,[2]人头人次表!$C:$C,0)</f>
        <v>0</v>
      </c>
      <c r="T247" s="38">
        <f>_xlfn.XLOOKUP(C247,'[4]②7月-汇总'!$D:$D,'[4]②7月-汇总'!$AP:$AP,0)</f>
        <v>31</v>
      </c>
      <c r="U247" s="38">
        <f>_xlfn.XLOOKUP(C247,'[4]②7月-汇总'!$D:$D,'[4]②7月-汇总'!$U:$U,0)</f>
        <v>0</v>
      </c>
      <c r="V247" s="41">
        <f>_xlfn.XLOOKUP(C247,[5]期初设置!$E:$E,[5]期初设置!$AG:$AG,0)</f>
        <v>0</v>
      </c>
      <c r="W247" s="42">
        <f>_xlfn.XLOOKUP(C247,[5]期初设置!$E:$E,[5]期初设置!$AH:$AH,0)</f>
        <v>0</v>
      </c>
      <c r="X247" s="42">
        <f>_xlfn.XLOOKUP(C247,[5]期初设置!$E:$E,[5]期初设置!$AI:$AI,0)</f>
        <v>0</v>
      </c>
      <c r="Y247" s="42">
        <f>_xlfn.XLOOKUP(C247,[5]期初设置!$E:$E,[5]期初设置!$AM:$AM,0)</f>
        <v>0</v>
      </c>
      <c r="Z247" s="42">
        <f t="shared" si="41"/>
        <v>0</v>
      </c>
      <c r="AA247" s="42">
        <f t="shared" si="42"/>
        <v>0</v>
      </c>
      <c r="AB247" s="42">
        <f>_xlfn.XLOOKUP(C247,'[6]健康师-人工底薪'!$A:$A,'[6]健康师-人工底薪'!$AF:$AF,0)</f>
        <v>0</v>
      </c>
      <c r="AC247" s="47">
        <f t="shared" si="43"/>
        <v>0</v>
      </c>
      <c r="AD247" s="38">
        <f>_xlfn.XLOOKUP(C247,'[3]7月'!$C:$C,'[3]7月'!$F:$F,0)</f>
        <v>0</v>
      </c>
      <c r="AE247" s="38">
        <f>_xlfn.XLOOKUP(C247,'[8]7月'!$C:$C,'[8]7月'!$G:$G,0)</f>
        <v>0</v>
      </c>
      <c r="AF247" s="38">
        <f>_xlfn.XLOOKUP(C247,'[9]②7月-汇总'!$D:$D,'[9]②7月-汇总'!$W:$W,0)</f>
        <v>0</v>
      </c>
      <c r="AG247" s="38">
        <f>_xlfn.XLOOKUP(C247,'[9]②7月-汇总'!$D:$D,'[9]②7月-汇总'!$Z:$Z,0)</f>
        <v>0</v>
      </c>
      <c r="AH247" s="50" t="e">
        <f>AA247+AC247+#REF!+#REF!+#REF!+AF247+AG247+AD247+AE247</f>
        <v>#REF!</v>
      </c>
      <c r="AI247" s="38">
        <f>_xlfn.XLOOKUP(C247,'[9]①7月-花名册'!$E:$E,'[9]①7月-花名册'!$T:$T,0)</f>
        <v>0</v>
      </c>
      <c r="AJ247" s="38">
        <f t="shared" si="44"/>
        <v>0</v>
      </c>
      <c r="AK247" s="38">
        <f t="shared" si="45"/>
        <v>0</v>
      </c>
      <c r="AL247" s="38">
        <f t="shared" si="46"/>
        <v>0</v>
      </c>
      <c r="AM247" s="38" t="e">
        <f t="shared" si="47"/>
        <v>#REF!</v>
      </c>
      <c r="AN247" s="52">
        <f>_xlfn.XLOOKUP(C247,'[9]②7月-汇总'!$D:$D,'[9]②7月-汇总'!AI:AI,0)</f>
        <v>0</v>
      </c>
      <c r="AO247" s="52">
        <f>_xlfn.XLOOKUP(C247,'[9]②7月-汇总'!$D:$D,'[9]②7月-汇总'!AJ:AJ,0)</f>
        <v>0</v>
      </c>
      <c r="AP247" s="52">
        <f>_xlfn.XLOOKUP(C247,'[9]②7月-汇总'!$D:$D,'[9]②7月-汇总'!AL:AL,0)</f>
        <v>0</v>
      </c>
      <c r="AQ247" s="54">
        <f t="shared" si="48"/>
        <v>0</v>
      </c>
      <c r="AR247" s="55">
        <f>_xlfn.XLOOKUP(C247,'[9]②7月-汇总'!$D:$D,'[9]②7月-汇总'!X:X,0)</f>
        <v>0</v>
      </c>
      <c r="AS247" s="55">
        <f>_xlfn.XLOOKUP(C247,'[9]②7月-汇总'!$D:$D,'[9]②7月-汇总'!Y:Y,0)</f>
        <v>0</v>
      </c>
      <c r="AT247" s="55"/>
      <c r="AU247" s="52">
        <f>_xlfn.XLOOKUP(C247,'[10]7月社保'!$B:$B,'[10]7月社保'!$L:$L,0)</f>
        <v>638.756</v>
      </c>
      <c r="AV247" s="52">
        <f>IFERROR(IF(AL247&gt;0,_xlfn.XLOOKUP(C247,[11]健康师明细!$C:$C,[11]健康师明细!$N:$N,0),0),0)</f>
        <v>0</v>
      </c>
      <c r="AW247" s="52">
        <f>_xlfn.XLOOKUP(C247,'[9]②7月-汇总'!$D:$D,'[9]②7月-汇总'!$AC:$AC,0)</f>
        <v>0</v>
      </c>
      <c r="AX247" s="52">
        <f>_xlfn.XLOOKUP(C247,'[9]②7月-汇总'!$D:$D,'[9]②7月-汇总'!$AB:$AB,0)</f>
        <v>0</v>
      </c>
      <c r="AY247" s="52">
        <f>_xlfn.XLOOKUP(C247,'[9]②7月-汇总'!$D:$D,'[9]②7月-汇总'!$AD:$AD,0)</f>
        <v>0</v>
      </c>
      <c r="AZ247" s="54">
        <f t="shared" si="49"/>
        <v>638.756</v>
      </c>
      <c r="BA247" s="52">
        <f>_xlfn.XLOOKUP(C247,[11]健康师明细!$C:$C,[11]健康师明细!$K:$K,0)</f>
        <v>0</v>
      </c>
      <c r="BB247" s="55">
        <f>_xlfn.XLOOKUP(C247,'[9]②7月-汇总'!$D:$D,'[9]②7月-汇总'!$AE:$AE,0)</f>
        <v>0</v>
      </c>
      <c r="BC247" s="55">
        <f>_xlfn.XLOOKUP(C247,'[9]②7月-汇总'!$D:$D,'[9]②7月-汇总'!$AF:$AF,0)</f>
        <v>0</v>
      </c>
      <c r="BD247" s="58">
        <f>_xlfn.XLOOKUP(C247,'[9]②7月-汇总'!$D:$D,'[9]②7月-汇总'!$AG:$AG,0)</f>
        <v>0</v>
      </c>
      <c r="BE247" s="60" t="e">
        <f t="shared" si="53"/>
        <v>#REF!</v>
      </c>
      <c r="BF247" s="52">
        <f>_xlfn.XLOOKUP(C247,'[9]①7月-花名册'!$E:$E,'[9]①7月-花名册'!$U:$U,0)</f>
        <v>0</v>
      </c>
      <c r="BG247" s="61" t="e">
        <f t="shared" si="50"/>
        <v>#REF!</v>
      </c>
      <c r="BH247" s="61" t="e">
        <f t="shared" si="51"/>
        <v>#REF!</v>
      </c>
      <c r="BI247" s="52">
        <f>_xlfn.XLOOKUP(C247,[9]上月未发人员明细!$A:$A,[9]上月未发人员明细!$I:$I,0)</f>
        <v>0</v>
      </c>
      <c r="BJ247" s="52">
        <f>SUMIFS([7]手动调整!$F:$F,[7]手动调整!$B:$B,C247)</f>
        <v>0</v>
      </c>
      <c r="BK247" s="64" t="e">
        <f t="shared" si="52"/>
        <v>#REF!</v>
      </c>
    </row>
    <row r="248" spans="1:63">
      <c r="A248" s="22" t="s">
        <v>347</v>
      </c>
      <c r="B248" s="68" t="s">
        <v>365</v>
      </c>
      <c r="C248" s="23" t="s">
        <v>366</v>
      </c>
      <c r="D248" s="23">
        <f>_xlfn.XLOOKUP(C248,[1]期初设置!$E:$E,[1]期初设置!$AM:$AM,0)</f>
        <v>0</v>
      </c>
      <c r="E248" s="27" t="str">
        <f>IFERROR(_xlfn.XLOOKUP(C248,[1]期初设置!$E:$E,[1]期初设置!$R:$R),"")</f>
        <v/>
      </c>
      <c r="F248" s="27" t="str">
        <f>IFERROR(_xlfn.XLOOKUP(C248,[1]期初设置!$E:$E,[1]期初设置!S:S),"")</f>
        <v/>
      </c>
      <c r="G248" s="27" t="str">
        <f>IFERROR(_xlfn.XLOOKUP(C248,[1]期初设置!$E:$E,[1]期初设置!T:T),"")</f>
        <v/>
      </c>
      <c r="H248" s="27" t="str">
        <f>IFERROR(_xlfn.XLOOKUP(C248,[1]期初设置!$E:$E,[1]期初设置!U:U),"")</f>
        <v/>
      </c>
      <c r="I248" s="31">
        <f>_xlfn.XLOOKUP(A248,[2]门店排名!$C:$C,[2]门店排名!$E:$E,0)</f>
        <v>0</v>
      </c>
      <c r="J248" s="31" t="str">
        <f>IFERROR(_xlfn.XLOOKUP(D248,'[1]⑥战队统计表-B-a-②呈现-业绩明细表④'!$A:$A,'[1]⑥战队统计表-B-a-②呈现-业绩明细表④'!$C:$C,0),"")</f>
        <v/>
      </c>
      <c r="K248" s="32">
        <f>IFERROR(_xlfn.XLOOKUP(C248,[1]期初设置!$E:$E,[1]期初设置!$AI:$AI,0),"")</f>
        <v>0</v>
      </c>
      <c r="L248" s="33">
        <f>_xlfn.XLOOKUP(C248,[1]期初设置!$E:$E,[1]期初设置!$J:$J,0)</f>
        <v>0</v>
      </c>
      <c r="M248" s="35">
        <f>_xlfn.XLOOKUP(C248,[1]期初设置!$E:$E,[1]期初设置!$I:$I,0)</f>
        <v>0</v>
      </c>
      <c r="N248" s="35">
        <f>_xlfn.XLOOKUP(C248,[1]期初设置!$E:$E,[1]期初设置!$K:$K,0)</f>
        <v>0</v>
      </c>
      <c r="O248" s="33">
        <f>_xlfn.XLOOKUP(C248,[1]期初设置!$E:$E,[1]期初设置!$O:$O,0)</f>
        <v>0</v>
      </c>
      <c r="P248" s="35">
        <f>IF(_xlfn.XLOOKUP(C248,[1]期初设置!$E:$E,[1]期初设置!$N:$N,0)="同老店",0,_xlfn.XLOOKUP(C248,[1]期初设置!$E:$E,[1]期初设置!$N:$N,0))</f>
        <v>0</v>
      </c>
      <c r="Q248" s="38">
        <f>_xlfn.XLOOKUP(C248,'[3]7月'!$C:$C,'[3]7月'!$E:$E,0)</f>
        <v>0</v>
      </c>
      <c r="R248" s="38">
        <f>_xlfn.XLOOKUP(C248,'[3]7月'!$C:$C,'[3]7月'!$D:$D,0)</f>
        <v>0</v>
      </c>
      <c r="S248" s="38">
        <f>_xlfn.XLOOKUP(A248,[2]人头人次表!$A:$A,[2]人头人次表!$C:$C,0)</f>
        <v>0</v>
      </c>
      <c r="T248" s="38">
        <f>_xlfn.XLOOKUP(C248,'[4]②7月-汇总'!$D:$D,'[4]②7月-汇总'!$AP:$AP,0)</f>
        <v>27</v>
      </c>
      <c r="U248" s="38">
        <f>_xlfn.XLOOKUP(C248,'[4]②7月-汇总'!$D:$D,'[4]②7月-汇总'!$U:$U,0)</f>
        <v>4</v>
      </c>
      <c r="V248" s="41">
        <f>_xlfn.XLOOKUP(C248,[5]期初设置!$E:$E,[5]期初设置!$AG:$AG,0)</f>
        <v>0</v>
      </c>
      <c r="W248" s="42">
        <f>_xlfn.XLOOKUP(C248,[5]期初设置!$E:$E,[5]期初设置!$AH:$AH,0)</f>
        <v>0</v>
      </c>
      <c r="X248" s="42">
        <f>_xlfn.XLOOKUP(C248,[5]期初设置!$E:$E,[5]期初设置!$AI:$AI,0)</f>
        <v>0</v>
      </c>
      <c r="Y248" s="42">
        <f>_xlfn.XLOOKUP(C248,[5]期初设置!$E:$E,[5]期初设置!$AM:$AM,0)</f>
        <v>0</v>
      </c>
      <c r="Z248" s="42">
        <f t="shared" si="41"/>
        <v>0</v>
      </c>
      <c r="AA248" s="42">
        <f t="shared" si="42"/>
        <v>0</v>
      </c>
      <c r="AB248" s="42">
        <f>_xlfn.XLOOKUP(C248,'[6]健康师-人工底薪'!$A:$A,'[6]健康师-人工底薪'!$AF:$AF,0)</f>
        <v>0</v>
      </c>
      <c r="AC248" s="47">
        <f t="shared" si="43"/>
        <v>0</v>
      </c>
      <c r="AD248" s="38">
        <f>_xlfn.XLOOKUP(C248,'[3]7月'!$C:$C,'[3]7月'!$F:$F,0)</f>
        <v>0</v>
      </c>
      <c r="AE248" s="38">
        <f>_xlfn.XLOOKUP(C248,'[8]7月'!$C:$C,'[8]7月'!$G:$G,0)</f>
        <v>0</v>
      </c>
      <c r="AF248" s="38">
        <f>_xlfn.XLOOKUP(C248,'[9]②7月-汇总'!$D:$D,'[9]②7月-汇总'!$W:$W,0)</f>
        <v>0</v>
      </c>
      <c r="AG248" s="38">
        <f>_xlfn.XLOOKUP(C248,'[9]②7月-汇总'!$D:$D,'[9]②7月-汇总'!$Z:$Z,0)</f>
        <v>0</v>
      </c>
      <c r="AH248" s="50" t="e">
        <f>AA248+AC248+#REF!+#REF!+#REF!+AF248+AG248+AD248+AE248</f>
        <v>#REF!</v>
      </c>
      <c r="AI248" s="38">
        <f>_xlfn.XLOOKUP(C248,'[9]①7月-花名册'!$E:$E,'[9]①7月-花名册'!$T:$T,0)</f>
        <v>0</v>
      </c>
      <c r="AJ248" s="38">
        <f t="shared" si="44"/>
        <v>0</v>
      </c>
      <c r="AK248" s="38">
        <f t="shared" si="45"/>
        <v>0</v>
      </c>
      <c r="AL248" s="38">
        <f t="shared" si="46"/>
        <v>0</v>
      </c>
      <c r="AM248" s="38" t="e">
        <f t="shared" si="47"/>
        <v>#REF!</v>
      </c>
      <c r="AN248" s="52">
        <f>_xlfn.XLOOKUP(C248,'[9]②7月-汇总'!$D:$D,'[9]②7月-汇总'!AI:AI,0)</f>
        <v>0</v>
      </c>
      <c r="AO248" s="52">
        <f>_xlfn.XLOOKUP(C248,'[9]②7月-汇总'!$D:$D,'[9]②7月-汇总'!AJ:AJ,0)</f>
        <v>0</v>
      </c>
      <c r="AP248" s="52">
        <f>_xlfn.XLOOKUP(C248,'[9]②7月-汇总'!$D:$D,'[9]②7月-汇总'!AL:AL,0)</f>
        <v>0</v>
      </c>
      <c r="AQ248" s="54">
        <f t="shared" si="48"/>
        <v>0</v>
      </c>
      <c r="AR248" s="55">
        <f>_xlfn.XLOOKUP(C248,'[9]②7月-汇总'!$D:$D,'[9]②7月-汇总'!X:X,0)</f>
        <v>0</v>
      </c>
      <c r="AS248" s="55">
        <f>_xlfn.XLOOKUP(C248,'[9]②7月-汇总'!$D:$D,'[9]②7月-汇总'!Y:Y,0)</f>
        <v>0</v>
      </c>
      <c r="AT248" s="55"/>
      <c r="AU248" s="52">
        <f>_xlfn.XLOOKUP(C248,'[10]7月社保'!$B:$B,'[10]7月社保'!$L:$L,0)</f>
        <v>0</v>
      </c>
      <c r="AV248" s="52">
        <f>IFERROR(IF(AL248&gt;0,_xlfn.XLOOKUP(C248,[11]健康师明细!$C:$C,[11]健康师明细!$N:$N,0),0),0)</f>
        <v>0</v>
      </c>
      <c r="AW248" s="52">
        <f>_xlfn.XLOOKUP(C248,'[9]②7月-汇总'!$D:$D,'[9]②7月-汇总'!$AC:$AC,0)</f>
        <v>0</v>
      </c>
      <c r="AX248" s="52">
        <f>_xlfn.XLOOKUP(C248,'[9]②7月-汇总'!$D:$D,'[9]②7月-汇总'!$AB:$AB,0)</f>
        <v>0</v>
      </c>
      <c r="AY248" s="52">
        <f>_xlfn.XLOOKUP(C248,'[9]②7月-汇总'!$D:$D,'[9]②7月-汇总'!$AD:$AD,0)</f>
        <v>0</v>
      </c>
      <c r="AZ248" s="54">
        <f t="shared" si="49"/>
        <v>0</v>
      </c>
      <c r="BA248" s="52">
        <f>_xlfn.XLOOKUP(C248,[11]健康师明细!$C:$C,[11]健康师明细!$K:$K,0)</f>
        <v>0</v>
      </c>
      <c r="BB248" s="55">
        <f>_xlfn.XLOOKUP(C248,'[9]②7月-汇总'!$D:$D,'[9]②7月-汇总'!$AE:$AE,0)</f>
        <v>0</v>
      </c>
      <c r="BC248" s="55">
        <f>_xlfn.XLOOKUP(C248,'[9]②7月-汇总'!$D:$D,'[9]②7月-汇总'!$AF:$AF,0)</f>
        <v>0</v>
      </c>
      <c r="BD248" s="58">
        <f>_xlfn.XLOOKUP(C248,'[9]②7月-汇总'!$D:$D,'[9]②7月-汇总'!$AG:$AG,0)</f>
        <v>0</v>
      </c>
      <c r="BE248" s="60" t="e">
        <f t="shared" si="53"/>
        <v>#REF!</v>
      </c>
      <c r="BF248" s="52">
        <f>_xlfn.XLOOKUP(C248,'[9]①7月-花名册'!$E:$E,'[9]①7月-花名册'!$U:$U,0)</f>
        <v>0</v>
      </c>
      <c r="BG248" s="61" t="e">
        <f t="shared" si="50"/>
        <v>#REF!</v>
      </c>
      <c r="BH248" s="61" t="e">
        <f t="shared" si="51"/>
        <v>#REF!</v>
      </c>
      <c r="BI248" s="52">
        <f>_xlfn.XLOOKUP(C248,[9]上月未发人员明细!$A:$A,[9]上月未发人员明细!$I:$I,0)</f>
        <v>0</v>
      </c>
      <c r="BJ248" s="52">
        <f>SUMIFS([7]手动调整!$F:$F,[7]手动调整!$B:$B,C248)</f>
        <v>0</v>
      </c>
      <c r="BK248" s="64" t="e">
        <f t="shared" si="52"/>
        <v>#REF!</v>
      </c>
    </row>
    <row r="249" spans="1:63">
      <c r="A249" s="22" t="s">
        <v>347</v>
      </c>
      <c r="B249" s="68" t="s">
        <v>367</v>
      </c>
      <c r="C249" s="23" t="s">
        <v>368</v>
      </c>
      <c r="D249" s="23">
        <f>_xlfn.XLOOKUP(C249,[1]期初设置!$E:$E,[1]期初设置!$AM:$AM,0)</f>
        <v>0</v>
      </c>
      <c r="E249" s="27" t="str">
        <f>IFERROR(_xlfn.XLOOKUP(C249,[1]期初设置!$E:$E,[1]期初设置!$R:$R),"")</f>
        <v/>
      </c>
      <c r="F249" s="27" t="str">
        <f>IFERROR(_xlfn.XLOOKUP(C249,[1]期初设置!$E:$E,[1]期初设置!S:S),"")</f>
        <v/>
      </c>
      <c r="G249" s="27" t="str">
        <f>IFERROR(_xlfn.XLOOKUP(C249,[1]期初设置!$E:$E,[1]期初设置!T:T),"")</f>
        <v/>
      </c>
      <c r="H249" s="27" t="str">
        <f>IFERROR(_xlfn.XLOOKUP(C249,[1]期初设置!$E:$E,[1]期初设置!U:U),"")</f>
        <v/>
      </c>
      <c r="I249" s="31">
        <f>_xlfn.XLOOKUP(A249,[2]门店排名!$C:$C,[2]门店排名!$E:$E,0)</f>
        <v>0</v>
      </c>
      <c r="J249" s="31" t="str">
        <f>IFERROR(_xlfn.XLOOKUP(D249,'[1]⑥战队统计表-B-a-②呈现-业绩明细表④'!$A:$A,'[1]⑥战队统计表-B-a-②呈现-业绩明细表④'!$C:$C,0),"")</f>
        <v/>
      </c>
      <c r="K249" s="32">
        <f>IFERROR(_xlfn.XLOOKUP(C249,[1]期初设置!$E:$E,[1]期初设置!$AI:$AI,0),"")</f>
        <v>0</v>
      </c>
      <c r="L249" s="33">
        <f>_xlfn.XLOOKUP(C249,[1]期初设置!$E:$E,[1]期初设置!$J:$J,0)</f>
        <v>0</v>
      </c>
      <c r="M249" s="35">
        <f>_xlfn.XLOOKUP(C249,[1]期初设置!$E:$E,[1]期初设置!$I:$I,0)</f>
        <v>0</v>
      </c>
      <c r="N249" s="35">
        <f>_xlfn.XLOOKUP(C249,[1]期初设置!$E:$E,[1]期初设置!$K:$K,0)</f>
        <v>0</v>
      </c>
      <c r="O249" s="33">
        <f>_xlfn.XLOOKUP(C249,[1]期初设置!$E:$E,[1]期初设置!$O:$O,0)</f>
        <v>0</v>
      </c>
      <c r="P249" s="35">
        <f>IF(_xlfn.XLOOKUP(C249,[1]期初设置!$E:$E,[1]期初设置!$N:$N,0)="同老店",0,_xlfn.XLOOKUP(C249,[1]期初设置!$E:$E,[1]期初设置!$N:$N,0))</f>
        <v>0</v>
      </c>
      <c r="Q249" s="38">
        <f>_xlfn.XLOOKUP(C249,'[3]7月'!$C:$C,'[3]7月'!$E:$E,0)</f>
        <v>0</v>
      </c>
      <c r="R249" s="38">
        <f>_xlfn.XLOOKUP(C249,'[3]7月'!$C:$C,'[3]7月'!$D:$D,0)</f>
        <v>0</v>
      </c>
      <c r="S249" s="38">
        <f>_xlfn.XLOOKUP(A249,[2]人头人次表!$A:$A,[2]人头人次表!$C:$C,0)</f>
        <v>0</v>
      </c>
      <c r="T249" s="38">
        <f>_xlfn.XLOOKUP(C249,'[4]②7月-汇总'!$D:$D,'[4]②7月-汇总'!$AP:$AP,0)</f>
        <v>13</v>
      </c>
      <c r="U249" s="38">
        <f>_xlfn.XLOOKUP(C249,'[4]②7月-汇总'!$D:$D,'[4]②7月-汇总'!$U:$U,0)</f>
        <v>3</v>
      </c>
      <c r="V249" s="41">
        <f>_xlfn.XLOOKUP(C249,[5]期初设置!$E:$E,[5]期初设置!$AG:$AG,0)</f>
        <v>0</v>
      </c>
      <c r="W249" s="42">
        <f>_xlfn.XLOOKUP(C249,[5]期初设置!$E:$E,[5]期初设置!$AH:$AH,0)</f>
        <v>0</v>
      </c>
      <c r="X249" s="42">
        <f>_xlfn.XLOOKUP(C249,[5]期初设置!$E:$E,[5]期初设置!$AI:$AI,0)</f>
        <v>0</v>
      </c>
      <c r="Y249" s="42">
        <f>_xlfn.XLOOKUP(C249,[5]期初设置!$E:$E,[5]期初设置!$AM:$AM,0)</f>
        <v>0</v>
      </c>
      <c r="Z249" s="42">
        <f t="shared" si="41"/>
        <v>0</v>
      </c>
      <c r="AA249" s="42">
        <f t="shared" si="42"/>
        <v>0</v>
      </c>
      <c r="AB249" s="42">
        <f>_xlfn.XLOOKUP(C249,'[6]健康师-人工底薪'!$A:$A,'[6]健康师-人工底薪'!$AF:$AF,0)</f>
        <v>0</v>
      </c>
      <c r="AC249" s="47">
        <f t="shared" si="43"/>
        <v>0</v>
      </c>
      <c r="AD249" s="38">
        <f>_xlfn.XLOOKUP(C249,'[3]7月'!$C:$C,'[3]7月'!$F:$F,0)</f>
        <v>0</v>
      </c>
      <c r="AE249" s="38">
        <f>_xlfn.XLOOKUP(C249,'[8]7月'!$C:$C,'[8]7月'!$G:$G,0)</f>
        <v>0</v>
      </c>
      <c r="AF249" s="38">
        <f>_xlfn.XLOOKUP(C249,'[9]②7月-汇总'!$D:$D,'[9]②7月-汇总'!$W:$W,0)</f>
        <v>0</v>
      </c>
      <c r="AG249" s="38">
        <f>_xlfn.XLOOKUP(C249,'[9]②7月-汇总'!$D:$D,'[9]②7月-汇总'!$Z:$Z,0)</f>
        <v>0</v>
      </c>
      <c r="AH249" s="50" t="e">
        <f>AA249+AC249+#REF!+#REF!+#REF!+AF249+AG249+AD249+AE249</f>
        <v>#REF!</v>
      </c>
      <c r="AI249" s="38">
        <f>_xlfn.XLOOKUP(C249,'[9]①7月-花名册'!$E:$E,'[9]①7月-花名册'!$T:$T,0)</f>
        <v>0</v>
      </c>
      <c r="AJ249" s="38">
        <f t="shared" si="44"/>
        <v>0</v>
      </c>
      <c r="AK249" s="38">
        <f t="shared" si="45"/>
        <v>0</v>
      </c>
      <c r="AL249" s="38">
        <f t="shared" si="46"/>
        <v>0</v>
      </c>
      <c r="AM249" s="38" t="e">
        <f t="shared" si="47"/>
        <v>#REF!</v>
      </c>
      <c r="AN249" s="52">
        <f>_xlfn.XLOOKUP(C249,'[9]②7月-汇总'!$D:$D,'[9]②7月-汇总'!AI:AI,0)</f>
        <v>0</v>
      </c>
      <c r="AO249" s="52">
        <f>_xlfn.XLOOKUP(C249,'[9]②7月-汇总'!$D:$D,'[9]②7月-汇总'!AJ:AJ,0)</f>
        <v>0</v>
      </c>
      <c r="AP249" s="52">
        <f>_xlfn.XLOOKUP(C249,'[9]②7月-汇总'!$D:$D,'[9]②7月-汇总'!AL:AL,0)</f>
        <v>0</v>
      </c>
      <c r="AQ249" s="54">
        <f t="shared" si="48"/>
        <v>0</v>
      </c>
      <c r="AR249" s="55">
        <f>_xlfn.XLOOKUP(C249,'[9]②7月-汇总'!$D:$D,'[9]②7月-汇总'!X:X,0)</f>
        <v>0</v>
      </c>
      <c r="AS249" s="55">
        <f>_xlfn.XLOOKUP(C249,'[9]②7月-汇总'!$D:$D,'[9]②7月-汇总'!Y:Y,0)</f>
        <v>0</v>
      </c>
      <c r="AT249" s="55"/>
      <c r="AU249" s="52">
        <f>_xlfn.XLOOKUP(C249,'[10]7月社保'!$B:$B,'[10]7月社保'!$L:$L,0)</f>
        <v>0</v>
      </c>
      <c r="AV249" s="52">
        <f>IFERROR(IF(AL249&gt;0,_xlfn.XLOOKUP(C249,[11]健康师明细!$C:$C,[11]健康师明细!$N:$N,0),0),0)</f>
        <v>0</v>
      </c>
      <c r="AW249" s="52">
        <f>_xlfn.XLOOKUP(C249,'[9]②7月-汇总'!$D:$D,'[9]②7月-汇总'!$AC:$AC,0)</f>
        <v>0</v>
      </c>
      <c r="AX249" s="52">
        <f>_xlfn.XLOOKUP(C249,'[9]②7月-汇总'!$D:$D,'[9]②7月-汇总'!$AB:$AB,0)</f>
        <v>0</v>
      </c>
      <c r="AY249" s="52">
        <f>_xlfn.XLOOKUP(C249,'[9]②7月-汇总'!$D:$D,'[9]②7月-汇总'!$AD:$AD,0)</f>
        <v>0</v>
      </c>
      <c r="AZ249" s="54">
        <f t="shared" si="49"/>
        <v>0</v>
      </c>
      <c r="BA249" s="52">
        <f>_xlfn.XLOOKUP(C249,[11]健康师明细!$C:$C,[11]健康师明细!$K:$K,0)</f>
        <v>0</v>
      </c>
      <c r="BB249" s="55">
        <f>_xlfn.XLOOKUP(C249,'[9]②7月-汇总'!$D:$D,'[9]②7月-汇总'!$AE:$AE,0)</f>
        <v>0</v>
      </c>
      <c r="BC249" s="55">
        <f>_xlfn.XLOOKUP(C249,'[9]②7月-汇总'!$D:$D,'[9]②7月-汇总'!$AF:$AF,0)</f>
        <v>0</v>
      </c>
      <c r="BD249" s="58">
        <f>_xlfn.XLOOKUP(C249,'[9]②7月-汇总'!$D:$D,'[9]②7月-汇总'!$AG:$AG,0)</f>
        <v>0</v>
      </c>
      <c r="BE249" s="60" t="e">
        <f t="shared" si="53"/>
        <v>#REF!</v>
      </c>
      <c r="BF249" s="52">
        <f>_xlfn.XLOOKUP(C249,'[9]①7月-花名册'!$E:$E,'[9]①7月-花名册'!$U:$U,0)</f>
        <v>0</v>
      </c>
      <c r="BG249" s="61" t="e">
        <f t="shared" si="50"/>
        <v>#REF!</v>
      </c>
      <c r="BH249" s="61" t="e">
        <f t="shared" si="51"/>
        <v>#REF!</v>
      </c>
      <c r="BI249" s="52">
        <f>_xlfn.XLOOKUP(C249,[9]上月未发人员明细!$A:$A,[9]上月未发人员明细!$I:$I,0)</f>
        <v>0</v>
      </c>
      <c r="BJ249" s="52">
        <f>SUMIFS([7]手动调整!$F:$F,[7]手动调整!$B:$B,C249)</f>
        <v>0</v>
      </c>
      <c r="BK249" s="64" t="e">
        <f t="shared" si="52"/>
        <v>#REF!</v>
      </c>
    </row>
    <row r="250" spans="1:63">
      <c r="A250" s="22" t="s">
        <v>347</v>
      </c>
      <c r="B250" s="68" t="s">
        <v>369</v>
      </c>
      <c r="C250" s="23" t="s">
        <v>370</v>
      </c>
      <c r="D250" s="23">
        <f>_xlfn.XLOOKUP(C250,[1]期初设置!$E:$E,[1]期初设置!$AM:$AM,0)</f>
        <v>0</v>
      </c>
      <c r="E250" s="27" t="str">
        <f>IFERROR(_xlfn.XLOOKUP(C250,[1]期初设置!$E:$E,[1]期初设置!$R:$R),"")</f>
        <v/>
      </c>
      <c r="F250" s="27" t="str">
        <f>IFERROR(_xlfn.XLOOKUP(C250,[1]期初设置!$E:$E,[1]期初设置!S:S),"")</f>
        <v/>
      </c>
      <c r="G250" s="27" t="str">
        <f>IFERROR(_xlfn.XLOOKUP(C250,[1]期初设置!$E:$E,[1]期初设置!T:T),"")</f>
        <v/>
      </c>
      <c r="H250" s="27" t="str">
        <f>IFERROR(_xlfn.XLOOKUP(C250,[1]期初设置!$E:$E,[1]期初设置!U:U),"")</f>
        <v/>
      </c>
      <c r="I250" s="31">
        <f>_xlfn.XLOOKUP(A250,[2]门店排名!$C:$C,[2]门店排名!$E:$E,0)</f>
        <v>0</v>
      </c>
      <c r="J250" s="31" t="str">
        <f>IFERROR(_xlfn.XLOOKUP(D250,'[1]⑥战队统计表-B-a-②呈现-业绩明细表④'!$A:$A,'[1]⑥战队统计表-B-a-②呈现-业绩明细表④'!$C:$C,0),"")</f>
        <v/>
      </c>
      <c r="K250" s="32">
        <f>IFERROR(_xlfn.XLOOKUP(C250,[1]期初设置!$E:$E,[1]期初设置!$AI:$AI,0),"")</f>
        <v>0</v>
      </c>
      <c r="L250" s="33">
        <f>_xlfn.XLOOKUP(C250,[1]期初设置!$E:$E,[1]期初设置!$J:$J,0)</f>
        <v>0</v>
      </c>
      <c r="M250" s="35">
        <f>_xlfn.XLOOKUP(C250,[1]期初设置!$E:$E,[1]期初设置!$I:$I,0)</f>
        <v>0</v>
      </c>
      <c r="N250" s="35">
        <f>_xlfn.XLOOKUP(C250,[1]期初设置!$E:$E,[1]期初设置!$K:$K,0)</f>
        <v>0</v>
      </c>
      <c r="O250" s="33">
        <f>_xlfn.XLOOKUP(C250,[1]期初设置!$E:$E,[1]期初设置!$O:$O,0)</f>
        <v>0</v>
      </c>
      <c r="P250" s="35">
        <f>IF(_xlfn.XLOOKUP(C250,[1]期初设置!$E:$E,[1]期初设置!$N:$N,0)="同老店",0,_xlfn.XLOOKUP(C250,[1]期初设置!$E:$E,[1]期初设置!$N:$N,0))</f>
        <v>0</v>
      </c>
      <c r="Q250" s="38">
        <f>_xlfn.XLOOKUP(C250,'[3]7月'!$C:$C,'[3]7月'!$E:$E,0)</f>
        <v>0</v>
      </c>
      <c r="R250" s="38">
        <f>_xlfn.XLOOKUP(C250,'[3]7月'!$C:$C,'[3]7月'!$D:$D,0)</f>
        <v>0</v>
      </c>
      <c r="S250" s="38">
        <f>_xlfn.XLOOKUP(A250,[2]人头人次表!$A:$A,[2]人头人次表!$C:$C,0)</f>
        <v>0</v>
      </c>
      <c r="T250" s="38">
        <f>_xlfn.XLOOKUP(C250,'[4]②7月-汇总'!$D:$D,'[4]②7月-汇总'!$AP:$AP,0)</f>
        <v>31</v>
      </c>
      <c r="U250" s="38">
        <f>_xlfn.XLOOKUP(C250,'[4]②7月-汇总'!$D:$D,'[4]②7月-汇总'!$U:$U,0)</f>
        <v>0</v>
      </c>
      <c r="V250" s="41">
        <f>_xlfn.XLOOKUP(C250,[5]期初设置!$E:$E,[5]期初设置!$AG:$AG,0)</f>
        <v>0</v>
      </c>
      <c r="W250" s="42">
        <f>_xlfn.XLOOKUP(C250,[5]期初设置!$E:$E,[5]期初设置!$AH:$AH,0)</f>
        <v>0</v>
      </c>
      <c r="X250" s="42">
        <f>_xlfn.XLOOKUP(C250,[5]期初设置!$E:$E,[5]期初设置!$AI:$AI,0)</f>
        <v>0</v>
      </c>
      <c r="Y250" s="42">
        <f>_xlfn.XLOOKUP(C250,[5]期初设置!$E:$E,[5]期初设置!$AM:$AM,0)</f>
        <v>0</v>
      </c>
      <c r="Z250" s="42">
        <f t="shared" si="41"/>
        <v>0</v>
      </c>
      <c r="AA250" s="42">
        <f t="shared" si="42"/>
        <v>0</v>
      </c>
      <c r="AB250" s="42">
        <f>_xlfn.XLOOKUP(C250,'[6]健康师-人工底薪'!$A:$A,'[6]健康师-人工底薪'!$AF:$AF,0)</f>
        <v>0</v>
      </c>
      <c r="AC250" s="47">
        <f t="shared" si="43"/>
        <v>0</v>
      </c>
      <c r="AD250" s="38">
        <f>_xlfn.XLOOKUP(C250,'[3]7月'!$C:$C,'[3]7月'!$F:$F,0)</f>
        <v>0</v>
      </c>
      <c r="AE250" s="38">
        <f>_xlfn.XLOOKUP(C250,'[8]7月'!$C:$C,'[8]7月'!$G:$G,0)</f>
        <v>0</v>
      </c>
      <c r="AF250" s="38">
        <f>_xlfn.XLOOKUP(C250,'[9]②7月-汇总'!$D:$D,'[9]②7月-汇总'!$W:$W,0)</f>
        <v>0</v>
      </c>
      <c r="AG250" s="38">
        <f>_xlfn.XLOOKUP(C250,'[9]②7月-汇总'!$D:$D,'[9]②7月-汇总'!$Z:$Z,0)</f>
        <v>0</v>
      </c>
      <c r="AH250" s="50" t="e">
        <f>AA250+AC250+#REF!+#REF!+#REF!+AF250+AG250+AD250+AE250</f>
        <v>#REF!</v>
      </c>
      <c r="AI250" s="38">
        <f>_xlfn.XLOOKUP(C250,'[9]①7月-花名册'!$E:$E,'[9]①7月-花名册'!$T:$T,0)</f>
        <v>0</v>
      </c>
      <c r="AJ250" s="38">
        <f t="shared" si="44"/>
        <v>0</v>
      </c>
      <c r="AK250" s="38">
        <f t="shared" si="45"/>
        <v>0</v>
      </c>
      <c r="AL250" s="38">
        <f t="shared" si="46"/>
        <v>0</v>
      </c>
      <c r="AM250" s="38" t="e">
        <f t="shared" si="47"/>
        <v>#REF!</v>
      </c>
      <c r="AN250" s="52">
        <f>_xlfn.XLOOKUP(C250,'[9]②7月-汇总'!$D:$D,'[9]②7月-汇总'!AI:AI,0)</f>
        <v>0</v>
      </c>
      <c r="AO250" s="52">
        <f>_xlfn.XLOOKUP(C250,'[9]②7月-汇总'!$D:$D,'[9]②7月-汇总'!AJ:AJ,0)</f>
        <v>0</v>
      </c>
      <c r="AP250" s="52">
        <f>_xlfn.XLOOKUP(C250,'[9]②7月-汇总'!$D:$D,'[9]②7月-汇总'!AL:AL,0)</f>
        <v>0</v>
      </c>
      <c r="AQ250" s="54">
        <f t="shared" si="48"/>
        <v>0</v>
      </c>
      <c r="AR250" s="55">
        <f>_xlfn.XLOOKUP(C250,'[9]②7月-汇总'!$D:$D,'[9]②7月-汇总'!X:X,0)</f>
        <v>90</v>
      </c>
      <c r="AS250" s="55">
        <f>_xlfn.XLOOKUP(C250,'[9]②7月-汇总'!$D:$D,'[9]②7月-汇总'!Y:Y,0)</f>
        <v>10</v>
      </c>
      <c r="AT250" s="55"/>
      <c r="AU250" s="52">
        <f>_xlfn.XLOOKUP(C250,'[10]7月社保'!$B:$B,'[10]7月社保'!$L:$L,0)</f>
        <v>0</v>
      </c>
      <c r="AV250" s="52">
        <f>IFERROR(IF(AL250&gt;0,_xlfn.XLOOKUP(C250,[11]健康师明细!$C:$C,[11]健康师明细!$N:$N,0),0),0)</f>
        <v>0</v>
      </c>
      <c r="AW250" s="52">
        <f>_xlfn.XLOOKUP(C250,'[9]②7月-汇总'!$D:$D,'[9]②7月-汇总'!$AC:$AC,0)</f>
        <v>0</v>
      </c>
      <c r="AX250" s="52">
        <f>_xlfn.XLOOKUP(C250,'[9]②7月-汇总'!$D:$D,'[9]②7月-汇总'!$AB:$AB,0)</f>
        <v>0</v>
      </c>
      <c r="AY250" s="52">
        <f>_xlfn.XLOOKUP(C250,'[9]②7月-汇总'!$D:$D,'[9]②7月-汇总'!$AD:$AD,0)</f>
        <v>0</v>
      </c>
      <c r="AZ250" s="54">
        <f t="shared" si="49"/>
        <v>100</v>
      </c>
      <c r="BA250" s="52">
        <f>_xlfn.XLOOKUP(C250,[11]健康师明细!$C:$C,[11]健康师明细!$K:$K,0)</f>
        <v>0</v>
      </c>
      <c r="BB250" s="55">
        <f>_xlfn.XLOOKUP(C250,'[9]②7月-汇总'!$D:$D,'[9]②7月-汇总'!$AE:$AE,0)</f>
        <v>0</v>
      </c>
      <c r="BC250" s="55">
        <f>_xlfn.XLOOKUP(C250,'[9]②7月-汇总'!$D:$D,'[9]②7月-汇总'!$AF:$AF,0)</f>
        <v>0</v>
      </c>
      <c r="BD250" s="58">
        <f>_xlfn.XLOOKUP(C250,'[9]②7月-汇总'!$D:$D,'[9]②7月-汇总'!$AG:$AG,0)</f>
        <v>0</v>
      </c>
      <c r="BE250" s="60" t="e">
        <f t="shared" si="53"/>
        <v>#REF!</v>
      </c>
      <c r="BF250" s="52">
        <f>_xlfn.XLOOKUP(C250,'[9]①7月-花名册'!$E:$E,'[9]①7月-花名册'!$U:$U,0)</f>
        <v>0</v>
      </c>
      <c r="BG250" s="61" t="e">
        <f t="shared" si="50"/>
        <v>#REF!</v>
      </c>
      <c r="BH250" s="61" t="e">
        <f t="shared" si="51"/>
        <v>#REF!</v>
      </c>
      <c r="BI250" s="52">
        <f>_xlfn.XLOOKUP(C250,[9]上月未发人员明细!$A:$A,[9]上月未发人员明细!$I:$I,0)</f>
        <v>0</v>
      </c>
      <c r="BJ250" s="52">
        <f>SUMIFS([7]手动调整!$F:$F,[7]手动调整!$B:$B,C250)</f>
        <v>0</v>
      </c>
      <c r="BK250" s="64" t="e">
        <f t="shared" si="52"/>
        <v>#REF!</v>
      </c>
    </row>
    <row r="251" spans="1:63">
      <c r="A251" s="22" t="s">
        <v>347</v>
      </c>
      <c r="B251" s="67" t="s">
        <v>371</v>
      </c>
      <c r="C251" s="23" t="s">
        <v>372</v>
      </c>
      <c r="D251" s="23">
        <f>_xlfn.XLOOKUP(C251,[1]期初设置!$E:$E,[1]期初设置!$AM:$AM,0)</f>
        <v>0</v>
      </c>
      <c r="E251" s="27" t="str">
        <f>IFERROR(_xlfn.XLOOKUP(C251,[1]期初设置!$E:$E,[1]期初设置!$R:$R),"")</f>
        <v/>
      </c>
      <c r="F251" s="27" t="str">
        <f>IFERROR(_xlfn.XLOOKUP(C251,[1]期初设置!$E:$E,[1]期初设置!S:S),"")</f>
        <v/>
      </c>
      <c r="G251" s="27" t="str">
        <f>IFERROR(_xlfn.XLOOKUP(C251,[1]期初设置!$E:$E,[1]期初设置!T:T),"")</f>
        <v/>
      </c>
      <c r="H251" s="27" t="str">
        <f>IFERROR(_xlfn.XLOOKUP(C251,[1]期初设置!$E:$E,[1]期初设置!U:U),"")</f>
        <v/>
      </c>
      <c r="I251" s="31">
        <f>_xlfn.XLOOKUP(A251,[2]门店排名!$C:$C,[2]门店排名!$E:$E,0)</f>
        <v>0</v>
      </c>
      <c r="J251" s="31" t="str">
        <f>IFERROR(_xlfn.XLOOKUP(D251,'[1]⑥战队统计表-B-a-②呈现-业绩明细表④'!$A:$A,'[1]⑥战队统计表-B-a-②呈现-业绩明细表④'!$C:$C,0),"")</f>
        <v/>
      </c>
      <c r="K251" s="32">
        <f>IFERROR(_xlfn.XLOOKUP(C251,[1]期初设置!$E:$E,[1]期初设置!$AI:$AI,0),"")</f>
        <v>0</v>
      </c>
      <c r="L251" s="33">
        <f>_xlfn.XLOOKUP(C251,[1]期初设置!$E:$E,[1]期初设置!$J:$J,0)</f>
        <v>0</v>
      </c>
      <c r="M251" s="35">
        <f>_xlfn.XLOOKUP(C251,[1]期初设置!$E:$E,[1]期初设置!$I:$I,0)</f>
        <v>0</v>
      </c>
      <c r="N251" s="35">
        <f>_xlfn.XLOOKUP(C251,[1]期初设置!$E:$E,[1]期初设置!$K:$K,0)</f>
        <v>0</v>
      </c>
      <c r="O251" s="33">
        <f>_xlfn.XLOOKUP(C251,[1]期初设置!$E:$E,[1]期初设置!$O:$O,0)</f>
        <v>0</v>
      </c>
      <c r="P251" s="35">
        <f>IF(_xlfn.XLOOKUP(C251,[1]期初设置!$E:$E,[1]期初设置!$N:$N,0)="同老店",0,_xlfn.XLOOKUP(C251,[1]期初设置!$E:$E,[1]期初设置!$N:$N,0))</f>
        <v>0</v>
      </c>
      <c r="Q251" s="38">
        <f>_xlfn.XLOOKUP(C251,'[3]7月'!$C:$C,'[3]7月'!$E:$E,0)</f>
        <v>0</v>
      </c>
      <c r="R251" s="38">
        <f>_xlfn.XLOOKUP(C251,'[3]7月'!$C:$C,'[3]7月'!$D:$D,0)</f>
        <v>0</v>
      </c>
      <c r="S251" s="38">
        <f>_xlfn.XLOOKUP(A251,[2]人头人次表!$A:$A,[2]人头人次表!$C:$C,0)</f>
        <v>0</v>
      </c>
      <c r="T251" s="38">
        <f>_xlfn.XLOOKUP(C251,'[4]②7月-汇总'!$D:$D,'[4]②7月-汇总'!$AP:$AP,0)</f>
        <v>30</v>
      </c>
      <c r="U251" s="38">
        <f>_xlfn.XLOOKUP(C251,'[4]②7月-汇总'!$D:$D,'[4]②7月-汇总'!$U:$U,0)</f>
        <v>1</v>
      </c>
      <c r="V251" s="41">
        <f>_xlfn.XLOOKUP(C251,[5]期初设置!$E:$E,[5]期初设置!$AG:$AG,0)</f>
        <v>0</v>
      </c>
      <c r="W251" s="42">
        <f>_xlfn.XLOOKUP(C251,[5]期初设置!$E:$E,[5]期初设置!$AH:$AH,0)</f>
        <v>0</v>
      </c>
      <c r="X251" s="42">
        <f>_xlfn.XLOOKUP(C251,[5]期初设置!$E:$E,[5]期初设置!$AI:$AI,0)</f>
        <v>0</v>
      </c>
      <c r="Y251" s="42">
        <f>_xlfn.XLOOKUP(C251,[5]期初设置!$E:$E,[5]期初设置!$AM:$AM,0)</f>
        <v>0</v>
      </c>
      <c r="Z251" s="42">
        <f t="shared" si="41"/>
        <v>0</v>
      </c>
      <c r="AA251" s="42">
        <f t="shared" si="42"/>
        <v>0</v>
      </c>
      <c r="AB251" s="42">
        <f>_xlfn.XLOOKUP(C251,'[6]健康师-人工底薪'!$A:$A,'[6]健康师-人工底薪'!$AF:$AF,0)</f>
        <v>0</v>
      </c>
      <c r="AC251" s="47">
        <f t="shared" si="43"/>
        <v>0</v>
      </c>
      <c r="AD251" s="38">
        <f>_xlfn.XLOOKUP(C251,'[3]7月'!$C:$C,'[3]7月'!$F:$F,0)</f>
        <v>0</v>
      </c>
      <c r="AE251" s="38">
        <f>_xlfn.XLOOKUP(C251,'[8]7月'!$C:$C,'[8]7月'!$G:$G,0)</f>
        <v>0</v>
      </c>
      <c r="AF251" s="38">
        <f>_xlfn.XLOOKUP(C251,'[9]②7月-汇总'!$D:$D,'[9]②7月-汇总'!$W:$W,0)</f>
        <v>0</v>
      </c>
      <c r="AG251" s="38">
        <f>_xlfn.XLOOKUP(C251,'[9]②7月-汇总'!$D:$D,'[9]②7月-汇总'!$Z:$Z,0)</f>
        <v>0</v>
      </c>
      <c r="AH251" s="50" t="e">
        <f>AA251+AC251+#REF!+#REF!+#REF!+AF251+AG251+AD251+AE251</f>
        <v>#REF!</v>
      </c>
      <c r="AI251" s="38">
        <f>_xlfn.XLOOKUP(C251,'[9]①7月-花名册'!$E:$E,'[9]①7月-花名册'!$T:$T,0)</f>
        <v>0</v>
      </c>
      <c r="AJ251" s="38">
        <f t="shared" si="44"/>
        <v>0</v>
      </c>
      <c r="AK251" s="38">
        <f t="shared" si="45"/>
        <v>0</v>
      </c>
      <c r="AL251" s="38">
        <f t="shared" si="46"/>
        <v>0</v>
      </c>
      <c r="AM251" s="38" t="e">
        <f t="shared" si="47"/>
        <v>#REF!</v>
      </c>
      <c r="AN251" s="52">
        <f>_xlfn.XLOOKUP(C251,'[9]②7月-汇总'!$D:$D,'[9]②7月-汇总'!AI:AI,0)</f>
        <v>0</v>
      </c>
      <c r="AO251" s="52">
        <f>_xlfn.XLOOKUP(C251,'[9]②7月-汇总'!$D:$D,'[9]②7月-汇总'!AJ:AJ,0)</f>
        <v>0</v>
      </c>
      <c r="AP251" s="52">
        <f>_xlfn.XLOOKUP(C251,'[9]②7月-汇总'!$D:$D,'[9]②7月-汇总'!AL:AL,0)</f>
        <v>0</v>
      </c>
      <c r="AQ251" s="54">
        <f t="shared" si="48"/>
        <v>0</v>
      </c>
      <c r="AR251" s="55">
        <f>_xlfn.XLOOKUP(C251,'[9]②7月-汇总'!$D:$D,'[9]②7月-汇总'!X:X,0)</f>
        <v>0</v>
      </c>
      <c r="AS251" s="55">
        <f>_xlfn.XLOOKUP(C251,'[9]②7月-汇总'!$D:$D,'[9]②7月-汇总'!Y:Y,0)</f>
        <v>0</v>
      </c>
      <c r="AT251" s="55"/>
      <c r="AU251" s="52">
        <f>_xlfn.XLOOKUP(C251,'[10]7月社保'!$B:$B,'[10]7月社保'!$L:$L,0)</f>
        <v>0</v>
      </c>
      <c r="AV251" s="52">
        <f>IFERROR(IF(AL251&gt;0,_xlfn.XLOOKUP(C251,[11]健康师明细!$C:$C,[11]健康师明细!$N:$N,0),0),0)</f>
        <v>0</v>
      </c>
      <c r="AW251" s="52">
        <f>_xlfn.XLOOKUP(C251,'[9]②7月-汇总'!$D:$D,'[9]②7月-汇总'!$AC:$AC,0)</f>
        <v>0</v>
      </c>
      <c r="AX251" s="52">
        <f>_xlfn.XLOOKUP(C251,'[9]②7月-汇总'!$D:$D,'[9]②7月-汇总'!$AB:$AB,0)</f>
        <v>0</v>
      </c>
      <c r="AY251" s="52">
        <f>_xlfn.XLOOKUP(C251,'[9]②7月-汇总'!$D:$D,'[9]②7月-汇总'!$AD:$AD,0)</f>
        <v>0</v>
      </c>
      <c r="AZ251" s="54">
        <f t="shared" si="49"/>
        <v>0</v>
      </c>
      <c r="BA251" s="52">
        <f>_xlfn.XLOOKUP(C251,[11]健康师明细!$C:$C,[11]健康师明细!$K:$K,0)</f>
        <v>0</v>
      </c>
      <c r="BB251" s="55">
        <f>_xlfn.XLOOKUP(C251,'[9]②7月-汇总'!$D:$D,'[9]②7月-汇总'!$AE:$AE,0)</f>
        <v>0</v>
      </c>
      <c r="BC251" s="55">
        <f>_xlfn.XLOOKUP(C251,'[9]②7月-汇总'!$D:$D,'[9]②7月-汇总'!$AF:$AF,0)</f>
        <v>0</v>
      </c>
      <c r="BD251" s="58">
        <f>_xlfn.XLOOKUP(C251,'[9]②7月-汇总'!$D:$D,'[9]②7月-汇总'!$AG:$AG,0)</f>
        <v>0</v>
      </c>
      <c r="BE251" s="60" t="e">
        <f t="shared" si="53"/>
        <v>#REF!</v>
      </c>
      <c r="BF251" s="52">
        <f>_xlfn.XLOOKUP(C251,'[9]①7月-花名册'!$E:$E,'[9]①7月-花名册'!$U:$U,0)</f>
        <v>0</v>
      </c>
      <c r="BG251" s="61" t="e">
        <f t="shared" si="50"/>
        <v>#REF!</v>
      </c>
      <c r="BH251" s="61" t="e">
        <f t="shared" si="51"/>
        <v>#REF!</v>
      </c>
      <c r="BI251" s="52">
        <f>_xlfn.XLOOKUP(C251,[9]上月未发人员明细!$A:$A,[9]上月未发人员明细!$I:$I,0)</f>
        <v>0</v>
      </c>
      <c r="BJ251" s="52">
        <f>SUMIFS([7]手动调整!$F:$F,[7]手动调整!$B:$B,C251)</f>
        <v>0</v>
      </c>
      <c r="BK251" s="64" t="e">
        <f t="shared" si="52"/>
        <v>#REF!</v>
      </c>
    </row>
    <row r="252" spans="1:63">
      <c r="A252" s="22" t="s">
        <v>347</v>
      </c>
      <c r="B252" s="67" t="s">
        <v>371</v>
      </c>
      <c r="C252" s="23" t="s">
        <v>373</v>
      </c>
      <c r="D252" s="23">
        <f>_xlfn.XLOOKUP(C252,[1]期初设置!$E:$E,[1]期初设置!$AM:$AM,0)</f>
        <v>0</v>
      </c>
      <c r="E252" s="27" t="str">
        <f>IFERROR(_xlfn.XLOOKUP(C252,[1]期初设置!$E:$E,[1]期初设置!$R:$R),"")</f>
        <v/>
      </c>
      <c r="F252" s="27" t="str">
        <f>IFERROR(_xlfn.XLOOKUP(C252,[1]期初设置!$E:$E,[1]期初设置!S:S),"")</f>
        <v/>
      </c>
      <c r="G252" s="27" t="str">
        <f>IFERROR(_xlfn.XLOOKUP(C252,[1]期初设置!$E:$E,[1]期初设置!T:T),"")</f>
        <v/>
      </c>
      <c r="H252" s="27" t="str">
        <f>IFERROR(_xlfn.XLOOKUP(C252,[1]期初设置!$E:$E,[1]期初设置!U:U),"")</f>
        <v/>
      </c>
      <c r="I252" s="31">
        <f>_xlfn.XLOOKUP(A252,[2]门店排名!$C:$C,[2]门店排名!$E:$E,0)</f>
        <v>0</v>
      </c>
      <c r="J252" s="31" t="str">
        <f>IFERROR(_xlfn.XLOOKUP(D252,'[1]⑥战队统计表-B-a-②呈现-业绩明细表④'!$A:$A,'[1]⑥战队统计表-B-a-②呈现-业绩明细表④'!$C:$C,0),"")</f>
        <v/>
      </c>
      <c r="K252" s="32">
        <f>IFERROR(_xlfn.XLOOKUP(C252,[1]期初设置!$E:$E,[1]期初设置!$AI:$AI,0),"")</f>
        <v>0</v>
      </c>
      <c r="L252" s="33">
        <f>_xlfn.XLOOKUP(C252,[1]期初设置!$E:$E,[1]期初设置!$J:$J,0)</f>
        <v>0</v>
      </c>
      <c r="M252" s="35">
        <f>_xlfn.XLOOKUP(C252,[1]期初设置!$E:$E,[1]期初设置!$I:$I,0)</f>
        <v>0</v>
      </c>
      <c r="N252" s="35">
        <f>_xlfn.XLOOKUP(C252,[1]期初设置!$E:$E,[1]期初设置!$K:$K,0)</f>
        <v>0</v>
      </c>
      <c r="O252" s="33">
        <f>_xlfn.XLOOKUP(C252,[1]期初设置!$E:$E,[1]期初设置!$O:$O,0)</f>
        <v>0</v>
      </c>
      <c r="P252" s="35">
        <f>IF(_xlfn.XLOOKUP(C252,[1]期初设置!$E:$E,[1]期初设置!$N:$N,0)="同老店",0,_xlfn.XLOOKUP(C252,[1]期初设置!$E:$E,[1]期初设置!$N:$N,0))</f>
        <v>0</v>
      </c>
      <c r="Q252" s="38">
        <f>_xlfn.XLOOKUP(C252,'[3]7月'!$C:$C,'[3]7月'!$E:$E,0)</f>
        <v>0</v>
      </c>
      <c r="R252" s="38">
        <f>_xlfn.XLOOKUP(C252,'[3]7月'!$C:$C,'[3]7月'!$D:$D,0)</f>
        <v>0</v>
      </c>
      <c r="S252" s="38">
        <f>_xlfn.XLOOKUP(A252,[2]人头人次表!$A:$A,[2]人头人次表!$C:$C,0)</f>
        <v>0</v>
      </c>
      <c r="T252" s="38">
        <f>_xlfn.XLOOKUP(C252,'[4]②7月-汇总'!$D:$D,'[4]②7月-汇总'!$AP:$AP,0)</f>
        <v>31</v>
      </c>
      <c r="U252" s="38">
        <f>_xlfn.XLOOKUP(C252,'[4]②7月-汇总'!$D:$D,'[4]②7月-汇总'!$U:$U,0)</f>
        <v>0</v>
      </c>
      <c r="V252" s="41">
        <f>_xlfn.XLOOKUP(C252,[5]期初设置!$E:$E,[5]期初设置!$AG:$AG,0)</f>
        <v>0</v>
      </c>
      <c r="W252" s="42">
        <f>_xlfn.XLOOKUP(C252,[5]期初设置!$E:$E,[5]期初设置!$AH:$AH,0)</f>
        <v>0</v>
      </c>
      <c r="X252" s="42">
        <f>_xlfn.XLOOKUP(C252,[5]期初设置!$E:$E,[5]期初设置!$AI:$AI,0)</f>
        <v>0</v>
      </c>
      <c r="Y252" s="42">
        <f>_xlfn.XLOOKUP(C252,[5]期初设置!$E:$E,[5]期初设置!$AM:$AM,0)</f>
        <v>0</v>
      </c>
      <c r="Z252" s="42">
        <f t="shared" si="41"/>
        <v>0</v>
      </c>
      <c r="AA252" s="42">
        <f t="shared" si="42"/>
        <v>0</v>
      </c>
      <c r="AB252" s="42">
        <f>_xlfn.XLOOKUP(C252,'[6]健康师-人工底薪'!$A:$A,'[6]健康师-人工底薪'!$AF:$AF,0)</f>
        <v>0</v>
      </c>
      <c r="AC252" s="47">
        <f t="shared" si="43"/>
        <v>0</v>
      </c>
      <c r="AD252" s="38">
        <f>_xlfn.XLOOKUP(C252,'[3]7月'!$C:$C,'[3]7月'!$F:$F,0)</f>
        <v>0</v>
      </c>
      <c r="AE252" s="38">
        <f>_xlfn.XLOOKUP(C252,'[8]7月'!$C:$C,'[8]7月'!$G:$G,0)</f>
        <v>0</v>
      </c>
      <c r="AF252" s="38">
        <f>_xlfn.XLOOKUP(C252,'[9]②7月-汇总'!$D:$D,'[9]②7月-汇总'!$W:$W,0)</f>
        <v>0</v>
      </c>
      <c r="AG252" s="38">
        <f>_xlfn.XLOOKUP(C252,'[9]②7月-汇总'!$D:$D,'[9]②7月-汇总'!$Z:$Z,0)</f>
        <v>0</v>
      </c>
      <c r="AH252" s="50" t="e">
        <f>AA252+AC252+#REF!+#REF!+#REF!+AF252+AG252+AD252+AE252</f>
        <v>#REF!</v>
      </c>
      <c r="AI252" s="38">
        <f>_xlfn.XLOOKUP(C252,'[9]①7月-花名册'!$E:$E,'[9]①7月-花名册'!$T:$T,0)</f>
        <v>0</v>
      </c>
      <c r="AJ252" s="38">
        <f t="shared" si="44"/>
        <v>0</v>
      </c>
      <c r="AK252" s="38">
        <f t="shared" si="45"/>
        <v>0</v>
      </c>
      <c r="AL252" s="38">
        <f t="shared" si="46"/>
        <v>0</v>
      </c>
      <c r="AM252" s="38" t="e">
        <f t="shared" si="47"/>
        <v>#REF!</v>
      </c>
      <c r="AN252" s="52">
        <f>_xlfn.XLOOKUP(C252,'[9]②7月-汇总'!$D:$D,'[9]②7月-汇总'!AI:AI,0)</f>
        <v>0</v>
      </c>
      <c r="AO252" s="52">
        <f>_xlfn.XLOOKUP(C252,'[9]②7月-汇总'!$D:$D,'[9]②7月-汇总'!AJ:AJ,0)</f>
        <v>0</v>
      </c>
      <c r="AP252" s="52">
        <f>_xlfn.XLOOKUP(C252,'[9]②7月-汇总'!$D:$D,'[9]②7月-汇总'!AL:AL,0)</f>
        <v>0</v>
      </c>
      <c r="AQ252" s="54">
        <f t="shared" si="48"/>
        <v>0</v>
      </c>
      <c r="AR252" s="55">
        <f>_xlfn.XLOOKUP(C252,'[9]②7月-汇总'!$D:$D,'[9]②7月-汇总'!X:X,0)</f>
        <v>0</v>
      </c>
      <c r="AS252" s="55">
        <f>_xlfn.XLOOKUP(C252,'[9]②7月-汇总'!$D:$D,'[9]②7月-汇总'!Y:Y,0)</f>
        <v>0</v>
      </c>
      <c r="AT252" s="55"/>
      <c r="AU252" s="52">
        <f>_xlfn.XLOOKUP(C252,'[10]7月社保'!$B:$B,'[10]7月社保'!$L:$L,0)</f>
        <v>644.168</v>
      </c>
      <c r="AV252" s="52">
        <f>IFERROR(IF(AL252&gt;0,_xlfn.XLOOKUP(C252,[11]健康师明细!$C:$C,[11]健康师明细!$N:$N,0),0),0)</f>
        <v>0</v>
      </c>
      <c r="AW252" s="52">
        <f>_xlfn.XLOOKUP(C252,'[9]②7月-汇总'!$D:$D,'[9]②7月-汇总'!$AC:$AC,0)</f>
        <v>0</v>
      </c>
      <c r="AX252" s="52">
        <f>_xlfn.XLOOKUP(C252,'[9]②7月-汇总'!$D:$D,'[9]②7月-汇总'!$AB:$AB,0)</f>
        <v>0</v>
      </c>
      <c r="AY252" s="52">
        <f>_xlfn.XLOOKUP(C252,'[9]②7月-汇总'!$D:$D,'[9]②7月-汇总'!$AD:$AD,0)</f>
        <v>0</v>
      </c>
      <c r="AZ252" s="54">
        <f t="shared" si="49"/>
        <v>644.168</v>
      </c>
      <c r="BA252" s="52">
        <f>_xlfn.XLOOKUP(C252,[11]健康师明细!$C:$C,[11]健康师明细!$K:$K,0)</f>
        <v>0</v>
      </c>
      <c r="BB252" s="55">
        <f>_xlfn.XLOOKUP(C252,'[9]②7月-汇总'!$D:$D,'[9]②7月-汇总'!$AE:$AE,0)</f>
        <v>0</v>
      </c>
      <c r="BC252" s="55">
        <f>_xlfn.XLOOKUP(C252,'[9]②7月-汇总'!$D:$D,'[9]②7月-汇总'!$AF:$AF,0)</f>
        <v>0</v>
      </c>
      <c r="BD252" s="58">
        <f>_xlfn.XLOOKUP(C252,'[9]②7月-汇总'!$D:$D,'[9]②7月-汇总'!$AG:$AG,0)</f>
        <v>0</v>
      </c>
      <c r="BE252" s="60" t="e">
        <f t="shared" si="53"/>
        <v>#REF!</v>
      </c>
      <c r="BF252" s="52">
        <f>_xlfn.XLOOKUP(C252,'[9]①7月-花名册'!$E:$E,'[9]①7月-花名册'!$U:$U,0)</f>
        <v>0</v>
      </c>
      <c r="BG252" s="61" t="e">
        <f t="shared" si="50"/>
        <v>#REF!</v>
      </c>
      <c r="BH252" s="61" t="e">
        <f t="shared" si="51"/>
        <v>#REF!</v>
      </c>
      <c r="BI252" s="52">
        <f>_xlfn.XLOOKUP(C252,[9]上月未发人员明细!$A:$A,[9]上月未发人员明细!$I:$I,0)</f>
        <v>0</v>
      </c>
      <c r="BJ252" s="52">
        <f>SUMIFS([7]手动调整!$F:$F,[7]手动调整!$B:$B,C252)</f>
        <v>0</v>
      </c>
      <c r="BK252" s="64" t="e">
        <f t="shared" si="52"/>
        <v>#REF!</v>
      </c>
    </row>
    <row r="253" spans="1:63">
      <c r="A253" s="22" t="s">
        <v>347</v>
      </c>
      <c r="B253" s="67" t="s">
        <v>374</v>
      </c>
      <c r="C253" s="23" t="s">
        <v>375</v>
      </c>
      <c r="D253" s="23">
        <f>_xlfn.XLOOKUP(C253,[1]期初设置!$E:$E,[1]期初设置!$AM:$AM,0)</f>
        <v>0</v>
      </c>
      <c r="E253" s="27" t="str">
        <f>IFERROR(_xlfn.XLOOKUP(C253,[1]期初设置!$E:$E,[1]期初设置!$R:$R),"")</f>
        <v/>
      </c>
      <c r="F253" s="27" t="str">
        <f>IFERROR(_xlfn.XLOOKUP(C253,[1]期初设置!$E:$E,[1]期初设置!S:S),"")</f>
        <v/>
      </c>
      <c r="G253" s="27" t="str">
        <f>IFERROR(_xlfn.XLOOKUP(C253,[1]期初设置!$E:$E,[1]期初设置!T:T),"")</f>
        <v/>
      </c>
      <c r="H253" s="27" t="str">
        <f>IFERROR(_xlfn.XLOOKUP(C253,[1]期初设置!$E:$E,[1]期初设置!U:U),"")</f>
        <v/>
      </c>
      <c r="I253" s="31">
        <f>_xlfn.XLOOKUP(A253,[2]门店排名!$C:$C,[2]门店排名!$E:$E,0)</f>
        <v>0</v>
      </c>
      <c r="J253" s="31" t="str">
        <f>IFERROR(_xlfn.XLOOKUP(D253,'[1]⑥战队统计表-B-a-②呈现-业绩明细表④'!$A:$A,'[1]⑥战队统计表-B-a-②呈现-业绩明细表④'!$C:$C,0),"")</f>
        <v/>
      </c>
      <c r="K253" s="32">
        <f>IFERROR(_xlfn.XLOOKUP(C253,[1]期初设置!$E:$E,[1]期初设置!$AI:$AI,0),"")</f>
        <v>0</v>
      </c>
      <c r="L253" s="33">
        <f>_xlfn.XLOOKUP(C253,[1]期初设置!$E:$E,[1]期初设置!$J:$J,0)</f>
        <v>0</v>
      </c>
      <c r="M253" s="35">
        <f>_xlfn.XLOOKUP(C253,[1]期初设置!$E:$E,[1]期初设置!$I:$I,0)</f>
        <v>0</v>
      </c>
      <c r="N253" s="35">
        <f>_xlfn.XLOOKUP(C253,[1]期初设置!$E:$E,[1]期初设置!$K:$K,0)</f>
        <v>0</v>
      </c>
      <c r="O253" s="33">
        <f>_xlfn.XLOOKUP(C253,[1]期初设置!$E:$E,[1]期初设置!$O:$O,0)</f>
        <v>0</v>
      </c>
      <c r="P253" s="35">
        <f>IF(_xlfn.XLOOKUP(C253,[1]期初设置!$E:$E,[1]期初设置!$N:$N,0)="同老店",0,_xlfn.XLOOKUP(C253,[1]期初设置!$E:$E,[1]期初设置!$N:$N,0))</f>
        <v>0</v>
      </c>
      <c r="Q253" s="38">
        <f>_xlfn.XLOOKUP(C253,'[3]7月'!$C:$C,'[3]7月'!$E:$E,0)</f>
        <v>0</v>
      </c>
      <c r="R253" s="38">
        <f>_xlfn.XLOOKUP(C253,'[3]7月'!$C:$C,'[3]7月'!$D:$D,0)</f>
        <v>0</v>
      </c>
      <c r="S253" s="38">
        <f>_xlfn.XLOOKUP(A253,[2]人头人次表!$A:$A,[2]人头人次表!$C:$C,0)</f>
        <v>0</v>
      </c>
      <c r="T253" s="38">
        <f>_xlfn.XLOOKUP(C253,'[4]②7月-汇总'!$D:$D,'[4]②7月-汇总'!$AP:$AP,0)</f>
        <v>31</v>
      </c>
      <c r="U253" s="38">
        <f>_xlfn.XLOOKUP(C253,'[4]②7月-汇总'!$D:$D,'[4]②7月-汇总'!$U:$U,0)</f>
        <v>0</v>
      </c>
      <c r="V253" s="41">
        <f>_xlfn.XLOOKUP(C253,[5]期初设置!$E:$E,[5]期初设置!$AG:$AG,0)</f>
        <v>0</v>
      </c>
      <c r="W253" s="42">
        <f>_xlfn.XLOOKUP(C253,[5]期初设置!$E:$E,[5]期初设置!$AH:$AH,0)</f>
        <v>0</v>
      </c>
      <c r="X253" s="42">
        <f>_xlfn.XLOOKUP(C253,[5]期初设置!$E:$E,[5]期初设置!$AI:$AI,0)</f>
        <v>0</v>
      </c>
      <c r="Y253" s="42">
        <f>_xlfn.XLOOKUP(C253,[5]期初设置!$E:$E,[5]期初设置!$AM:$AM,0)</f>
        <v>0</v>
      </c>
      <c r="Z253" s="42">
        <f t="shared" si="41"/>
        <v>0</v>
      </c>
      <c r="AA253" s="42">
        <f t="shared" si="42"/>
        <v>0</v>
      </c>
      <c r="AB253" s="42">
        <f>_xlfn.XLOOKUP(C253,'[6]健康师-人工底薪'!$A:$A,'[6]健康师-人工底薪'!$AF:$AF,0)</f>
        <v>0</v>
      </c>
      <c r="AC253" s="47">
        <f t="shared" si="43"/>
        <v>0</v>
      </c>
      <c r="AD253" s="38">
        <f>_xlfn.XLOOKUP(C253,'[3]7月'!$C:$C,'[3]7月'!$F:$F,0)</f>
        <v>0</v>
      </c>
      <c r="AE253" s="38">
        <f>_xlfn.XLOOKUP(C253,'[8]7月'!$C:$C,'[8]7月'!$G:$G,0)</f>
        <v>0</v>
      </c>
      <c r="AF253" s="38">
        <f>_xlfn.XLOOKUP(C253,'[9]②7月-汇总'!$D:$D,'[9]②7月-汇总'!$W:$W,0)</f>
        <v>0</v>
      </c>
      <c r="AG253" s="38">
        <f>_xlfn.XLOOKUP(C253,'[9]②7月-汇总'!$D:$D,'[9]②7月-汇总'!$Z:$Z,0)</f>
        <v>0</v>
      </c>
      <c r="AH253" s="50" t="e">
        <f>AA253+AC253+#REF!+#REF!+#REF!+AF253+AG253+AD253+AE253</f>
        <v>#REF!</v>
      </c>
      <c r="AI253" s="38">
        <f>_xlfn.XLOOKUP(C253,'[9]①7月-花名册'!$E:$E,'[9]①7月-花名册'!$T:$T,0)</f>
        <v>0</v>
      </c>
      <c r="AJ253" s="38">
        <f t="shared" si="44"/>
        <v>0</v>
      </c>
      <c r="AK253" s="38">
        <f t="shared" si="45"/>
        <v>0</v>
      </c>
      <c r="AL253" s="38">
        <f t="shared" si="46"/>
        <v>0</v>
      </c>
      <c r="AM253" s="38" t="e">
        <f t="shared" si="47"/>
        <v>#REF!</v>
      </c>
      <c r="AN253" s="52">
        <f>_xlfn.XLOOKUP(C253,'[9]②7月-汇总'!$D:$D,'[9]②7月-汇总'!AI:AI,0)</f>
        <v>0</v>
      </c>
      <c r="AO253" s="52">
        <f>_xlfn.XLOOKUP(C253,'[9]②7月-汇总'!$D:$D,'[9]②7月-汇总'!AJ:AJ,0)</f>
        <v>0</v>
      </c>
      <c r="AP253" s="52">
        <f>_xlfn.XLOOKUP(C253,'[9]②7月-汇总'!$D:$D,'[9]②7月-汇总'!AL:AL,0)</f>
        <v>0</v>
      </c>
      <c r="AQ253" s="54">
        <f t="shared" si="48"/>
        <v>0</v>
      </c>
      <c r="AR253" s="55">
        <f>_xlfn.XLOOKUP(C253,'[9]②7月-汇总'!$D:$D,'[9]②7月-汇总'!X:X,0)</f>
        <v>20</v>
      </c>
      <c r="AS253" s="55">
        <f>_xlfn.XLOOKUP(C253,'[9]②7月-汇总'!$D:$D,'[9]②7月-汇总'!Y:Y,0)</f>
        <v>0</v>
      </c>
      <c r="AT253" s="55"/>
      <c r="AU253" s="52">
        <f>_xlfn.XLOOKUP(C253,'[10]7月社保'!$B:$B,'[10]7月社保'!$L:$L,0)</f>
        <v>644.168</v>
      </c>
      <c r="AV253" s="52">
        <f>IFERROR(IF(AL253&gt;0,_xlfn.XLOOKUP(C253,[11]健康师明细!$C:$C,[11]健康师明细!$N:$N,0),0),0)</f>
        <v>0</v>
      </c>
      <c r="AW253" s="52">
        <f>_xlfn.XLOOKUP(C253,'[9]②7月-汇总'!$D:$D,'[9]②7月-汇总'!$AC:$AC,0)</f>
        <v>0</v>
      </c>
      <c r="AX253" s="52">
        <f>_xlfn.XLOOKUP(C253,'[9]②7月-汇总'!$D:$D,'[9]②7月-汇总'!$AB:$AB,0)</f>
        <v>0</v>
      </c>
      <c r="AY253" s="52">
        <f>_xlfn.XLOOKUP(C253,'[9]②7月-汇总'!$D:$D,'[9]②7月-汇总'!$AD:$AD,0)</f>
        <v>0</v>
      </c>
      <c r="AZ253" s="54">
        <f t="shared" si="49"/>
        <v>664.168</v>
      </c>
      <c r="BA253" s="52">
        <f>_xlfn.XLOOKUP(C253,[11]健康师明细!$C:$C,[11]健康师明细!$K:$K,0)</f>
        <v>0</v>
      </c>
      <c r="BB253" s="55">
        <f>_xlfn.XLOOKUP(C253,'[9]②7月-汇总'!$D:$D,'[9]②7月-汇总'!$AE:$AE,0)</f>
        <v>0</v>
      </c>
      <c r="BC253" s="55">
        <f>_xlfn.XLOOKUP(C253,'[9]②7月-汇总'!$D:$D,'[9]②7月-汇总'!$AF:$AF,0)</f>
        <v>0</v>
      </c>
      <c r="BD253" s="58">
        <f>_xlfn.XLOOKUP(C253,'[9]②7月-汇总'!$D:$D,'[9]②7月-汇总'!$AG:$AG,0)</f>
        <v>0</v>
      </c>
      <c r="BE253" s="60" t="e">
        <f t="shared" si="53"/>
        <v>#REF!</v>
      </c>
      <c r="BF253" s="52">
        <f>_xlfn.XLOOKUP(C253,'[9]①7月-花名册'!$E:$E,'[9]①7月-花名册'!$U:$U,0)</f>
        <v>0</v>
      </c>
      <c r="BG253" s="61" t="e">
        <f t="shared" si="50"/>
        <v>#REF!</v>
      </c>
      <c r="BH253" s="61" t="e">
        <f t="shared" si="51"/>
        <v>#REF!</v>
      </c>
      <c r="BI253" s="52">
        <f>_xlfn.XLOOKUP(C253,[9]上月未发人员明细!$A:$A,[9]上月未发人员明细!$I:$I,0)</f>
        <v>0</v>
      </c>
      <c r="BJ253" s="52">
        <f>SUMIFS([7]手动调整!$F:$F,[7]手动调整!$B:$B,C253)</f>
        <v>0</v>
      </c>
      <c r="BK253" s="64" t="e">
        <f t="shared" si="52"/>
        <v>#REF!</v>
      </c>
    </row>
    <row r="254" spans="1:63">
      <c r="A254" s="22" t="s">
        <v>347</v>
      </c>
      <c r="B254" s="67" t="s">
        <v>374</v>
      </c>
      <c r="C254" s="23" t="s">
        <v>376</v>
      </c>
      <c r="D254" s="23">
        <f>_xlfn.XLOOKUP(C254,[1]期初设置!$E:$E,[1]期初设置!$AM:$AM,0)</f>
        <v>0</v>
      </c>
      <c r="E254" s="27" t="str">
        <f>IFERROR(_xlfn.XLOOKUP(C254,[1]期初设置!$E:$E,[1]期初设置!$R:$R),"")</f>
        <v/>
      </c>
      <c r="F254" s="27" t="str">
        <f>IFERROR(_xlfn.XLOOKUP(C254,[1]期初设置!$E:$E,[1]期初设置!S:S),"")</f>
        <v/>
      </c>
      <c r="G254" s="27" t="str">
        <f>IFERROR(_xlfn.XLOOKUP(C254,[1]期初设置!$E:$E,[1]期初设置!T:T),"")</f>
        <v/>
      </c>
      <c r="H254" s="27" t="str">
        <f>IFERROR(_xlfn.XLOOKUP(C254,[1]期初设置!$E:$E,[1]期初设置!U:U),"")</f>
        <v/>
      </c>
      <c r="I254" s="31">
        <f>_xlfn.XLOOKUP(A254,[2]门店排名!$C:$C,[2]门店排名!$E:$E,0)</f>
        <v>0</v>
      </c>
      <c r="J254" s="31" t="str">
        <f>IFERROR(_xlfn.XLOOKUP(D254,'[1]⑥战队统计表-B-a-②呈现-业绩明细表④'!$A:$A,'[1]⑥战队统计表-B-a-②呈现-业绩明细表④'!$C:$C,0),"")</f>
        <v/>
      </c>
      <c r="K254" s="32">
        <f>IFERROR(_xlfn.XLOOKUP(C254,[1]期初设置!$E:$E,[1]期初设置!$AI:$AI,0),"")</f>
        <v>0</v>
      </c>
      <c r="L254" s="33">
        <f>_xlfn.XLOOKUP(C254,[1]期初设置!$E:$E,[1]期初设置!$J:$J,0)</f>
        <v>0</v>
      </c>
      <c r="M254" s="35">
        <f>_xlfn.XLOOKUP(C254,[1]期初设置!$E:$E,[1]期初设置!$I:$I,0)</f>
        <v>0</v>
      </c>
      <c r="N254" s="35">
        <f>_xlfn.XLOOKUP(C254,[1]期初设置!$E:$E,[1]期初设置!$K:$K,0)</f>
        <v>0</v>
      </c>
      <c r="O254" s="33">
        <f>_xlfn.XLOOKUP(C254,[1]期初设置!$E:$E,[1]期初设置!$O:$O,0)</f>
        <v>0</v>
      </c>
      <c r="P254" s="35">
        <f>IF(_xlfn.XLOOKUP(C254,[1]期初设置!$E:$E,[1]期初设置!$N:$N,0)="同老店",0,_xlfn.XLOOKUP(C254,[1]期初设置!$E:$E,[1]期初设置!$N:$N,0))</f>
        <v>0</v>
      </c>
      <c r="Q254" s="38">
        <f>_xlfn.XLOOKUP(C254,'[3]7月'!$C:$C,'[3]7月'!$E:$E,0)</f>
        <v>0</v>
      </c>
      <c r="R254" s="38">
        <f>_xlfn.XLOOKUP(C254,'[3]7月'!$C:$C,'[3]7月'!$D:$D,0)</f>
        <v>0</v>
      </c>
      <c r="S254" s="38">
        <f>_xlfn.XLOOKUP(A254,[2]人头人次表!$A:$A,[2]人头人次表!$C:$C,0)</f>
        <v>0</v>
      </c>
      <c r="T254" s="38">
        <f>_xlfn.XLOOKUP(C254,'[4]②7月-汇总'!$D:$D,'[4]②7月-汇总'!$AP:$AP,0)</f>
        <v>31</v>
      </c>
      <c r="U254" s="38">
        <f>_xlfn.XLOOKUP(C254,'[4]②7月-汇总'!$D:$D,'[4]②7月-汇总'!$U:$U,0)</f>
        <v>0</v>
      </c>
      <c r="V254" s="41">
        <f>_xlfn.XLOOKUP(C254,[5]期初设置!$E:$E,[5]期初设置!$AG:$AG,0)</f>
        <v>0</v>
      </c>
      <c r="W254" s="42">
        <f>_xlfn.XLOOKUP(C254,[5]期初设置!$E:$E,[5]期初设置!$AH:$AH,0)</f>
        <v>0</v>
      </c>
      <c r="X254" s="42">
        <f>_xlfn.XLOOKUP(C254,[5]期初设置!$E:$E,[5]期初设置!$AI:$AI,0)</f>
        <v>0</v>
      </c>
      <c r="Y254" s="42">
        <f>_xlfn.XLOOKUP(C254,[5]期初设置!$E:$E,[5]期初设置!$AM:$AM,0)</f>
        <v>0</v>
      </c>
      <c r="Z254" s="42">
        <f t="shared" si="41"/>
        <v>0</v>
      </c>
      <c r="AA254" s="42">
        <f t="shared" si="42"/>
        <v>0</v>
      </c>
      <c r="AB254" s="42">
        <f>_xlfn.XLOOKUP(C254,'[6]健康师-人工底薪'!$A:$A,'[6]健康师-人工底薪'!$AF:$AF,0)</f>
        <v>0</v>
      </c>
      <c r="AC254" s="47">
        <f t="shared" si="43"/>
        <v>0</v>
      </c>
      <c r="AD254" s="38">
        <f>_xlfn.XLOOKUP(C254,'[3]7月'!$C:$C,'[3]7月'!$F:$F,0)</f>
        <v>0</v>
      </c>
      <c r="AE254" s="38">
        <f>_xlfn.XLOOKUP(C254,'[8]7月'!$C:$C,'[8]7月'!$G:$G,0)</f>
        <v>0</v>
      </c>
      <c r="AF254" s="38">
        <f>_xlfn.XLOOKUP(C254,'[9]②7月-汇总'!$D:$D,'[9]②7月-汇总'!$W:$W,0)</f>
        <v>20</v>
      </c>
      <c r="AG254" s="38">
        <f>_xlfn.XLOOKUP(C254,'[9]②7月-汇总'!$D:$D,'[9]②7月-汇总'!$Z:$Z,0)</f>
        <v>50</v>
      </c>
      <c r="AH254" s="50" t="e">
        <f>AA254+AC254+#REF!+#REF!+#REF!+AF254+AG254+AD254+AE254</f>
        <v>#REF!</v>
      </c>
      <c r="AI254" s="38">
        <f>_xlfn.XLOOKUP(C254,'[9]①7月-花名册'!$E:$E,'[9]①7月-花名册'!$T:$T,0)</f>
        <v>0</v>
      </c>
      <c r="AJ254" s="38">
        <f t="shared" si="44"/>
        <v>0</v>
      </c>
      <c r="AK254" s="38">
        <f t="shared" si="45"/>
        <v>0</v>
      </c>
      <c r="AL254" s="38">
        <f t="shared" si="46"/>
        <v>0</v>
      </c>
      <c r="AM254" s="38" t="e">
        <f t="shared" si="47"/>
        <v>#REF!</v>
      </c>
      <c r="AN254" s="52">
        <f>_xlfn.XLOOKUP(C254,'[9]②7月-汇总'!$D:$D,'[9]②7月-汇总'!AI:AI,0)</f>
        <v>0</v>
      </c>
      <c r="AO254" s="52">
        <f>_xlfn.XLOOKUP(C254,'[9]②7月-汇总'!$D:$D,'[9]②7月-汇总'!AJ:AJ,0)</f>
        <v>0</v>
      </c>
      <c r="AP254" s="52">
        <f>_xlfn.XLOOKUP(C254,'[9]②7月-汇总'!$D:$D,'[9]②7月-汇总'!AL:AL,0)</f>
        <v>0</v>
      </c>
      <c r="AQ254" s="54">
        <f t="shared" si="48"/>
        <v>0</v>
      </c>
      <c r="AR254" s="55">
        <f>_xlfn.XLOOKUP(C254,'[9]②7月-汇总'!$D:$D,'[9]②7月-汇总'!X:X,0)</f>
        <v>0</v>
      </c>
      <c r="AS254" s="55">
        <f>_xlfn.XLOOKUP(C254,'[9]②7月-汇总'!$D:$D,'[9]②7月-汇总'!Y:Y,0)</f>
        <v>0</v>
      </c>
      <c r="AT254" s="55"/>
      <c r="AU254" s="52">
        <f>_xlfn.XLOOKUP(C254,'[10]7月社保'!$B:$B,'[10]7月社保'!$L:$L,0)</f>
        <v>0</v>
      </c>
      <c r="AV254" s="52">
        <f>IFERROR(IF(AL254&gt;0,_xlfn.XLOOKUP(C254,[11]健康师明细!$C:$C,[11]健康师明细!$N:$N,0),0),0)</f>
        <v>0</v>
      </c>
      <c r="AW254" s="52">
        <f>_xlfn.XLOOKUP(C254,'[9]②7月-汇总'!$D:$D,'[9]②7月-汇总'!$AC:$AC,0)</f>
        <v>0</v>
      </c>
      <c r="AX254" s="52">
        <f>_xlfn.XLOOKUP(C254,'[9]②7月-汇总'!$D:$D,'[9]②7月-汇总'!$AB:$AB,0)</f>
        <v>0</v>
      </c>
      <c r="AY254" s="52">
        <f>_xlfn.XLOOKUP(C254,'[9]②7月-汇总'!$D:$D,'[9]②7月-汇总'!$AD:$AD,0)</f>
        <v>0</v>
      </c>
      <c r="AZ254" s="54">
        <f t="shared" si="49"/>
        <v>0</v>
      </c>
      <c r="BA254" s="52">
        <f>_xlfn.XLOOKUP(C254,[11]健康师明细!$C:$C,[11]健康师明细!$K:$K,0)</f>
        <v>0</v>
      </c>
      <c r="BB254" s="55">
        <f>_xlfn.XLOOKUP(C254,'[9]②7月-汇总'!$D:$D,'[9]②7月-汇总'!$AE:$AE,0)</f>
        <v>0</v>
      </c>
      <c r="BC254" s="55">
        <f>_xlfn.XLOOKUP(C254,'[9]②7月-汇总'!$D:$D,'[9]②7月-汇总'!$AF:$AF,0)</f>
        <v>0</v>
      </c>
      <c r="BD254" s="58">
        <f>_xlfn.XLOOKUP(C254,'[9]②7月-汇总'!$D:$D,'[9]②7月-汇总'!$AG:$AG,0)</f>
        <v>0</v>
      </c>
      <c r="BE254" s="60" t="e">
        <f t="shared" si="53"/>
        <v>#REF!</v>
      </c>
      <c r="BF254" s="52">
        <f>_xlfn.XLOOKUP(C254,'[9]①7月-花名册'!$E:$E,'[9]①7月-花名册'!$U:$U,0)</f>
        <v>0</v>
      </c>
      <c r="BG254" s="61" t="e">
        <f t="shared" si="50"/>
        <v>#REF!</v>
      </c>
      <c r="BH254" s="61" t="e">
        <f t="shared" si="51"/>
        <v>#REF!</v>
      </c>
      <c r="BI254" s="52">
        <f>_xlfn.XLOOKUP(C254,[9]上月未发人员明细!$A:$A,[9]上月未发人员明细!$I:$I,0)</f>
        <v>0</v>
      </c>
      <c r="BJ254" s="52">
        <f>SUMIFS([7]手动调整!$F:$F,[7]手动调整!$B:$B,C254)</f>
        <v>0</v>
      </c>
      <c r="BK254" s="64" t="e">
        <f t="shared" si="52"/>
        <v>#REF!</v>
      </c>
    </row>
    <row r="255" spans="1:63">
      <c r="A255" s="22" t="s">
        <v>347</v>
      </c>
      <c r="B255" s="67" t="s">
        <v>377</v>
      </c>
      <c r="C255" s="23" t="s">
        <v>378</v>
      </c>
      <c r="D255" s="23">
        <f>_xlfn.XLOOKUP(C255,[1]期初设置!$E:$E,[1]期初设置!$AM:$AM,0)</f>
        <v>0</v>
      </c>
      <c r="E255" s="27" t="str">
        <f>IFERROR(_xlfn.XLOOKUP(C255,[1]期初设置!$E:$E,[1]期初设置!$R:$R),"")</f>
        <v/>
      </c>
      <c r="F255" s="27" t="str">
        <f>IFERROR(_xlfn.XLOOKUP(C255,[1]期初设置!$E:$E,[1]期初设置!S:S),"")</f>
        <v/>
      </c>
      <c r="G255" s="27" t="str">
        <f>IFERROR(_xlfn.XLOOKUP(C255,[1]期初设置!$E:$E,[1]期初设置!T:T),"")</f>
        <v/>
      </c>
      <c r="H255" s="27" t="str">
        <f>IFERROR(_xlfn.XLOOKUP(C255,[1]期初设置!$E:$E,[1]期初设置!U:U),"")</f>
        <v/>
      </c>
      <c r="I255" s="31">
        <f>_xlfn.XLOOKUP(A255,[2]门店排名!$C:$C,[2]门店排名!$E:$E,0)</f>
        <v>0</v>
      </c>
      <c r="J255" s="31" t="str">
        <f>IFERROR(_xlfn.XLOOKUP(D255,'[1]⑥战队统计表-B-a-②呈现-业绩明细表④'!$A:$A,'[1]⑥战队统计表-B-a-②呈现-业绩明细表④'!$C:$C,0),"")</f>
        <v/>
      </c>
      <c r="K255" s="32">
        <f>IFERROR(_xlfn.XLOOKUP(C255,[1]期初设置!$E:$E,[1]期初设置!$AI:$AI,0),"")</f>
        <v>0</v>
      </c>
      <c r="L255" s="33">
        <f>_xlfn.XLOOKUP(C255,[1]期初设置!$E:$E,[1]期初设置!$J:$J,0)</f>
        <v>0</v>
      </c>
      <c r="M255" s="35">
        <f>_xlfn.XLOOKUP(C255,[1]期初设置!$E:$E,[1]期初设置!$I:$I,0)</f>
        <v>0</v>
      </c>
      <c r="N255" s="35">
        <f>_xlfn.XLOOKUP(C255,[1]期初设置!$E:$E,[1]期初设置!$K:$K,0)</f>
        <v>0</v>
      </c>
      <c r="O255" s="33">
        <f>_xlfn.XLOOKUP(C255,[1]期初设置!$E:$E,[1]期初设置!$O:$O,0)</f>
        <v>0</v>
      </c>
      <c r="P255" s="35">
        <f>IF(_xlfn.XLOOKUP(C255,[1]期初设置!$E:$E,[1]期初设置!$N:$N,0)="同老店",0,_xlfn.XLOOKUP(C255,[1]期初设置!$E:$E,[1]期初设置!$N:$N,0))</f>
        <v>0</v>
      </c>
      <c r="Q255" s="38">
        <f>_xlfn.XLOOKUP(C255,'[3]7月'!$C:$C,'[3]7月'!$E:$E,0)</f>
        <v>0</v>
      </c>
      <c r="R255" s="38">
        <f>_xlfn.XLOOKUP(C255,'[3]7月'!$C:$C,'[3]7月'!$D:$D,0)</f>
        <v>0</v>
      </c>
      <c r="S255" s="38">
        <f>_xlfn.XLOOKUP(A255,[2]人头人次表!$A:$A,[2]人头人次表!$C:$C,0)</f>
        <v>0</v>
      </c>
      <c r="T255" s="38">
        <f>_xlfn.XLOOKUP(C255,'[4]②7月-汇总'!$D:$D,'[4]②7月-汇总'!$AP:$AP,0)</f>
        <v>29</v>
      </c>
      <c r="U255" s="38">
        <f>_xlfn.XLOOKUP(C255,'[4]②7月-汇总'!$D:$D,'[4]②7月-汇总'!$U:$U,0)</f>
        <v>2</v>
      </c>
      <c r="V255" s="41">
        <f>_xlfn.XLOOKUP(C255,[5]期初设置!$E:$E,[5]期初设置!$AG:$AG,0)</f>
        <v>0</v>
      </c>
      <c r="W255" s="42">
        <f>_xlfn.XLOOKUP(C255,[5]期初设置!$E:$E,[5]期初设置!$AH:$AH,0)</f>
        <v>0</v>
      </c>
      <c r="X255" s="42">
        <f>_xlfn.XLOOKUP(C255,[5]期初设置!$E:$E,[5]期初设置!$AI:$AI,0)</f>
        <v>0</v>
      </c>
      <c r="Y255" s="42">
        <f>_xlfn.XLOOKUP(C255,[5]期初设置!$E:$E,[5]期初设置!$AM:$AM,0)</f>
        <v>0</v>
      </c>
      <c r="Z255" s="42">
        <f t="shared" si="41"/>
        <v>0</v>
      </c>
      <c r="AA255" s="42">
        <f t="shared" si="42"/>
        <v>0</v>
      </c>
      <c r="AB255" s="42">
        <f>_xlfn.XLOOKUP(C255,'[6]健康师-人工底薪'!$A:$A,'[6]健康师-人工底薪'!$AF:$AF,0)</f>
        <v>0</v>
      </c>
      <c r="AC255" s="47">
        <f t="shared" si="43"/>
        <v>0</v>
      </c>
      <c r="AD255" s="38">
        <f>_xlfn.XLOOKUP(C255,'[3]7月'!$C:$C,'[3]7月'!$F:$F,0)</f>
        <v>0</v>
      </c>
      <c r="AE255" s="38">
        <f>_xlfn.XLOOKUP(C255,'[8]7月'!$C:$C,'[8]7月'!$G:$G,0)</f>
        <v>0</v>
      </c>
      <c r="AF255" s="38">
        <f>_xlfn.XLOOKUP(C255,'[9]②7月-汇总'!$D:$D,'[9]②7月-汇总'!$W:$W,0)</f>
        <v>0</v>
      </c>
      <c r="AG255" s="38">
        <f>_xlfn.XLOOKUP(C255,'[9]②7月-汇总'!$D:$D,'[9]②7月-汇总'!$Z:$Z,0)</f>
        <v>0</v>
      </c>
      <c r="AH255" s="50" t="e">
        <f>AA255+AC255+#REF!+#REF!+#REF!+AF255+AG255+AD255+AE255</f>
        <v>#REF!</v>
      </c>
      <c r="AI255" s="38">
        <f>_xlfn.XLOOKUP(C255,'[9]①7月-花名册'!$E:$E,'[9]①7月-花名册'!$T:$T,0)</f>
        <v>0</v>
      </c>
      <c r="AJ255" s="38">
        <f t="shared" si="44"/>
        <v>0</v>
      </c>
      <c r="AK255" s="38">
        <f t="shared" si="45"/>
        <v>0</v>
      </c>
      <c r="AL255" s="38">
        <f t="shared" si="46"/>
        <v>0</v>
      </c>
      <c r="AM255" s="38" t="e">
        <f t="shared" si="47"/>
        <v>#REF!</v>
      </c>
      <c r="AN255" s="52">
        <f>_xlfn.XLOOKUP(C255,'[9]②7月-汇总'!$D:$D,'[9]②7月-汇总'!AI:AI,0)</f>
        <v>0</v>
      </c>
      <c r="AO255" s="52">
        <f>_xlfn.XLOOKUP(C255,'[9]②7月-汇总'!$D:$D,'[9]②7月-汇总'!AJ:AJ,0)</f>
        <v>0</v>
      </c>
      <c r="AP255" s="52">
        <f>_xlfn.XLOOKUP(C255,'[9]②7月-汇总'!$D:$D,'[9]②7月-汇总'!AL:AL,0)</f>
        <v>0</v>
      </c>
      <c r="AQ255" s="54">
        <f t="shared" si="48"/>
        <v>0</v>
      </c>
      <c r="AR255" s="55">
        <f>_xlfn.XLOOKUP(C255,'[9]②7月-汇总'!$D:$D,'[9]②7月-汇总'!X:X,0)</f>
        <v>20</v>
      </c>
      <c r="AS255" s="55">
        <f>_xlfn.XLOOKUP(C255,'[9]②7月-汇总'!$D:$D,'[9]②7月-汇总'!Y:Y,0)</f>
        <v>0</v>
      </c>
      <c r="AT255" s="55"/>
      <c r="AU255" s="52">
        <f>_xlfn.XLOOKUP(C255,'[10]7月社保'!$B:$B,'[10]7月社保'!$L:$L,0)</f>
        <v>644.168</v>
      </c>
      <c r="AV255" s="52">
        <f>IFERROR(IF(AL255&gt;0,_xlfn.XLOOKUP(C255,[11]健康师明细!$C:$C,[11]健康师明细!$N:$N,0),0),0)</f>
        <v>0</v>
      </c>
      <c r="AW255" s="52">
        <f>_xlfn.XLOOKUP(C255,'[9]②7月-汇总'!$D:$D,'[9]②7月-汇总'!$AC:$AC,0)</f>
        <v>0</v>
      </c>
      <c r="AX255" s="52">
        <f>_xlfn.XLOOKUP(C255,'[9]②7月-汇总'!$D:$D,'[9]②7月-汇总'!$AB:$AB,0)</f>
        <v>0</v>
      </c>
      <c r="AY255" s="52">
        <f>_xlfn.XLOOKUP(C255,'[9]②7月-汇总'!$D:$D,'[9]②7月-汇总'!$AD:$AD,0)</f>
        <v>0</v>
      </c>
      <c r="AZ255" s="54">
        <f t="shared" si="49"/>
        <v>664.168</v>
      </c>
      <c r="BA255" s="52">
        <f>_xlfn.XLOOKUP(C255,[11]健康师明细!$C:$C,[11]健康师明细!$K:$K,0)</f>
        <v>0</v>
      </c>
      <c r="BB255" s="55">
        <f>_xlfn.XLOOKUP(C255,'[9]②7月-汇总'!$D:$D,'[9]②7月-汇总'!$AE:$AE,0)</f>
        <v>0</v>
      </c>
      <c r="BC255" s="55">
        <f>_xlfn.XLOOKUP(C255,'[9]②7月-汇总'!$D:$D,'[9]②7月-汇总'!$AF:$AF,0)</f>
        <v>0</v>
      </c>
      <c r="BD255" s="58">
        <f>_xlfn.XLOOKUP(C255,'[9]②7月-汇总'!$D:$D,'[9]②7月-汇总'!$AG:$AG,0)</f>
        <v>0</v>
      </c>
      <c r="BE255" s="60" t="e">
        <f t="shared" si="53"/>
        <v>#REF!</v>
      </c>
      <c r="BF255" s="52">
        <f>_xlfn.XLOOKUP(C255,'[9]①7月-花名册'!$E:$E,'[9]①7月-花名册'!$U:$U,0)</f>
        <v>0</v>
      </c>
      <c r="BG255" s="61" t="e">
        <f t="shared" si="50"/>
        <v>#REF!</v>
      </c>
      <c r="BH255" s="61" t="e">
        <f t="shared" si="51"/>
        <v>#REF!</v>
      </c>
      <c r="BI255" s="52">
        <f>_xlfn.XLOOKUP(C255,[9]上月未发人员明细!$A:$A,[9]上月未发人员明细!$I:$I,0)</f>
        <v>0</v>
      </c>
      <c r="BJ255" s="52">
        <f>SUMIFS([7]手动调整!$F:$F,[7]手动调整!$B:$B,C255)</f>
        <v>0</v>
      </c>
      <c r="BK255" s="64" t="e">
        <f t="shared" si="52"/>
        <v>#REF!</v>
      </c>
    </row>
    <row r="256" spans="1:63">
      <c r="A256" s="22" t="s">
        <v>347</v>
      </c>
      <c r="B256" s="67" t="s">
        <v>377</v>
      </c>
      <c r="C256" s="23" t="s">
        <v>379</v>
      </c>
      <c r="D256" s="23">
        <f>_xlfn.XLOOKUP(C256,[1]期初设置!$E:$E,[1]期初设置!$AM:$AM,0)</f>
        <v>0</v>
      </c>
      <c r="E256" s="27" t="str">
        <f>IFERROR(_xlfn.XLOOKUP(C256,[1]期初设置!$E:$E,[1]期初设置!$R:$R),"")</f>
        <v/>
      </c>
      <c r="F256" s="27" t="str">
        <f>IFERROR(_xlfn.XLOOKUP(C256,[1]期初设置!$E:$E,[1]期初设置!S:S),"")</f>
        <v/>
      </c>
      <c r="G256" s="27" t="str">
        <f>IFERROR(_xlfn.XLOOKUP(C256,[1]期初设置!$E:$E,[1]期初设置!T:T),"")</f>
        <v/>
      </c>
      <c r="H256" s="27" t="str">
        <f>IFERROR(_xlfn.XLOOKUP(C256,[1]期初设置!$E:$E,[1]期初设置!U:U),"")</f>
        <v/>
      </c>
      <c r="I256" s="31">
        <f>_xlfn.XLOOKUP(A256,[2]门店排名!$C:$C,[2]门店排名!$E:$E,0)</f>
        <v>0</v>
      </c>
      <c r="J256" s="31" t="str">
        <f>IFERROR(_xlfn.XLOOKUP(D256,'[1]⑥战队统计表-B-a-②呈现-业绩明细表④'!$A:$A,'[1]⑥战队统计表-B-a-②呈现-业绩明细表④'!$C:$C,0),"")</f>
        <v/>
      </c>
      <c r="K256" s="32">
        <f>IFERROR(_xlfn.XLOOKUP(C256,[1]期初设置!$E:$E,[1]期初设置!$AI:$AI,0),"")</f>
        <v>0</v>
      </c>
      <c r="L256" s="33">
        <f>_xlfn.XLOOKUP(C256,[1]期初设置!$E:$E,[1]期初设置!$J:$J,0)</f>
        <v>0</v>
      </c>
      <c r="M256" s="35">
        <f>_xlfn.XLOOKUP(C256,[1]期初设置!$E:$E,[1]期初设置!$I:$I,0)</f>
        <v>0</v>
      </c>
      <c r="N256" s="35">
        <f>_xlfn.XLOOKUP(C256,[1]期初设置!$E:$E,[1]期初设置!$K:$K,0)</f>
        <v>0</v>
      </c>
      <c r="O256" s="33">
        <f>_xlfn.XLOOKUP(C256,[1]期初设置!$E:$E,[1]期初设置!$O:$O,0)</f>
        <v>0</v>
      </c>
      <c r="P256" s="35">
        <f>IF(_xlfn.XLOOKUP(C256,[1]期初设置!$E:$E,[1]期初设置!$N:$N,0)="同老店",0,_xlfn.XLOOKUP(C256,[1]期初设置!$E:$E,[1]期初设置!$N:$N,0))</f>
        <v>0</v>
      </c>
      <c r="Q256" s="38">
        <f>_xlfn.XLOOKUP(C256,'[3]7月'!$C:$C,'[3]7月'!$E:$E,0)</f>
        <v>0</v>
      </c>
      <c r="R256" s="38">
        <f>_xlfn.XLOOKUP(C256,'[3]7月'!$C:$C,'[3]7月'!$D:$D,0)</f>
        <v>0</v>
      </c>
      <c r="S256" s="38">
        <f>_xlfn.XLOOKUP(A256,[2]人头人次表!$A:$A,[2]人头人次表!$C:$C,0)</f>
        <v>0</v>
      </c>
      <c r="T256" s="38">
        <f>_xlfn.XLOOKUP(C256,'[4]②7月-汇总'!$D:$D,'[4]②7月-汇总'!$AP:$AP,0)</f>
        <v>22</v>
      </c>
      <c r="U256" s="38">
        <f>_xlfn.XLOOKUP(C256,'[4]②7月-汇总'!$D:$D,'[4]②7月-汇总'!$U:$U,0)</f>
        <v>9</v>
      </c>
      <c r="V256" s="41">
        <f>_xlfn.XLOOKUP(C256,[5]期初设置!$E:$E,[5]期初设置!$AG:$AG,0)</f>
        <v>0</v>
      </c>
      <c r="W256" s="42">
        <f>_xlfn.XLOOKUP(C256,[5]期初设置!$E:$E,[5]期初设置!$AH:$AH,0)</f>
        <v>0</v>
      </c>
      <c r="X256" s="42">
        <f>_xlfn.XLOOKUP(C256,[5]期初设置!$E:$E,[5]期初设置!$AI:$AI,0)</f>
        <v>0</v>
      </c>
      <c r="Y256" s="42">
        <f>_xlfn.XLOOKUP(C256,[5]期初设置!$E:$E,[5]期初设置!$AM:$AM,0)</f>
        <v>0</v>
      </c>
      <c r="Z256" s="42">
        <f t="shared" si="41"/>
        <v>0</v>
      </c>
      <c r="AA256" s="42">
        <f t="shared" si="42"/>
        <v>0</v>
      </c>
      <c r="AB256" s="42">
        <f>_xlfn.XLOOKUP(C256,'[6]健康师-人工底薪'!$A:$A,'[6]健康师-人工底薪'!$AF:$AF,0)</f>
        <v>0</v>
      </c>
      <c r="AC256" s="47">
        <f t="shared" si="43"/>
        <v>0</v>
      </c>
      <c r="AD256" s="38">
        <f>_xlfn.XLOOKUP(C256,'[3]7月'!$C:$C,'[3]7月'!$F:$F,0)</f>
        <v>0</v>
      </c>
      <c r="AE256" s="38">
        <f>_xlfn.XLOOKUP(C256,'[8]7月'!$C:$C,'[8]7月'!$G:$G,0)</f>
        <v>0</v>
      </c>
      <c r="AF256" s="38">
        <f>_xlfn.XLOOKUP(C256,'[9]②7月-汇总'!$D:$D,'[9]②7月-汇总'!$W:$W,0)</f>
        <v>0</v>
      </c>
      <c r="AG256" s="38">
        <f>_xlfn.XLOOKUP(C256,'[9]②7月-汇总'!$D:$D,'[9]②7月-汇总'!$Z:$Z,0)</f>
        <v>0</v>
      </c>
      <c r="AH256" s="50" t="e">
        <f>AA256+AC256+#REF!+#REF!+#REF!+AF256+AG256+AD256+AE256</f>
        <v>#REF!</v>
      </c>
      <c r="AI256" s="38">
        <f>_xlfn.XLOOKUP(C256,'[9]①7月-花名册'!$E:$E,'[9]①7月-花名册'!$T:$T,0)</f>
        <v>0</v>
      </c>
      <c r="AJ256" s="38">
        <f t="shared" si="44"/>
        <v>0</v>
      </c>
      <c r="AK256" s="38">
        <f t="shared" si="45"/>
        <v>0</v>
      </c>
      <c r="AL256" s="38">
        <f t="shared" si="46"/>
        <v>0</v>
      </c>
      <c r="AM256" s="38" t="e">
        <f t="shared" si="47"/>
        <v>#REF!</v>
      </c>
      <c r="AN256" s="52">
        <f>_xlfn.XLOOKUP(C256,'[9]②7月-汇总'!$D:$D,'[9]②7月-汇总'!AI:AI,0)</f>
        <v>0</v>
      </c>
      <c r="AO256" s="52">
        <f>_xlfn.XLOOKUP(C256,'[9]②7月-汇总'!$D:$D,'[9]②7月-汇总'!AJ:AJ,0)</f>
        <v>0</v>
      </c>
      <c r="AP256" s="52">
        <f>_xlfn.XLOOKUP(C256,'[9]②7月-汇总'!$D:$D,'[9]②7月-汇总'!AL:AL,0)</f>
        <v>0</v>
      </c>
      <c r="AQ256" s="54">
        <f t="shared" si="48"/>
        <v>0</v>
      </c>
      <c r="AR256" s="55">
        <f>_xlfn.XLOOKUP(C256,'[9]②7月-汇总'!$D:$D,'[9]②7月-汇总'!X:X,0)</f>
        <v>10</v>
      </c>
      <c r="AS256" s="55">
        <f>_xlfn.XLOOKUP(C256,'[9]②7月-汇总'!$D:$D,'[9]②7月-汇总'!Y:Y,0)</f>
        <v>0</v>
      </c>
      <c r="AT256" s="55"/>
      <c r="AU256" s="52">
        <f>_xlfn.XLOOKUP(C256,'[10]7月社保'!$B:$B,'[10]7月社保'!$L:$L,0)</f>
        <v>640.56</v>
      </c>
      <c r="AV256" s="52">
        <f>IFERROR(IF(AL256&gt;0,_xlfn.XLOOKUP(C256,[11]健康师明细!$C:$C,[11]健康师明细!$N:$N,0),0),0)</f>
        <v>0</v>
      </c>
      <c r="AW256" s="52">
        <f>_xlfn.XLOOKUP(C256,'[9]②7月-汇总'!$D:$D,'[9]②7月-汇总'!$AC:$AC,0)</f>
        <v>0</v>
      </c>
      <c r="AX256" s="52">
        <f>_xlfn.XLOOKUP(C256,'[9]②7月-汇总'!$D:$D,'[9]②7月-汇总'!$AB:$AB,0)</f>
        <v>0</v>
      </c>
      <c r="AY256" s="52">
        <f>_xlfn.XLOOKUP(C256,'[9]②7月-汇总'!$D:$D,'[9]②7月-汇总'!$AD:$AD,0)</f>
        <v>0</v>
      </c>
      <c r="AZ256" s="54">
        <f t="shared" si="49"/>
        <v>650.56</v>
      </c>
      <c r="BA256" s="52">
        <f>_xlfn.XLOOKUP(C256,[11]健康师明细!$C:$C,[11]健康师明细!$K:$K,0)</f>
        <v>0</v>
      </c>
      <c r="BB256" s="55">
        <f>_xlfn.XLOOKUP(C256,'[9]②7月-汇总'!$D:$D,'[9]②7月-汇总'!$AE:$AE,0)</f>
        <v>0</v>
      </c>
      <c r="BC256" s="55">
        <f>_xlfn.XLOOKUP(C256,'[9]②7月-汇总'!$D:$D,'[9]②7月-汇总'!$AF:$AF,0)</f>
        <v>0</v>
      </c>
      <c r="BD256" s="58">
        <f>_xlfn.XLOOKUP(C256,'[9]②7月-汇总'!$D:$D,'[9]②7月-汇总'!$AG:$AG,0)</f>
        <v>0</v>
      </c>
      <c r="BE256" s="60" t="e">
        <f t="shared" si="53"/>
        <v>#REF!</v>
      </c>
      <c r="BF256" s="52">
        <f>_xlfn.XLOOKUP(C256,'[9]①7月-花名册'!$E:$E,'[9]①7月-花名册'!$U:$U,0)</f>
        <v>0</v>
      </c>
      <c r="BG256" s="61" t="e">
        <f t="shared" si="50"/>
        <v>#REF!</v>
      </c>
      <c r="BH256" s="61" t="e">
        <f t="shared" si="51"/>
        <v>#REF!</v>
      </c>
      <c r="BI256" s="52">
        <f>_xlfn.XLOOKUP(C256,[9]上月未发人员明细!$A:$A,[9]上月未发人员明细!$I:$I,0)</f>
        <v>0</v>
      </c>
      <c r="BJ256" s="52">
        <f>SUMIFS([7]手动调整!$F:$F,[7]手动调整!$B:$B,C256)</f>
        <v>0</v>
      </c>
      <c r="BK256" s="64" t="e">
        <f t="shared" si="52"/>
        <v>#REF!</v>
      </c>
    </row>
    <row r="257" spans="1:63">
      <c r="A257" s="22" t="s">
        <v>347</v>
      </c>
      <c r="B257" s="67" t="s">
        <v>380</v>
      </c>
      <c r="C257" s="23" t="s">
        <v>381</v>
      </c>
      <c r="D257" s="23">
        <f>_xlfn.XLOOKUP(C257,[1]期初设置!$E:$E,[1]期初设置!$AM:$AM,0)</f>
        <v>0</v>
      </c>
      <c r="E257" s="27" t="str">
        <f>IFERROR(_xlfn.XLOOKUP(C257,[1]期初设置!$E:$E,[1]期初设置!$R:$R),"")</f>
        <v/>
      </c>
      <c r="F257" s="27" t="str">
        <f>IFERROR(_xlfn.XLOOKUP(C257,[1]期初设置!$E:$E,[1]期初设置!S:S),"")</f>
        <v/>
      </c>
      <c r="G257" s="27" t="str">
        <f>IFERROR(_xlfn.XLOOKUP(C257,[1]期初设置!$E:$E,[1]期初设置!T:T),"")</f>
        <v/>
      </c>
      <c r="H257" s="27" t="str">
        <f>IFERROR(_xlfn.XLOOKUP(C257,[1]期初设置!$E:$E,[1]期初设置!U:U),"")</f>
        <v/>
      </c>
      <c r="I257" s="31">
        <f>_xlfn.XLOOKUP(A257,[2]门店排名!$C:$C,[2]门店排名!$E:$E,0)</f>
        <v>0</v>
      </c>
      <c r="J257" s="31" t="str">
        <f>IFERROR(_xlfn.XLOOKUP(D257,'[1]⑥战队统计表-B-a-②呈现-业绩明细表④'!$A:$A,'[1]⑥战队统计表-B-a-②呈现-业绩明细表④'!$C:$C,0),"")</f>
        <v/>
      </c>
      <c r="K257" s="32">
        <f>IFERROR(_xlfn.XLOOKUP(C257,[1]期初设置!$E:$E,[1]期初设置!$AI:$AI,0),"")</f>
        <v>0</v>
      </c>
      <c r="L257" s="33">
        <f>_xlfn.XLOOKUP(C257,[1]期初设置!$E:$E,[1]期初设置!$J:$J,0)</f>
        <v>0</v>
      </c>
      <c r="M257" s="35">
        <f>_xlfn.XLOOKUP(C257,[1]期初设置!$E:$E,[1]期初设置!$I:$I,0)</f>
        <v>0</v>
      </c>
      <c r="N257" s="35">
        <f>_xlfn.XLOOKUP(C257,[1]期初设置!$E:$E,[1]期初设置!$K:$K,0)</f>
        <v>0</v>
      </c>
      <c r="O257" s="33">
        <f>_xlfn.XLOOKUP(C257,[1]期初设置!$E:$E,[1]期初设置!$O:$O,0)</f>
        <v>0</v>
      </c>
      <c r="P257" s="35">
        <f>IF(_xlfn.XLOOKUP(C257,[1]期初设置!$E:$E,[1]期初设置!$N:$N,0)="同老店",0,_xlfn.XLOOKUP(C257,[1]期初设置!$E:$E,[1]期初设置!$N:$N,0))</f>
        <v>0</v>
      </c>
      <c r="Q257" s="38">
        <f>_xlfn.XLOOKUP(C257,'[3]7月'!$C:$C,'[3]7月'!$E:$E,0)</f>
        <v>0</v>
      </c>
      <c r="R257" s="38">
        <f>_xlfn.XLOOKUP(C257,'[3]7月'!$C:$C,'[3]7月'!$D:$D,0)</f>
        <v>0</v>
      </c>
      <c r="S257" s="38">
        <f>_xlfn.XLOOKUP(A257,[2]人头人次表!$A:$A,[2]人头人次表!$C:$C,0)</f>
        <v>0</v>
      </c>
      <c r="T257" s="38">
        <f>_xlfn.XLOOKUP(C257,'[4]②7月-汇总'!$D:$D,'[4]②7月-汇总'!$AP:$AP,0)</f>
        <v>31</v>
      </c>
      <c r="U257" s="38">
        <f>_xlfn.XLOOKUP(C257,'[4]②7月-汇总'!$D:$D,'[4]②7月-汇总'!$U:$U,0)</f>
        <v>0</v>
      </c>
      <c r="V257" s="41">
        <f>_xlfn.XLOOKUP(C257,[5]期初设置!$E:$E,[5]期初设置!$AG:$AG,0)</f>
        <v>0</v>
      </c>
      <c r="W257" s="42">
        <f>_xlfn.XLOOKUP(C257,[5]期初设置!$E:$E,[5]期初设置!$AH:$AH,0)</f>
        <v>0</v>
      </c>
      <c r="X257" s="42">
        <f>_xlfn.XLOOKUP(C257,[5]期初设置!$E:$E,[5]期初设置!$AI:$AI,0)</f>
        <v>0</v>
      </c>
      <c r="Y257" s="42">
        <f>_xlfn.XLOOKUP(C257,[5]期初设置!$E:$E,[5]期初设置!$AM:$AM,0)</f>
        <v>0</v>
      </c>
      <c r="Z257" s="42">
        <f t="shared" si="41"/>
        <v>0</v>
      </c>
      <c r="AA257" s="42">
        <f t="shared" si="42"/>
        <v>0</v>
      </c>
      <c r="AB257" s="42">
        <f>_xlfn.XLOOKUP(C257,'[6]健康师-人工底薪'!$A:$A,'[6]健康师-人工底薪'!$AF:$AF,0)</f>
        <v>0</v>
      </c>
      <c r="AC257" s="47">
        <f t="shared" si="43"/>
        <v>0</v>
      </c>
      <c r="AD257" s="38">
        <f>_xlfn.XLOOKUP(C257,'[3]7月'!$C:$C,'[3]7月'!$F:$F,0)</f>
        <v>0</v>
      </c>
      <c r="AE257" s="38">
        <f>_xlfn.XLOOKUP(C257,'[8]7月'!$C:$C,'[8]7月'!$G:$G,0)</f>
        <v>0</v>
      </c>
      <c r="AF257" s="38">
        <f>_xlfn.XLOOKUP(C257,'[9]②7月-汇总'!$D:$D,'[9]②7月-汇总'!$W:$W,0)</f>
        <v>0</v>
      </c>
      <c r="AG257" s="38">
        <f>_xlfn.XLOOKUP(C257,'[9]②7月-汇总'!$D:$D,'[9]②7月-汇总'!$Z:$Z,0)</f>
        <v>0</v>
      </c>
      <c r="AH257" s="50" t="e">
        <f>AA257+AC257+#REF!+#REF!+#REF!+AF257+AG257+AD257+AE257</f>
        <v>#REF!</v>
      </c>
      <c r="AI257" s="38">
        <f>_xlfn.XLOOKUP(C257,'[9]①7月-花名册'!$E:$E,'[9]①7月-花名册'!$T:$T,0)</f>
        <v>0</v>
      </c>
      <c r="AJ257" s="38">
        <f t="shared" si="44"/>
        <v>0</v>
      </c>
      <c r="AK257" s="38">
        <f t="shared" si="45"/>
        <v>0</v>
      </c>
      <c r="AL257" s="38">
        <f t="shared" si="46"/>
        <v>0</v>
      </c>
      <c r="AM257" s="38" t="e">
        <f t="shared" si="47"/>
        <v>#REF!</v>
      </c>
      <c r="AN257" s="52">
        <f>_xlfn.XLOOKUP(C257,'[9]②7月-汇总'!$D:$D,'[9]②7月-汇总'!AI:AI,0)</f>
        <v>0</v>
      </c>
      <c r="AO257" s="52">
        <f>_xlfn.XLOOKUP(C257,'[9]②7月-汇总'!$D:$D,'[9]②7月-汇总'!AJ:AJ,0)</f>
        <v>0</v>
      </c>
      <c r="AP257" s="52">
        <f>_xlfn.XLOOKUP(C257,'[9]②7月-汇总'!$D:$D,'[9]②7月-汇总'!AL:AL,0)</f>
        <v>0</v>
      </c>
      <c r="AQ257" s="54">
        <f t="shared" si="48"/>
        <v>0</v>
      </c>
      <c r="AR257" s="55">
        <f>_xlfn.XLOOKUP(C257,'[9]②7月-汇总'!$D:$D,'[9]②7月-汇总'!X:X,0)</f>
        <v>0</v>
      </c>
      <c r="AS257" s="55">
        <f>_xlfn.XLOOKUP(C257,'[9]②7月-汇总'!$D:$D,'[9]②7月-汇总'!Y:Y,0)</f>
        <v>0</v>
      </c>
      <c r="AT257" s="55"/>
      <c r="AU257" s="52">
        <f>_xlfn.XLOOKUP(C257,'[10]7月社保'!$B:$B,'[10]7月社保'!$L:$L,0)</f>
        <v>640.56</v>
      </c>
      <c r="AV257" s="52">
        <f>IFERROR(IF(AL257&gt;0,_xlfn.XLOOKUP(C257,[11]健康师明细!$C:$C,[11]健康师明细!$N:$N,0),0),0)</f>
        <v>0</v>
      </c>
      <c r="AW257" s="52">
        <f>_xlfn.XLOOKUP(C257,'[9]②7月-汇总'!$D:$D,'[9]②7月-汇总'!$AC:$AC,0)</f>
        <v>0</v>
      </c>
      <c r="AX257" s="52">
        <f>_xlfn.XLOOKUP(C257,'[9]②7月-汇总'!$D:$D,'[9]②7月-汇总'!$AB:$AB,0)</f>
        <v>0</v>
      </c>
      <c r="AY257" s="52">
        <f>_xlfn.XLOOKUP(C257,'[9]②7月-汇总'!$D:$D,'[9]②7月-汇总'!$AD:$AD,0)</f>
        <v>0</v>
      </c>
      <c r="AZ257" s="54">
        <f t="shared" si="49"/>
        <v>640.56</v>
      </c>
      <c r="BA257" s="52">
        <f>_xlfn.XLOOKUP(C257,[11]健康师明细!$C:$C,[11]健康师明细!$K:$K,0)</f>
        <v>0</v>
      </c>
      <c r="BB257" s="55">
        <f>_xlfn.XLOOKUP(C257,'[9]②7月-汇总'!$D:$D,'[9]②7月-汇总'!$AE:$AE,0)</f>
        <v>0</v>
      </c>
      <c r="BC257" s="55">
        <f>_xlfn.XLOOKUP(C257,'[9]②7月-汇总'!$D:$D,'[9]②7月-汇总'!$AF:$AF,0)</f>
        <v>0</v>
      </c>
      <c r="BD257" s="58">
        <f>_xlfn.XLOOKUP(C257,'[9]②7月-汇总'!$D:$D,'[9]②7月-汇总'!$AG:$AG,0)</f>
        <v>0</v>
      </c>
      <c r="BE257" s="60" t="e">
        <f t="shared" si="53"/>
        <v>#REF!</v>
      </c>
      <c r="BF257" s="52">
        <f>_xlfn.XLOOKUP(C257,'[9]①7月-花名册'!$E:$E,'[9]①7月-花名册'!$U:$U,0)</f>
        <v>0</v>
      </c>
      <c r="BG257" s="61" t="e">
        <f t="shared" si="50"/>
        <v>#REF!</v>
      </c>
      <c r="BH257" s="61" t="e">
        <f t="shared" si="51"/>
        <v>#REF!</v>
      </c>
      <c r="BI257" s="52">
        <f>_xlfn.XLOOKUP(C257,[9]上月未发人员明细!$A:$A,[9]上月未发人员明细!$I:$I,0)</f>
        <v>0</v>
      </c>
      <c r="BJ257" s="52">
        <f>SUMIFS([7]手动调整!$F:$F,[7]手动调整!$B:$B,C257)</f>
        <v>0</v>
      </c>
      <c r="BK257" s="64" t="e">
        <f t="shared" si="52"/>
        <v>#REF!</v>
      </c>
    </row>
    <row r="258" spans="1:63">
      <c r="A258" s="22" t="s">
        <v>347</v>
      </c>
      <c r="B258" s="67" t="s">
        <v>380</v>
      </c>
      <c r="C258" s="23" t="s">
        <v>382</v>
      </c>
      <c r="D258" s="23">
        <f>_xlfn.XLOOKUP(C258,[1]期初设置!$E:$E,[1]期初设置!$AM:$AM,0)</f>
        <v>0</v>
      </c>
      <c r="E258" s="27" t="str">
        <f>IFERROR(_xlfn.XLOOKUP(C258,[1]期初设置!$E:$E,[1]期初设置!$R:$R),"")</f>
        <v/>
      </c>
      <c r="F258" s="27" t="str">
        <f>IFERROR(_xlfn.XLOOKUP(C258,[1]期初设置!$E:$E,[1]期初设置!S:S),"")</f>
        <v/>
      </c>
      <c r="G258" s="27" t="str">
        <f>IFERROR(_xlfn.XLOOKUP(C258,[1]期初设置!$E:$E,[1]期初设置!T:T),"")</f>
        <v/>
      </c>
      <c r="H258" s="27" t="str">
        <f>IFERROR(_xlfn.XLOOKUP(C258,[1]期初设置!$E:$E,[1]期初设置!U:U),"")</f>
        <v/>
      </c>
      <c r="I258" s="31">
        <f>_xlfn.XLOOKUP(A258,[2]门店排名!$C:$C,[2]门店排名!$E:$E,0)</f>
        <v>0</v>
      </c>
      <c r="J258" s="31" t="str">
        <f>IFERROR(_xlfn.XLOOKUP(D258,'[1]⑥战队统计表-B-a-②呈现-业绩明细表④'!$A:$A,'[1]⑥战队统计表-B-a-②呈现-业绩明细表④'!$C:$C,0),"")</f>
        <v/>
      </c>
      <c r="K258" s="32">
        <f>IFERROR(_xlfn.XLOOKUP(C258,[1]期初设置!$E:$E,[1]期初设置!$AI:$AI,0),"")</f>
        <v>0</v>
      </c>
      <c r="L258" s="33">
        <f>_xlfn.XLOOKUP(C258,[1]期初设置!$E:$E,[1]期初设置!$J:$J,0)</f>
        <v>0</v>
      </c>
      <c r="M258" s="35">
        <f>_xlfn.XLOOKUP(C258,[1]期初设置!$E:$E,[1]期初设置!$I:$I,0)</f>
        <v>0</v>
      </c>
      <c r="N258" s="35">
        <f>_xlfn.XLOOKUP(C258,[1]期初设置!$E:$E,[1]期初设置!$K:$K,0)</f>
        <v>0</v>
      </c>
      <c r="O258" s="33">
        <f>_xlfn.XLOOKUP(C258,[1]期初设置!$E:$E,[1]期初设置!$O:$O,0)</f>
        <v>0</v>
      </c>
      <c r="P258" s="35">
        <f>IF(_xlfn.XLOOKUP(C258,[1]期初设置!$E:$E,[1]期初设置!$N:$N,0)="同老店",0,_xlfn.XLOOKUP(C258,[1]期初设置!$E:$E,[1]期初设置!$N:$N,0))</f>
        <v>0</v>
      </c>
      <c r="Q258" s="38">
        <f>_xlfn.XLOOKUP(C258,'[3]7月'!$C:$C,'[3]7月'!$E:$E,0)</f>
        <v>0</v>
      </c>
      <c r="R258" s="38">
        <f>_xlfn.XLOOKUP(C258,'[3]7月'!$C:$C,'[3]7月'!$D:$D,0)</f>
        <v>0</v>
      </c>
      <c r="S258" s="38">
        <f>_xlfn.XLOOKUP(A258,[2]人头人次表!$A:$A,[2]人头人次表!$C:$C,0)</f>
        <v>0</v>
      </c>
      <c r="T258" s="38">
        <f>_xlfn.XLOOKUP(C258,'[4]②7月-汇总'!$D:$D,'[4]②7月-汇总'!$AP:$AP,0)</f>
        <v>31</v>
      </c>
      <c r="U258" s="38">
        <f>_xlfn.XLOOKUP(C258,'[4]②7月-汇总'!$D:$D,'[4]②7月-汇总'!$U:$U,0)</f>
        <v>0</v>
      </c>
      <c r="V258" s="41">
        <f>_xlfn.XLOOKUP(C258,[5]期初设置!$E:$E,[5]期初设置!$AG:$AG,0)</f>
        <v>0</v>
      </c>
      <c r="W258" s="42">
        <f>_xlfn.XLOOKUP(C258,[5]期初设置!$E:$E,[5]期初设置!$AH:$AH,0)</f>
        <v>0</v>
      </c>
      <c r="X258" s="42">
        <f>_xlfn.XLOOKUP(C258,[5]期初设置!$E:$E,[5]期初设置!$AI:$AI,0)</f>
        <v>0</v>
      </c>
      <c r="Y258" s="42">
        <f>_xlfn.XLOOKUP(C258,[5]期初设置!$E:$E,[5]期初设置!$AM:$AM,0)</f>
        <v>0</v>
      </c>
      <c r="Z258" s="42">
        <f t="shared" si="41"/>
        <v>0</v>
      </c>
      <c r="AA258" s="42">
        <f t="shared" si="42"/>
        <v>0</v>
      </c>
      <c r="AB258" s="42">
        <f>_xlfn.XLOOKUP(C258,'[6]健康师-人工底薪'!$A:$A,'[6]健康师-人工底薪'!$AF:$AF,0)</f>
        <v>0</v>
      </c>
      <c r="AC258" s="47">
        <f t="shared" si="43"/>
        <v>0</v>
      </c>
      <c r="AD258" s="38">
        <f>_xlfn.XLOOKUP(C258,'[3]7月'!$C:$C,'[3]7月'!$F:$F,0)</f>
        <v>0</v>
      </c>
      <c r="AE258" s="38">
        <f>_xlfn.XLOOKUP(C258,'[8]7月'!$C:$C,'[8]7月'!$G:$G,0)</f>
        <v>0</v>
      </c>
      <c r="AF258" s="38">
        <f>_xlfn.XLOOKUP(C258,'[9]②7月-汇总'!$D:$D,'[9]②7月-汇总'!$W:$W,0)</f>
        <v>20</v>
      </c>
      <c r="AG258" s="38">
        <f>_xlfn.XLOOKUP(C258,'[9]②7月-汇总'!$D:$D,'[9]②7月-汇总'!$Z:$Z,0)</f>
        <v>50</v>
      </c>
      <c r="AH258" s="50" t="e">
        <f>AA258+AC258+#REF!+#REF!+#REF!+AF258+AG258+AD258+AE258</f>
        <v>#REF!</v>
      </c>
      <c r="AI258" s="38">
        <f>_xlfn.XLOOKUP(C258,'[9]①7月-花名册'!$E:$E,'[9]①7月-花名册'!$T:$T,0)</f>
        <v>0</v>
      </c>
      <c r="AJ258" s="38">
        <f t="shared" si="44"/>
        <v>0</v>
      </c>
      <c r="AK258" s="38">
        <f t="shared" si="45"/>
        <v>0</v>
      </c>
      <c r="AL258" s="38">
        <f t="shared" si="46"/>
        <v>0</v>
      </c>
      <c r="AM258" s="38" t="e">
        <f t="shared" si="47"/>
        <v>#REF!</v>
      </c>
      <c r="AN258" s="52">
        <f>_xlfn.XLOOKUP(C258,'[9]②7月-汇总'!$D:$D,'[9]②7月-汇总'!AI:AI,0)</f>
        <v>0</v>
      </c>
      <c r="AO258" s="52">
        <f>_xlfn.XLOOKUP(C258,'[9]②7月-汇总'!$D:$D,'[9]②7月-汇总'!AJ:AJ,0)</f>
        <v>0</v>
      </c>
      <c r="AP258" s="52">
        <f>_xlfn.XLOOKUP(C258,'[9]②7月-汇总'!$D:$D,'[9]②7月-汇总'!AL:AL,0)</f>
        <v>0</v>
      </c>
      <c r="AQ258" s="54">
        <f t="shared" si="48"/>
        <v>0</v>
      </c>
      <c r="AR258" s="55">
        <f>_xlfn.XLOOKUP(C258,'[9]②7月-汇总'!$D:$D,'[9]②7月-汇总'!X:X,0)</f>
        <v>0</v>
      </c>
      <c r="AS258" s="55">
        <f>_xlfn.XLOOKUP(C258,'[9]②7月-汇总'!$D:$D,'[9]②7月-汇总'!Y:Y,0)</f>
        <v>0</v>
      </c>
      <c r="AT258" s="55"/>
      <c r="AU258" s="52">
        <f>_xlfn.XLOOKUP(C258,'[10]7月社保'!$B:$B,'[10]7月社保'!$L:$L,0)</f>
        <v>640.56</v>
      </c>
      <c r="AV258" s="52">
        <f>IFERROR(IF(AL258&gt;0,_xlfn.XLOOKUP(C258,[11]健康师明细!$C:$C,[11]健康师明细!$N:$N,0),0),0)</f>
        <v>0</v>
      </c>
      <c r="AW258" s="52">
        <f>_xlfn.XLOOKUP(C258,'[9]②7月-汇总'!$D:$D,'[9]②7月-汇总'!$AC:$AC,0)</f>
        <v>0</v>
      </c>
      <c r="AX258" s="52">
        <f>_xlfn.XLOOKUP(C258,'[9]②7月-汇总'!$D:$D,'[9]②7月-汇总'!$AB:$AB,0)</f>
        <v>0</v>
      </c>
      <c r="AY258" s="52">
        <f>_xlfn.XLOOKUP(C258,'[9]②7月-汇总'!$D:$D,'[9]②7月-汇总'!$AD:$AD,0)</f>
        <v>0</v>
      </c>
      <c r="AZ258" s="54">
        <f t="shared" si="49"/>
        <v>640.56</v>
      </c>
      <c r="BA258" s="52">
        <f>_xlfn.XLOOKUP(C258,[11]健康师明细!$C:$C,[11]健康师明细!$K:$K,0)</f>
        <v>0</v>
      </c>
      <c r="BB258" s="55">
        <f>_xlfn.XLOOKUP(C258,'[9]②7月-汇总'!$D:$D,'[9]②7月-汇总'!$AE:$AE,0)</f>
        <v>0</v>
      </c>
      <c r="BC258" s="55">
        <f>_xlfn.XLOOKUP(C258,'[9]②7月-汇总'!$D:$D,'[9]②7月-汇总'!$AF:$AF,0)</f>
        <v>0</v>
      </c>
      <c r="BD258" s="58">
        <f>_xlfn.XLOOKUP(C258,'[9]②7月-汇总'!$D:$D,'[9]②7月-汇总'!$AG:$AG,0)</f>
        <v>0</v>
      </c>
      <c r="BE258" s="60" t="e">
        <f t="shared" si="53"/>
        <v>#REF!</v>
      </c>
      <c r="BF258" s="52">
        <f>_xlfn.XLOOKUP(C258,'[9]①7月-花名册'!$E:$E,'[9]①7月-花名册'!$U:$U,0)</f>
        <v>0</v>
      </c>
      <c r="BG258" s="61" t="e">
        <f t="shared" si="50"/>
        <v>#REF!</v>
      </c>
      <c r="BH258" s="61" t="e">
        <f t="shared" si="51"/>
        <v>#REF!</v>
      </c>
      <c r="BI258" s="52">
        <f>_xlfn.XLOOKUP(C258,[9]上月未发人员明细!$A:$A,[9]上月未发人员明细!$I:$I,0)</f>
        <v>0</v>
      </c>
      <c r="BJ258" s="52">
        <f>SUMIFS([7]手动调整!$F:$F,[7]手动调整!$B:$B,C258)</f>
        <v>0</v>
      </c>
      <c r="BK258" s="64" t="e">
        <f t="shared" si="52"/>
        <v>#REF!</v>
      </c>
    </row>
    <row r="259" spans="1:63">
      <c r="A259" s="22" t="s">
        <v>347</v>
      </c>
      <c r="B259" s="67" t="s">
        <v>380</v>
      </c>
      <c r="C259" s="23" t="s">
        <v>383</v>
      </c>
      <c r="D259" s="23">
        <f>_xlfn.XLOOKUP(C259,[1]期初设置!$E:$E,[1]期初设置!$AM:$AM,0)</f>
        <v>0</v>
      </c>
      <c r="E259" s="27" t="str">
        <f>IFERROR(_xlfn.XLOOKUP(C259,[1]期初设置!$E:$E,[1]期初设置!$R:$R),"")</f>
        <v/>
      </c>
      <c r="F259" s="27" t="str">
        <f>IFERROR(_xlfn.XLOOKUP(C259,[1]期初设置!$E:$E,[1]期初设置!S:S),"")</f>
        <v/>
      </c>
      <c r="G259" s="27" t="str">
        <f>IFERROR(_xlfn.XLOOKUP(C259,[1]期初设置!$E:$E,[1]期初设置!T:T),"")</f>
        <v/>
      </c>
      <c r="H259" s="27" t="str">
        <f>IFERROR(_xlfn.XLOOKUP(C259,[1]期初设置!$E:$E,[1]期初设置!U:U),"")</f>
        <v/>
      </c>
      <c r="I259" s="31">
        <f>_xlfn.XLOOKUP(A259,[2]门店排名!$C:$C,[2]门店排名!$E:$E,0)</f>
        <v>0</v>
      </c>
      <c r="J259" s="31" t="str">
        <f>IFERROR(_xlfn.XLOOKUP(D259,'[1]⑥战队统计表-B-a-②呈现-业绩明细表④'!$A:$A,'[1]⑥战队统计表-B-a-②呈现-业绩明细表④'!$C:$C,0),"")</f>
        <v/>
      </c>
      <c r="K259" s="32">
        <f>IFERROR(_xlfn.XLOOKUP(C259,[1]期初设置!$E:$E,[1]期初设置!$AI:$AI,0),"")</f>
        <v>0</v>
      </c>
      <c r="L259" s="33">
        <f>_xlfn.XLOOKUP(C259,[1]期初设置!$E:$E,[1]期初设置!$J:$J,0)</f>
        <v>0</v>
      </c>
      <c r="M259" s="35">
        <f>_xlfn.XLOOKUP(C259,[1]期初设置!$E:$E,[1]期初设置!$I:$I,0)</f>
        <v>0</v>
      </c>
      <c r="N259" s="35">
        <f>_xlfn.XLOOKUP(C259,[1]期初设置!$E:$E,[1]期初设置!$K:$K,0)</f>
        <v>0</v>
      </c>
      <c r="O259" s="33">
        <f>_xlfn.XLOOKUP(C259,[1]期初设置!$E:$E,[1]期初设置!$O:$O,0)</f>
        <v>0</v>
      </c>
      <c r="P259" s="35">
        <f>IF(_xlfn.XLOOKUP(C259,[1]期初设置!$E:$E,[1]期初设置!$N:$N,0)="同老店",0,_xlfn.XLOOKUP(C259,[1]期初设置!$E:$E,[1]期初设置!$N:$N,0))</f>
        <v>0</v>
      </c>
      <c r="Q259" s="38">
        <f>_xlfn.XLOOKUP(C259,'[3]7月'!$C:$C,'[3]7月'!$E:$E,0)</f>
        <v>0</v>
      </c>
      <c r="R259" s="38">
        <f>_xlfn.XLOOKUP(C259,'[3]7月'!$C:$C,'[3]7月'!$D:$D,0)</f>
        <v>0</v>
      </c>
      <c r="S259" s="38">
        <f>_xlfn.XLOOKUP(A259,[2]人头人次表!$A:$A,[2]人头人次表!$C:$C,0)</f>
        <v>0</v>
      </c>
      <c r="T259" s="38">
        <f>_xlfn.XLOOKUP(C259,'[4]②7月-汇总'!$D:$D,'[4]②7月-汇总'!$AP:$AP,0)</f>
        <v>31</v>
      </c>
      <c r="U259" s="38">
        <f>_xlfn.XLOOKUP(C259,'[4]②7月-汇总'!$D:$D,'[4]②7月-汇总'!$U:$U,0)</f>
        <v>0</v>
      </c>
      <c r="V259" s="41">
        <f>_xlfn.XLOOKUP(C259,[5]期初设置!$E:$E,[5]期初设置!$AG:$AG,0)</f>
        <v>0</v>
      </c>
      <c r="W259" s="42">
        <f>_xlfn.XLOOKUP(C259,[5]期初设置!$E:$E,[5]期初设置!$AH:$AH,0)</f>
        <v>0</v>
      </c>
      <c r="X259" s="42">
        <f>_xlfn.XLOOKUP(C259,[5]期初设置!$E:$E,[5]期初设置!$AI:$AI,0)</f>
        <v>0</v>
      </c>
      <c r="Y259" s="42">
        <f>_xlfn.XLOOKUP(C259,[5]期初设置!$E:$E,[5]期初设置!$AM:$AM,0)</f>
        <v>0</v>
      </c>
      <c r="Z259" s="42">
        <f t="shared" si="41"/>
        <v>0</v>
      </c>
      <c r="AA259" s="42">
        <f t="shared" si="42"/>
        <v>0</v>
      </c>
      <c r="AB259" s="42">
        <f>_xlfn.XLOOKUP(C259,'[6]健康师-人工底薪'!$A:$A,'[6]健康师-人工底薪'!$AF:$AF,0)</f>
        <v>0</v>
      </c>
      <c r="AC259" s="47">
        <f t="shared" si="43"/>
        <v>0</v>
      </c>
      <c r="AD259" s="38">
        <f>_xlfn.XLOOKUP(C259,'[3]7月'!$C:$C,'[3]7月'!$F:$F,0)</f>
        <v>0</v>
      </c>
      <c r="AE259" s="38">
        <f>_xlfn.XLOOKUP(C259,'[8]7月'!$C:$C,'[8]7月'!$G:$G,0)</f>
        <v>0</v>
      </c>
      <c r="AF259" s="38">
        <f>_xlfn.XLOOKUP(C259,'[9]②7月-汇总'!$D:$D,'[9]②7月-汇总'!$W:$W,0)</f>
        <v>0</v>
      </c>
      <c r="AG259" s="38">
        <f>_xlfn.XLOOKUP(C259,'[9]②7月-汇总'!$D:$D,'[9]②7月-汇总'!$Z:$Z,0)</f>
        <v>0</v>
      </c>
      <c r="AH259" s="50" t="e">
        <f>AA259+AC259+#REF!+#REF!+#REF!+AF259+AG259+AD259+AE259</f>
        <v>#REF!</v>
      </c>
      <c r="AI259" s="38">
        <f>_xlfn.XLOOKUP(C259,'[9]①7月-花名册'!$E:$E,'[9]①7月-花名册'!$T:$T,0)</f>
        <v>0</v>
      </c>
      <c r="AJ259" s="38">
        <f t="shared" si="44"/>
        <v>0</v>
      </c>
      <c r="AK259" s="38">
        <f t="shared" si="45"/>
        <v>0</v>
      </c>
      <c r="AL259" s="38">
        <f t="shared" si="46"/>
        <v>0</v>
      </c>
      <c r="AM259" s="38" t="e">
        <f t="shared" si="47"/>
        <v>#REF!</v>
      </c>
      <c r="AN259" s="52">
        <f>_xlfn.XLOOKUP(C259,'[9]②7月-汇总'!$D:$D,'[9]②7月-汇总'!AI:AI,0)</f>
        <v>0</v>
      </c>
      <c r="AO259" s="52">
        <f>_xlfn.XLOOKUP(C259,'[9]②7月-汇总'!$D:$D,'[9]②7月-汇总'!AJ:AJ,0)</f>
        <v>0</v>
      </c>
      <c r="AP259" s="52">
        <f>_xlfn.XLOOKUP(C259,'[9]②7月-汇总'!$D:$D,'[9]②7月-汇总'!AL:AL,0)</f>
        <v>0</v>
      </c>
      <c r="AQ259" s="54">
        <f t="shared" si="48"/>
        <v>0</v>
      </c>
      <c r="AR259" s="55">
        <f>_xlfn.XLOOKUP(C259,'[9]②7月-汇总'!$D:$D,'[9]②7月-汇总'!X:X,0)</f>
        <v>0</v>
      </c>
      <c r="AS259" s="55">
        <f>_xlfn.XLOOKUP(C259,'[9]②7月-汇总'!$D:$D,'[9]②7月-汇总'!Y:Y,0)</f>
        <v>0</v>
      </c>
      <c r="AT259" s="55"/>
      <c r="AU259" s="52">
        <f>_xlfn.XLOOKUP(C259,'[10]7月社保'!$B:$B,'[10]7月社保'!$L:$L,0)</f>
        <v>0</v>
      </c>
      <c r="AV259" s="52">
        <f>IFERROR(IF(AL259&gt;0,_xlfn.XLOOKUP(C259,[11]健康师明细!$C:$C,[11]健康师明细!$N:$N,0),0),0)</f>
        <v>0</v>
      </c>
      <c r="AW259" s="52">
        <f>_xlfn.XLOOKUP(C259,'[9]②7月-汇总'!$D:$D,'[9]②7月-汇总'!$AC:$AC,0)</f>
        <v>0</v>
      </c>
      <c r="AX259" s="52">
        <f>_xlfn.XLOOKUP(C259,'[9]②7月-汇总'!$D:$D,'[9]②7月-汇总'!$AB:$AB,0)</f>
        <v>0</v>
      </c>
      <c r="AY259" s="52">
        <f>_xlfn.XLOOKUP(C259,'[9]②7月-汇总'!$D:$D,'[9]②7月-汇总'!$AD:$AD,0)</f>
        <v>0</v>
      </c>
      <c r="AZ259" s="54">
        <f t="shared" si="49"/>
        <v>0</v>
      </c>
      <c r="BA259" s="52">
        <f>_xlfn.XLOOKUP(C259,[11]健康师明细!$C:$C,[11]健康师明细!$K:$K,0)</f>
        <v>0</v>
      </c>
      <c r="BB259" s="55">
        <f>_xlfn.XLOOKUP(C259,'[9]②7月-汇总'!$D:$D,'[9]②7月-汇总'!$AE:$AE,0)</f>
        <v>0</v>
      </c>
      <c r="BC259" s="55">
        <f>_xlfn.XLOOKUP(C259,'[9]②7月-汇总'!$D:$D,'[9]②7月-汇总'!$AF:$AF,0)</f>
        <v>0</v>
      </c>
      <c r="BD259" s="58">
        <f>_xlfn.XLOOKUP(C259,'[9]②7月-汇总'!$D:$D,'[9]②7月-汇总'!$AG:$AG,0)</f>
        <v>0</v>
      </c>
      <c r="BE259" s="60" t="e">
        <f t="shared" si="53"/>
        <v>#REF!</v>
      </c>
      <c r="BF259" s="52">
        <f>_xlfn.XLOOKUP(C259,'[9]①7月-花名册'!$E:$E,'[9]①7月-花名册'!$U:$U,0)</f>
        <v>0</v>
      </c>
      <c r="BG259" s="61" t="e">
        <f t="shared" si="50"/>
        <v>#REF!</v>
      </c>
      <c r="BH259" s="61" t="e">
        <f t="shared" si="51"/>
        <v>#REF!</v>
      </c>
      <c r="BI259" s="52">
        <f>_xlfn.XLOOKUP(C259,[9]上月未发人员明细!$A:$A,[9]上月未发人员明细!$I:$I,0)</f>
        <v>0</v>
      </c>
      <c r="BJ259" s="52">
        <f>SUMIFS([7]手动调整!$F:$F,[7]手动调整!$B:$B,C259)</f>
        <v>0</v>
      </c>
      <c r="BK259" s="64" t="e">
        <f t="shared" si="52"/>
        <v>#REF!</v>
      </c>
    </row>
    <row r="260" spans="1:63">
      <c r="A260" s="22" t="s">
        <v>347</v>
      </c>
      <c r="B260" s="67" t="s">
        <v>380</v>
      </c>
      <c r="C260" s="23" t="s">
        <v>384</v>
      </c>
      <c r="D260" s="23">
        <f>_xlfn.XLOOKUP(C260,[1]期初设置!$E:$E,[1]期初设置!$AM:$AM,0)</f>
        <v>0</v>
      </c>
      <c r="E260" s="27" t="str">
        <f>IFERROR(_xlfn.XLOOKUP(C260,[1]期初设置!$E:$E,[1]期初设置!$R:$R),"")</f>
        <v/>
      </c>
      <c r="F260" s="27" t="str">
        <f>IFERROR(_xlfn.XLOOKUP(C260,[1]期初设置!$E:$E,[1]期初设置!S:S),"")</f>
        <v/>
      </c>
      <c r="G260" s="27" t="str">
        <f>IFERROR(_xlfn.XLOOKUP(C260,[1]期初设置!$E:$E,[1]期初设置!T:T),"")</f>
        <v/>
      </c>
      <c r="H260" s="27" t="str">
        <f>IFERROR(_xlfn.XLOOKUP(C260,[1]期初设置!$E:$E,[1]期初设置!U:U),"")</f>
        <v/>
      </c>
      <c r="I260" s="31">
        <f>_xlfn.XLOOKUP(A260,[2]门店排名!$C:$C,[2]门店排名!$E:$E,0)</f>
        <v>0</v>
      </c>
      <c r="J260" s="31" t="str">
        <f>IFERROR(_xlfn.XLOOKUP(D260,'[1]⑥战队统计表-B-a-②呈现-业绩明细表④'!$A:$A,'[1]⑥战队统计表-B-a-②呈现-业绩明细表④'!$C:$C,0),"")</f>
        <v/>
      </c>
      <c r="K260" s="32">
        <f>IFERROR(_xlfn.XLOOKUP(C260,[1]期初设置!$E:$E,[1]期初设置!$AI:$AI,0),"")</f>
        <v>0</v>
      </c>
      <c r="L260" s="33">
        <f>_xlfn.XLOOKUP(C260,[1]期初设置!$E:$E,[1]期初设置!$J:$J,0)</f>
        <v>0</v>
      </c>
      <c r="M260" s="35">
        <f>_xlfn.XLOOKUP(C260,[1]期初设置!$E:$E,[1]期初设置!$I:$I,0)</f>
        <v>0</v>
      </c>
      <c r="N260" s="35">
        <f>_xlfn.XLOOKUP(C260,[1]期初设置!$E:$E,[1]期初设置!$K:$K,0)</f>
        <v>0</v>
      </c>
      <c r="O260" s="33">
        <f>_xlfn.XLOOKUP(C260,[1]期初设置!$E:$E,[1]期初设置!$O:$O,0)</f>
        <v>0</v>
      </c>
      <c r="P260" s="35">
        <f>IF(_xlfn.XLOOKUP(C260,[1]期初设置!$E:$E,[1]期初设置!$N:$N,0)="同老店",0,_xlfn.XLOOKUP(C260,[1]期初设置!$E:$E,[1]期初设置!$N:$N,0))</f>
        <v>0</v>
      </c>
      <c r="Q260" s="38">
        <f>_xlfn.XLOOKUP(C260,'[3]7月'!$C:$C,'[3]7月'!$E:$E,0)</f>
        <v>0</v>
      </c>
      <c r="R260" s="38">
        <f>_xlfn.XLOOKUP(C260,'[3]7月'!$C:$C,'[3]7月'!$D:$D,0)</f>
        <v>0</v>
      </c>
      <c r="S260" s="38">
        <f>_xlfn.XLOOKUP(A260,[2]人头人次表!$A:$A,[2]人头人次表!$C:$C,0)</f>
        <v>0</v>
      </c>
      <c r="T260" s="38">
        <f>_xlfn.XLOOKUP(C260,'[4]②7月-汇总'!$D:$D,'[4]②7月-汇总'!$AP:$AP,0)</f>
        <v>31</v>
      </c>
      <c r="U260" s="38">
        <f>_xlfn.XLOOKUP(C260,'[4]②7月-汇总'!$D:$D,'[4]②7月-汇总'!$U:$U,0)</f>
        <v>0</v>
      </c>
      <c r="V260" s="41">
        <f>_xlfn.XLOOKUP(C260,[5]期初设置!$E:$E,[5]期初设置!$AG:$AG,0)</f>
        <v>0</v>
      </c>
      <c r="W260" s="42">
        <f>_xlfn.XLOOKUP(C260,[5]期初设置!$E:$E,[5]期初设置!$AH:$AH,0)</f>
        <v>0</v>
      </c>
      <c r="X260" s="42">
        <f>_xlfn.XLOOKUP(C260,[5]期初设置!$E:$E,[5]期初设置!$AI:$AI,0)</f>
        <v>0</v>
      </c>
      <c r="Y260" s="42">
        <f>_xlfn.XLOOKUP(C260,[5]期初设置!$E:$E,[5]期初设置!$AM:$AM,0)</f>
        <v>0</v>
      </c>
      <c r="Z260" s="42">
        <f t="shared" si="41"/>
        <v>0</v>
      </c>
      <c r="AA260" s="42">
        <f t="shared" si="42"/>
        <v>0</v>
      </c>
      <c r="AB260" s="42">
        <f>_xlfn.XLOOKUP(C260,'[6]健康师-人工底薪'!$A:$A,'[6]健康师-人工底薪'!$AF:$AF,0)</f>
        <v>0</v>
      </c>
      <c r="AC260" s="47">
        <f t="shared" si="43"/>
        <v>0</v>
      </c>
      <c r="AD260" s="38">
        <f>_xlfn.XLOOKUP(C260,'[3]7月'!$C:$C,'[3]7月'!$F:$F,0)</f>
        <v>0</v>
      </c>
      <c r="AE260" s="38">
        <f>_xlfn.XLOOKUP(C260,'[8]7月'!$C:$C,'[8]7月'!$G:$G,0)</f>
        <v>0</v>
      </c>
      <c r="AF260" s="38">
        <f>_xlfn.XLOOKUP(C260,'[9]②7月-汇总'!$D:$D,'[9]②7月-汇总'!$W:$W,0)</f>
        <v>0</v>
      </c>
      <c r="AG260" s="38">
        <f>_xlfn.XLOOKUP(C260,'[9]②7月-汇总'!$D:$D,'[9]②7月-汇总'!$Z:$Z,0)</f>
        <v>0</v>
      </c>
      <c r="AH260" s="50" t="e">
        <f>AA260+AC260+#REF!+#REF!+#REF!+AF260+AG260+AD260+AE260</f>
        <v>#REF!</v>
      </c>
      <c r="AI260" s="38">
        <f>_xlfn.XLOOKUP(C260,'[9]①7月-花名册'!$E:$E,'[9]①7月-花名册'!$T:$T,0)</f>
        <v>0</v>
      </c>
      <c r="AJ260" s="38">
        <f t="shared" si="44"/>
        <v>0</v>
      </c>
      <c r="AK260" s="38">
        <f t="shared" si="45"/>
        <v>0</v>
      </c>
      <c r="AL260" s="38">
        <f t="shared" si="46"/>
        <v>0</v>
      </c>
      <c r="AM260" s="38" t="e">
        <f t="shared" si="47"/>
        <v>#REF!</v>
      </c>
      <c r="AN260" s="52">
        <f>_xlfn.XLOOKUP(C260,'[9]②7月-汇总'!$D:$D,'[9]②7月-汇总'!AI:AI,0)</f>
        <v>0</v>
      </c>
      <c r="AO260" s="52">
        <f>_xlfn.XLOOKUP(C260,'[9]②7月-汇总'!$D:$D,'[9]②7月-汇总'!AJ:AJ,0)</f>
        <v>0</v>
      </c>
      <c r="AP260" s="52">
        <f>_xlfn.XLOOKUP(C260,'[9]②7月-汇总'!$D:$D,'[9]②7月-汇总'!AL:AL,0)</f>
        <v>0</v>
      </c>
      <c r="AQ260" s="54">
        <f t="shared" si="48"/>
        <v>0</v>
      </c>
      <c r="AR260" s="55">
        <f>_xlfn.XLOOKUP(C260,'[9]②7月-汇总'!$D:$D,'[9]②7月-汇总'!X:X,0)</f>
        <v>20</v>
      </c>
      <c r="AS260" s="55">
        <f>_xlfn.XLOOKUP(C260,'[9]②7月-汇总'!$D:$D,'[9]②7月-汇总'!Y:Y,0)</f>
        <v>0</v>
      </c>
      <c r="AT260" s="55"/>
      <c r="AU260" s="52">
        <f>_xlfn.XLOOKUP(C260,'[10]7月社保'!$B:$B,'[10]7月社保'!$L:$L,0)</f>
        <v>644.168</v>
      </c>
      <c r="AV260" s="52">
        <f>IFERROR(IF(AL260&gt;0,_xlfn.XLOOKUP(C260,[11]健康师明细!$C:$C,[11]健康师明细!$N:$N,0),0),0)</f>
        <v>0</v>
      </c>
      <c r="AW260" s="52">
        <f>_xlfn.XLOOKUP(C260,'[9]②7月-汇总'!$D:$D,'[9]②7月-汇总'!$AC:$AC,0)</f>
        <v>0</v>
      </c>
      <c r="AX260" s="52">
        <f>_xlfn.XLOOKUP(C260,'[9]②7月-汇总'!$D:$D,'[9]②7月-汇总'!$AB:$AB,0)</f>
        <v>0</v>
      </c>
      <c r="AY260" s="52">
        <f>_xlfn.XLOOKUP(C260,'[9]②7月-汇总'!$D:$D,'[9]②7月-汇总'!$AD:$AD,0)</f>
        <v>0</v>
      </c>
      <c r="AZ260" s="54">
        <f t="shared" si="49"/>
        <v>664.168</v>
      </c>
      <c r="BA260" s="52">
        <f>_xlfn.XLOOKUP(C260,[11]健康师明细!$C:$C,[11]健康师明细!$K:$K,0)</f>
        <v>0</v>
      </c>
      <c r="BB260" s="55">
        <f>_xlfn.XLOOKUP(C260,'[9]②7月-汇总'!$D:$D,'[9]②7月-汇总'!$AE:$AE,0)</f>
        <v>0</v>
      </c>
      <c r="BC260" s="55">
        <f>_xlfn.XLOOKUP(C260,'[9]②7月-汇总'!$D:$D,'[9]②7月-汇总'!$AF:$AF,0)</f>
        <v>0</v>
      </c>
      <c r="BD260" s="58">
        <f>_xlfn.XLOOKUP(C260,'[9]②7月-汇总'!$D:$D,'[9]②7月-汇总'!$AG:$AG,0)</f>
        <v>0</v>
      </c>
      <c r="BE260" s="60" t="e">
        <f t="shared" si="53"/>
        <v>#REF!</v>
      </c>
      <c r="BF260" s="52">
        <f>_xlfn.XLOOKUP(C260,'[9]①7月-花名册'!$E:$E,'[9]①7月-花名册'!$U:$U,0)</f>
        <v>0</v>
      </c>
      <c r="BG260" s="61" t="e">
        <f t="shared" si="50"/>
        <v>#REF!</v>
      </c>
      <c r="BH260" s="61" t="e">
        <f t="shared" si="51"/>
        <v>#REF!</v>
      </c>
      <c r="BI260" s="52">
        <f>_xlfn.XLOOKUP(C260,[9]上月未发人员明细!$A:$A,[9]上月未发人员明细!$I:$I,0)</f>
        <v>0</v>
      </c>
      <c r="BJ260" s="52">
        <f>SUMIFS([7]手动调整!$F:$F,[7]手动调整!$B:$B,C260)</f>
        <v>0</v>
      </c>
      <c r="BK260" s="64" t="e">
        <f t="shared" si="52"/>
        <v>#REF!</v>
      </c>
    </row>
    <row r="261" spans="1:63">
      <c r="A261" s="68" t="s">
        <v>385</v>
      </c>
      <c r="B261" s="25" t="s">
        <v>89</v>
      </c>
      <c r="C261" s="25" t="s">
        <v>386</v>
      </c>
      <c r="D261" s="23">
        <f>_xlfn.XLOOKUP(C261,[1]期初设置!$E:$E,[1]期初设置!$AM:$AM,0)</f>
        <v>0</v>
      </c>
      <c r="E261" s="27" t="str">
        <f>IFERROR(_xlfn.XLOOKUP(C261,[1]期初设置!$E:$E,[1]期初设置!$R:$R),"")</f>
        <v/>
      </c>
      <c r="F261" s="27" t="str">
        <f>IFERROR(_xlfn.XLOOKUP(C261,[1]期初设置!$E:$E,[1]期初设置!S:S),"")</f>
        <v/>
      </c>
      <c r="G261" s="27" t="str">
        <f>IFERROR(_xlfn.XLOOKUP(C261,[1]期初设置!$E:$E,[1]期初设置!T:T),"")</f>
        <v/>
      </c>
      <c r="H261" s="27" t="str">
        <f>IFERROR(_xlfn.XLOOKUP(C261,[1]期初设置!$E:$E,[1]期初设置!U:U),"")</f>
        <v/>
      </c>
      <c r="I261" s="31">
        <f>_xlfn.XLOOKUP(A261,[2]门店排名!$C:$C,[2]门店排名!$E:$E,0)</f>
        <v>0</v>
      </c>
      <c r="J261" s="31" t="str">
        <f>IFERROR(_xlfn.XLOOKUP(D261,'[1]⑥战队统计表-B-a-②呈现-业绩明细表④'!$A:$A,'[1]⑥战队统计表-B-a-②呈现-业绩明细表④'!$C:$C,0),"")</f>
        <v/>
      </c>
      <c r="K261" s="32">
        <f>IFERROR(_xlfn.XLOOKUP(C261,[1]期初设置!$E:$E,[1]期初设置!$AI:$AI,0),"")</f>
        <v>0</v>
      </c>
      <c r="L261" s="33">
        <f>_xlfn.XLOOKUP(C261,[1]期初设置!$E:$E,[1]期初设置!$J:$J,0)</f>
        <v>0</v>
      </c>
      <c r="M261" s="35">
        <f>_xlfn.XLOOKUP(C261,[1]期初设置!$E:$E,[1]期初设置!$I:$I,0)</f>
        <v>0</v>
      </c>
      <c r="N261" s="35">
        <f>_xlfn.XLOOKUP(C261,[1]期初设置!$E:$E,[1]期初设置!$K:$K,0)</f>
        <v>0</v>
      </c>
      <c r="O261" s="33">
        <f>_xlfn.XLOOKUP(C261,[1]期初设置!$E:$E,[1]期初设置!$O:$O,0)</f>
        <v>0</v>
      </c>
      <c r="P261" s="35">
        <f>IF(_xlfn.XLOOKUP(C261,[1]期初设置!$E:$E,[1]期初设置!$N:$N,0)="同老店",0,_xlfn.XLOOKUP(C261,[1]期初设置!$E:$E,[1]期初设置!$N:$N,0))</f>
        <v>0</v>
      </c>
      <c r="Q261" s="38">
        <f>_xlfn.XLOOKUP(C261,'[3]7月'!$C:$C,'[3]7月'!$E:$E,0)</f>
        <v>0</v>
      </c>
      <c r="R261" s="38">
        <f>_xlfn.XLOOKUP(C261,'[3]7月'!$C:$C,'[3]7月'!$D:$D,0)</f>
        <v>0</v>
      </c>
      <c r="S261" s="38">
        <f>_xlfn.XLOOKUP(A261,[2]人头人次表!$A:$A,[2]人头人次表!$C:$C,0)</f>
        <v>0</v>
      </c>
      <c r="T261" s="38">
        <f>_xlfn.XLOOKUP(C261,'[4]②7月-汇总'!$D:$D,'[4]②7月-汇总'!$AP:$AP,0)</f>
        <v>31</v>
      </c>
      <c r="U261" s="38">
        <f>_xlfn.XLOOKUP(C261,'[4]②7月-汇总'!$D:$D,'[4]②7月-汇总'!$U:$U,0)</f>
        <v>0</v>
      </c>
      <c r="V261" s="41">
        <f>_xlfn.XLOOKUP(C261,[5]期初设置!$E:$E,[5]期初设置!$AG:$AG,0)</f>
        <v>0</v>
      </c>
      <c r="W261" s="42">
        <f>_xlfn.XLOOKUP(C261,[5]期初设置!$E:$E,[5]期初设置!$AH:$AH,0)</f>
        <v>0</v>
      </c>
      <c r="X261" s="42">
        <f>_xlfn.XLOOKUP(C261,[5]期初设置!$E:$E,[5]期初设置!$AI:$AI,0)</f>
        <v>0</v>
      </c>
      <c r="Y261" s="42">
        <f>_xlfn.XLOOKUP(C261,[5]期初设置!$E:$E,[5]期初设置!$AM:$AM,0)</f>
        <v>0</v>
      </c>
      <c r="Z261" s="42">
        <f t="shared" si="41"/>
        <v>0</v>
      </c>
      <c r="AA261" s="42">
        <f t="shared" si="42"/>
        <v>0</v>
      </c>
      <c r="AB261" s="42">
        <f>_xlfn.XLOOKUP(C261,'[6]健康师-人工底薪'!$A:$A,'[6]健康师-人工底薪'!$AF:$AF,0)</f>
        <v>0</v>
      </c>
      <c r="AC261" s="47">
        <f t="shared" si="43"/>
        <v>0</v>
      </c>
      <c r="AD261" s="38">
        <f>_xlfn.XLOOKUP(C261,'[3]7月'!$C:$C,'[3]7月'!$F:$F,0)</f>
        <v>0</v>
      </c>
      <c r="AE261" s="38">
        <f>_xlfn.XLOOKUP(C261,'[8]7月'!$C:$C,'[8]7月'!$G:$G,0)</f>
        <v>0</v>
      </c>
      <c r="AF261" s="38">
        <f>_xlfn.XLOOKUP(C261,'[9]②7月-汇总'!$D:$D,'[9]②7月-汇总'!$W:$W,0)</f>
        <v>0</v>
      </c>
      <c r="AG261" s="38">
        <f>_xlfn.XLOOKUP(C261,'[9]②7月-汇总'!$D:$D,'[9]②7月-汇总'!$Z:$Z,0)</f>
        <v>0</v>
      </c>
      <c r="AH261" s="50" t="e">
        <f>AA261+AC261+#REF!+#REF!+#REF!+AF261+AG261+AD261+AE261</f>
        <v>#REF!</v>
      </c>
      <c r="AI261" s="38">
        <f>_xlfn.XLOOKUP(C261,'[9]①7月-花名册'!$E:$E,'[9]①7月-花名册'!$T:$T,0)</f>
        <v>0</v>
      </c>
      <c r="AJ261" s="38">
        <f t="shared" si="44"/>
        <v>0</v>
      </c>
      <c r="AK261" s="38">
        <f t="shared" si="45"/>
        <v>0</v>
      </c>
      <c r="AL261" s="38">
        <f t="shared" si="46"/>
        <v>0</v>
      </c>
      <c r="AM261" s="38" t="e">
        <f t="shared" si="47"/>
        <v>#REF!</v>
      </c>
      <c r="AN261" s="52">
        <f>_xlfn.XLOOKUP(C261,'[9]②7月-汇总'!$D:$D,'[9]②7月-汇总'!AI:AI,0)</f>
        <v>0</v>
      </c>
      <c r="AO261" s="52">
        <f>_xlfn.XLOOKUP(C261,'[9]②7月-汇总'!$D:$D,'[9]②7月-汇总'!AJ:AJ,0)</f>
        <v>0</v>
      </c>
      <c r="AP261" s="52">
        <f>_xlfn.XLOOKUP(C261,'[9]②7月-汇总'!$D:$D,'[9]②7月-汇总'!AL:AL,0)</f>
        <v>0</v>
      </c>
      <c r="AQ261" s="54">
        <f t="shared" si="48"/>
        <v>0</v>
      </c>
      <c r="AR261" s="55">
        <f>_xlfn.XLOOKUP(C261,'[9]②7月-汇总'!$D:$D,'[9]②7月-汇总'!X:X,0)</f>
        <v>20</v>
      </c>
      <c r="AS261" s="55">
        <f>_xlfn.XLOOKUP(C261,'[9]②7月-汇总'!$D:$D,'[9]②7月-汇总'!Y:Y,0)</f>
        <v>20</v>
      </c>
      <c r="AT261" s="55"/>
      <c r="AU261" s="52">
        <f>_xlfn.XLOOKUP(C261,'[10]7月社保'!$B:$B,'[10]7月社保'!$L:$L,0)</f>
        <v>644.168</v>
      </c>
      <c r="AV261" s="52">
        <f>IFERROR(IF(AL261&gt;0,_xlfn.XLOOKUP(C261,[11]健康师明细!$C:$C,[11]健康师明细!$N:$N,0),0),0)</f>
        <v>0</v>
      </c>
      <c r="AW261" s="52">
        <f>_xlfn.XLOOKUP(C261,'[9]②7月-汇总'!$D:$D,'[9]②7月-汇总'!$AC:$AC,0)</f>
        <v>0</v>
      </c>
      <c r="AX261" s="52">
        <f>_xlfn.XLOOKUP(C261,'[9]②7月-汇总'!$D:$D,'[9]②7月-汇总'!$AB:$AB,0)</f>
        <v>0</v>
      </c>
      <c r="AY261" s="52">
        <f>_xlfn.XLOOKUP(C261,'[9]②7月-汇总'!$D:$D,'[9]②7月-汇总'!$AD:$AD,0)</f>
        <v>0</v>
      </c>
      <c r="AZ261" s="54">
        <f t="shared" si="49"/>
        <v>684.168</v>
      </c>
      <c r="BA261" s="52">
        <f>_xlfn.XLOOKUP(C261,[11]健康师明细!$C:$C,[11]健康师明细!$K:$K,0)</f>
        <v>0</v>
      </c>
      <c r="BB261" s="55">
        <f>_xlfn.XLOOKUP(C261,'[9]②7月-汇总'!$D:$D,'[9]②7月-汇总'!$AE:$AE,0)</f>
        <v>0</v>
      </c>
      <c r="BC261" s="55">
        <f>_xlfn.XLOOKUP(C261,'[9]②7月-汇总'!$D:$D,'[9]②7月-汇总'!$AF:$AF,0)</f>
        <v>0</v>
      </c>
      <c r="BD261" s="58">
        <f>_xlfn.XLOOKUP(C261,'[9]②7月-汇总'!$D:$D,'[9]②7月-汇总'!$AG:$AG,0)</f>
        <v>0</v>
      </c>
      <c r="BE261" s="60" t="e">
        <f t="shared" si="53"/>
        <v>#REF!</v>
      </c>
      <c r="BF261" s="52">
        <f>_xlfn.XLOOKUP(C261,'[9]①7月-花名册'!$E:$E,'[9]①7月-花名册'!$U:$U,0)</f>
        <v>0</v>
      </c>
      <c r="BG261" s="61" t="e">
        <f t="shared" si="50"/>
        <v>#REF!</v>
      </c>
      <c r="BH261" s="61" t="e">
        <f t="shared" si="51"/>
        <v>#REF!</v>
      </c>
      <c r="BI261" s="52">
        <f>_xlfn.XLOOKUP(C261,[9]上月未发人员明细!$A:$A,[9]上月未发人员明细!$I:$I,0)</f>
        <v>0</v>
      </c>
      <c r="BJ261" s="42">
        <f>SUMIFS([7]手动调整!$F:$F,[7]手动调整!$B:$B,C261)</f>
        <v>0</v>
      </c>
      <c r="BK261" s="64" t="e">
        <f t="shared" si="52"/>
        <v>#REF!</v>
      </c>
    </row>
    <row r="262" spans="1:63">
      <c r="A262" s="68" t="s">
        <v>385</v>
      </c>
      <c r="B262" s="25" t="s">
        <v>387</v>
      </c>
      <c r="C262" s="25" t="s">
        <v>388</v>
      </c>
      <c r="D262" s="23">
        <f>_xlfn.XLOOKUP(C262,[1]期初设置!$E:$E,[1]期初设置!$AM:$AM,0)</f>
        <v>0</v>
      </c>
      <c r="E262" s="27" t="str">
        <f>IFERROR(_xlfn.XLOOKUP(C262,[1]期初设置!$E:$E,[1]期初设置!$R:$R),"")</f>
        <v/>
      </c>
      <c r="F262" s="27" t="str">
        <f>IFERROR(_xlfn.XLOOKUP(C262,[1]期初设置!$E:$E,[1]期初设置!S:S),"")</f>
        <v/>
      </c>
      <c r="G262" s="27" t="str">
        <f>IFERROR(_xlfn.XLOOKUP(C262,[1]期初设置!$E:$E,[1]期初设置!T:T),"")</f>
        <v/>
      </c>
      <c r="H262" s="27" t="str">
        <f>IFERROR(_xlfn.XLOOKUP(C262,[1]期初设置!$E:$E,[1]期初设置!U:U),"")</f>
        <v/>
      </c>
      <c r="I262" s="31">
        <f>_xlfn.XLOOKUP(A262,[2]门店排名!$C:$C,[2]门店排名!$E:$E,0)</f>
        <v>0</v>
      </c>
      <c r="J262" s="31" t="str">
        <f>IFERROR(_xlfn.XLOOKUP(D262,'[1]⑥战队统计表-B-a-②呈现-业绩明细表④'!$A:$A,'[1]⑥战队统计表-B-a-②呈现-业绩明细表④'!$C:$C,0),"")</f>
        <v/>
      </c>
      <c r="K262" s="32">
        <f>IFERROR(_xlfn.XLOOKUP(C262,[1]期初设置!$E:$E,[1]期初设置!$AI:$AI,0),"")</f>
        <v>0</v>
      </c>
      <c r="L262" s="33">
        <f>_xlfn.XLOOKUP(C262,[1]期初设置!$E:$E,[1]期初设置!$J:$J,0)</f>
        <v>0</v>
      </c>
      <c r="M262" s="35">
        <f>_xlfn.XLOOKUP(C262,[1]期初设置!$E:$E,[1]期初设置!$I:$I,0)</f>
        <v>0</v>
      </c>
      <c r="N262" s="35">
        <f>_xlfn.XLOOKUP(C262,[1]期初设置!$E:$E,[1]期初设置!$K:$K,0)</f>
        <v>0</v>
      </c>
      <c r="O262" s="33">
        <f>_xlfn.XLOOKUP(C262,[1]期初设置!$E:$E,[1]期初设置!$O:$O,0)</f>
        <v>0</v>
      </c>
      <c r="P262" s="35">
        <f>IF(_xlfn.XLOOKUP(C262,[1]期初设置!$E:$E,[1]期初设置!$N:$N,0)="同老店",0,_xlfn.XLOOKUP(C262,[1]期初设置!$E:$E,[1]期初设置!$N:$N,0))</f>
        <v>0</v>
      </c>
      <c r="Q262" s="38">
        <f>_xlfn.XLOOKUP(C262,'[3]7月'!$C:$C,'[3]7月'!$E:$E,0)</f>
        <v>253652.65</v>
      </c>
      <c r="R262" s="38">
        <f>_xlfn.XLOOKUP(C262,'[3]7月'!$C:$C,'[3]7月'!$D:$D,0)</f>
        <v>116</v>
      </c>
      <c r="S262" s="38">
        <f>_xlfn.XLOOKUP(A262,[2]人头人次表!$A:$A,[2]人头人次表!$C:$C,0)</f>
        <v>0</v>
      </c>
      <c r="T262" s="38">
        <f>_xlfn.XLOOKUP(C262,'[4]②7月-汇总'!$D:$D,'[4]②7月-汇总'!$AP:$AP,0)</f>
        <v>30</v>
      </c>
      <c r="U262" s="38">
        <f>_xlfn.XLOOKUP(C262,'[4]②7月-汇总'!$D:$D,'[4]②7月-汇总'!$U:$U,0)</f>
        <v>1</v>
      </c>
      <c r="V262" s="41">
        <f>_xlfn.XLOOKUP(C262,[5]期初设置!$E:$E,[5]期初设置!$AG:$AG,0)</f>
        <v>0</v>
      </c>
      <c r="W262" s="42">
        <f>_xlfn.XLOOKUP(C262,[5]期初设置!$E:$E,[5]期初设置!$AH:$AH,0)</f>
        <v>0</v>
      </c>
      <c r="X262" s="42">
        <f>_xlfn.XLOOKUP(C262,[5]期初设置!$E:$E,[5]期初设置!$AI:$AI,0)</f>
        <v>0</v>
      </c>
      <c r="Y262" s="42">
        <f>_xlfn.XLOOKUP(C262,[5]期初设置!$E:$E,[5]期初设置!$AM:$AM,0)</f>
        <v>0</v>
      </c>
      <c r="Z262" s="42">
        <f t="shared" si="41"/>
        <v>0</v>
      </c>
      <c r="AA262" s="42">
        <f t="shared" si="42"/>
        <v>0</v>
      </c>
      <c r="AB262" s="42">
        <f>_xlfn.XLOOKUP(C262,'[6]健康师-人工底薪'!$A:$A,'[6]健康师-人工底薪'!$AF:$AF,0)</f>
        <v>0</v>
      </c>
      <c r="AC262" s="47">
        <f t="shared" si="43"/>
        <v>0</v>
      </c>
      <c r="AD262" s="38">
        <f>_xlfn.XLOOKUP(C262,'[3]7月'!$C:$C,'[3]7月'!$F:$F,0)</f>
        <v>4150</v>
      </c>
      <c r="AE262" s="38">
        <f>_xlfn.XLOOKUP(C262,'[8]7月'!$C:$C,'[8]7月'!$G:$G,0)</f>
        <v>0</v>
      </c>
      <c r="AF262" s="38">
        <f>_xlfn.XLOOKUP(C262,'[9]②7月-汇总'!$D:$D,'[9]②7月-汇总'!$W:$W,0)</f>
        <v>0</v>
      </c>
      <c r="AG262" s="38">
        <f>_xlfn.XLOOKUP(C262,'[9]②7月-汇总'!$D:$D,'[9]②7月-汇总'!$Z:$Z,0)</f>
        <v>0</v>
      </c>
      <c r="AH262" s="50" t="e">
        <f>AA262+AC262+#REF!+#REF!+#REF!+AF262+AG262+AD262+AE262</f>
        <v>#REF!</v>
      </c>
      <c r="AI262" s="38">
        <f>_xlfn.XLOOKUP(C262,'[9]①7月-花名册'!$E:$E,'[9]①7月-花名册'!$T:$T,0)</f>
        <v>0</v>
      </c>
      <c r="AJ262" s="38">
        <f t="shared" si="44"/>
        <v>0</v>
      </c>
      <c r="AK262" s="38">
        <f t="shared" si="45"/>
        <v>0</v>
      </c>
      <c r="AL262" s="38">
        <f t="shared" si="46"/>
        <v>0</v>
      </c>
      <c r="AM262" s="38" t="e">
        <f t="shared" si="47"/>
        <v>#REF!</v>
      </c>
      <c r="AN262" s="52">
        <f>_xlfn.XLOOKUP(C262,'[9]②7月-汇总'!$D:$D,'[9]②7月-汇总'!AI:AI,0)</f>
        <v>0</v>
      </c>
      <c r="AO262" s="52">
        <f>_xlfn.XLOOKUP(C262,'[9]②7月-汇总'!$D:$D,'[9]②7月-汇总'!AJ:AJ,0)</f>
        <v>0</v>
      </c>
      <c r="AP262" s="52">
        <f>_xlfn.XLOOKUP(C262,'[9]②7月-汇总'!$D:$D,'[9]②7月-汇总'!AL:AL,0)</f>
        <v>0</v>
      </c>
      <c r="AQ262" s="54">
        <f t="shared" si="48"/>
        <v>0</v>
      </c>
      <c r="AR262" s="55">
        <f>_xlfn.XLOOKUP(C262,'[9]②7月-汇总'!$D:$D,'[9]②7月-汇总'!X:X,0)</f>
        <v>10</v>
      </c>
      <c r="AS262" s="55">
        <f>_xlfn.XLOOKUP(C262,'[9]②7月-汇总'!$D:$D,'[9]②7月-汇总'!Y:Y,0)</f>
        <v>0</v>
      </c>
      <c r="AT262" s="55"/>
      <c r="AU262" s="52">
        <f>_xlfn.XLOOKUP(C262,'[10]7月社保'!$B:$B,'[10]7月社保'!$L:$L,0)</f>
        <v>0</v>
      </c>
      <c r="AV262" s="52">
        <f>IFERROR(IF(AL262&gt;0,_xlfn.XLOOKUP(C262,[11]健康师明细!$C:$C,[11]健康师明细!$N:$N,0),0),0)</f>
        <v>0</v>
      </c>
      <c r="AW262" s="52">
        <f>_xlfn.XLOOKUP(C262,'[9]②7月-汇总'!$D:$D,'[9]②7月-汇总'!$AC:$AC,0)</f>
        <v>0</v>
      </c>
      <c r="AX262" s="52">
        <f>_xlfn.XLOOKUP(C262,'[9]②7月-汇总'!$D:$D,'[9]②7月-汇总'!$AB:$AB,0)</f>
        <v>0</v>
      </c>
      <c r="AY262" s="52">
        <f>_xlfn.XLOOKUP(C262,'[9]②7月-汇总'!$D:$D,'[9]②7月-汇总'!$AD:$AD,0)</f>
        <v>0</v>
      </c>
      <c r="AZ262" s="54">
        <f t="shared" si="49"/>
        <v>10</v>
      </c>
      <c r="BA262" s="52">
        <f>_xlfn.XLOOKUP(C262,[11]健康师明细!$C:$C,[11]健康师明细!$K:$K,0)</f>
        <v>0</v>
      </c>
      <c r="BB262" s="55">
        <f>_xlfn.XLOOKUP(C262,'[9]②7月-汇总'!$D:$D,'[9]②7月-汇总'!$AE:$AE,0)</f>
        <v>0</v>
      </c>
      <c r="BC262" s="55">
        <f>_xlfn.XLOOKUP(C262,'[9]②7月-汇总'!$D:$D,'[9]②7月-汇总'!$AF:$AF,0)</f>
        <v>0</v>
      </c>
      <c r="BD262" s="58">
        <f>_xlfn.XLOOKUP(C262,'[9]②7月-汇总'!$D:$D,'[9]②7月-汇总'!$AG:$AG,0)</f>
        <v>0</v>
      </c>
      <c r="BE262" s="60" t="e">
        <f t="shared" si="53"/>
        <v>#REF!</v>
      </c>
      <c r="BF262" s="52">
        <f>_xlfn.XLOOKUP(C262,'[9]①7月-花名册'!$E:$E,'[9]①7月-花名册'!$U:$U,0)</f>
        <v>0</v>
      </c>
      <c r="BG262" s="61" t="e">
        <f t="shared" si="50"/>
        <v>#REF!</v>
      </c>
      <c r="BH262" s="61" t="e">
        <f t="shared" si="51"/>
        <v>#REF!</v>
      </c>
      <c r="BI262" s="52">
        <f>_xlfn.XLOOKUP(C262,[9]上月未发人员明细!$A:$A,[9]上月未发人员明细!$I:$I,0)</f>
        <v>0</v>
      </c>
      <c r="BJ262" s="42">
        <f>SUMIFS([7]手动调整!$F:$F,[7]手动调整!$B:$B,C262)</f>
        <v>0</v>
      </c>
      <c r="BK262" s="64" t="e">
        <f t="shared" si="52"/>
        <v>#REF!</v>
      </c>
    </row>
    <row r="263" spans="1:63">
      <c r="A263" s="68" t="s">
        <v>385</v>
      </c>
      <c r="B263" s="25" t="s">
        <v>389</v>
      </c>
      <c r="C263" s="25" t="s">
        <v>390</v>
      </c>
      <c r="D263" s="23">
        <f>_xlfn.XLOOKUP(C263,[1]期初设置!$E:$E,[1]期初设置!$AM:$AM,0)</f>
        <v>0</v>
      </c>
      <c r="E263" s="27" t="str">
        <f>IFERROR(_xlfn.XLOOKUP(C263,[1]期初设置!$E:$E,[1]期初设置!$R:$R),"")</f>
        <v/>
      </c>
      <c r="F263" s="27" t="str">
        <f>IFERROR(_xlfn.XLOOKUP(C263,[1]期初设置!$E:$E,[1]期初设置!S:S),"")</f>
        <v/>
      </c>
      <c r="G263" s="27" t="str">
        <f>IFERROR(_xlfn.XLOOKUP(C263,[1]期初设置!$E:$E,[1]期初设置!T:T),"")</f>
        <v/>
      </c>
      <c r="H263" s="27" t="str">
        <f>IFERROR(_xlfn.XLOOKUP(C263,[1]期初设置!$E:$E,[1]期初设置!U:U),"")</f>
        <v/>
      </c>
      <c r="I263" s="31">
        <f>_xlfn.XLOOKUP(A263,[2]门店排名!$C:$C,[2]门店排名!$E:$E,0)</f>
        <v>0</v>
      </c>
      <c r="J263" s="31" t="str">
        <f>IFERROR(_xlfn.XLOOKUP(D263,'[1]⑥战队统计表-B-a-②呈现-业绩明细表④'!$A:$A,'[1]⑥战队统计表-B-a-②呈现-业绩明细表④'!$C:$C,0),"")</f>
        <v/>
      </c>
      <c r="K263" s="32">
        <f>IFERROR(_xlfn.XLOOKUP(C263,[1]期初设置!$E:$E,[1]期初设置!$AI:$AI,0),"")</f>
        <v>0</v>
      </c>
      <c r="L263" s="33">
        <f>_xlfn.XLOOKUP(C263,[1]期初设置!$E:$E,[1]期初设置!$J:$J,0)</f>
        <v>0</v>
      </c>
      <c r="M263" s="35">
        <f>_xlfn.XLOOKUP(C263,[1]期初设置!$E:$E,[1]期初设置!$I:$I,0)</f>
        <v>0</v>
      </c>
      <c r="N263" s="35">
        <f>_xlfn.XLOOKUP(C263,[1]期初设置!$E:$E,[1]期初设置!$K:$K,0)</f>
        <v>0</v>
      </c>
      <c r="O263" s="33">
        <f>_xlfn.XLOOKUP(C263,[1]期初设置!$E:$E,[1]期初设置!$O:$O,0)</f>
        <v>0</v>
      </c>
      <c r="P263" s="35">
        <f>IF(_xlfn.XLOOKUP(C263,[1]期初设置!$E:$E,[1]期初设置!$N:$N,0)="同老店",0,_xlfn.XLOOKUP(C263,[1]期初设置!$E:$E,[1]期初设置!$N:$N,0))</f>
        <v>0</v>
      </c>
      <c r="Q263" s="38">
        <f>_xlfn.XLOOKUP(C263,'[3]7月'!$C:$C,'[3]7月'!$E:$E,0)</f>
        <v>143186.04</v>
      </c>
      <c r="R263" s="38">
        <f>_xlfn.XLOOKUP(C263,'[3]7月'!$C:$C,'[3]7月'!$D:$D,0)</f>
        <v>138</v>
      </c>
      <c r="S263" s="38">
        <f>_xlfn.XLOOKUP(A263,[2]人头人次表!$A:$A,[2]人头人次表!$C:$C,0)</f>
        <v>0</v>
      </c>
      <c r="T263" s="38">
        <f>_xlfn.XLOOKUP(C263,'[4]②7月-汇总'!$D:$D,'[4]②7月-汇总'!$AP:$AP,0)</f>
        <v>31</v>
      </c>
      <c r="U263" s="38">
        <f>_xlfn.XLOOKUP(C263,'[4]②7月-汇总'!$D:$D,'[4]②7月-汇总'!$U:$U,0)</f>
        <v>0</v>
      </c>
      <c r="V263" s="41">
        <f>_xlfn.XLOOKUP(C263,[5]期初设置!$E:$E,[5]期初设置!$AG:$AG,0)</f>
        <v>0</v>
      </c>
      <c r="W263" s="42">
        <f>_xlfn.XLOOKUP(C263,[5]期初设置!$E:$E,[5]期初设置!$AH:$AH,0)</f>
        <v>0</v>
      </c>
      <c r="X263" s="42">
        <f>_xlfn.XLOOKUP(C263,[5]期初设置!$E:$E,[5]期初设置!$AI:$AI,0)</f>
        <v>0</v>
      </c>
      <c r="Y263" s="42">
        <f>_xlfn.XLOOKUP(C263,[5]期初设置!$E:$E,[5]期初设置!$AM:$AM,0)</f>
        <v>0</v>
      </c>
      <c r="Z263" s="42">
        <f t="shared" si="41"/>
        <v>0</v>
      </c>
      <c r="AA263" s="42">
        <f t="shared" si="42"/>
        <v>0</v>
      </c>
      <c r="AB263" s="42">
        <f>_xlfn.XLOOKUP(C263,'[6]健康师-人工底薪'!$A:$A,'[6]健康师-人工底薪'!$AF:$AF,0)</f>
        <v>0</v>
      </c>
      <c r="AC263" s="47">
        <f t="shared" si="43"/>
        <v>0</v>
      </c>
      <c r="AD263" s="38">
        <f>_xlfn.XLOOKUP(C263,'[3]7月'!$C:$C,'[3]7月'!$F:$F,0)</f>
        <v>3290</v>
      </c>
      <c r="AE263" s="38">
        <f>_xlfn.XLOOKUP(C263,'[8]7月'!$C:$C,'[8]7月'!$G:$G,0)</f>
        <v>0</v>
      </c>
      <c r="AF263" s="38">
        <f>_xlfn.XLOOKUP(C263,'[9]②7月-汇总'!$D:$D,'[9]②7月-汇总'!$W:$W,0)</f>
        <v>0</v>
      </c>
      <c r="AG263" s="38">
        <f>_xlfn.XLOOKUP(C263,'[9]②7月-汇总'!$D:$D,'[9]②7月-汇总'!$Z:$Z,0)</f>
        <v>0</v>
      </c>
      <c r="AH263" s="50" t="e">
        <f>AA263+AC263+#REF!+#REF!+#REF!+AF263+AG263+AD263+AE263</f>
        <v>#REF!</v>
      </c>
      <c r="AI263" s="38">
        <f>_xlfn.XLOOKUP(C263,'[9]①7月-花名册'!$E:$E,'[9]①7月-花名册'!$T:$T,0)</f>
        <v>0</v>
      </c>
      <c r="AJ263" s="38">
        <f t="shared" si="44"/>
        <v>0</v>
      </c>
      <c r="AK263" s="38">
        <f t="shared" si="45"/>
        <v>0</v>
      </c>
      <c r="AL263" s="38">
        <f t="shared" si="46"/>
        <v>0</v>
      </c>
      <c r="AM263" s="38" t="e">
        <f t="shared" si="47"/>
        <v>#REF!</v>
      </c>
      <c r="AN263" s="52">
        <f>_xlfn.XLOOKUP(C263,'[9]②7月-汇总'!$D:$D,'[9]②7月-汇总'!AI:AI,0)</f>
        <v>0</v>
      </c>
      <c r="AO263" s="52">
        <f>_xlfn.XLOOKUP(C263,'[9]②7月-汇总'!$D:$D,'[9]②7月-汇总'!AJ:AJ,0)</f>
        <v>0</v>
      </c>
      <c r="AP263" s="52">
        <f>_xlfn.XLOOKUP(C263,'[9]②7月-汇总'!$D:$D,'[9]②7月-汇总'!AL:AL,0)</f>
        <v>0</v>
      </c>
      <c r="AQ263" s="54">
        <f t="shared" si="48"/>
        <v>0</v>
      </c>
      <c r="AR263" s="55">
        <f>_xlfn.XLOOKUP(C263,'[9]②7月-汇总'!$D:$D,'[9]②7月-汇总'!X:X,0)</f>
        <v>90</v>
      </c>
      <c r="AS263" s="55">
        <f>_xlfn.XLOOKUP(C263,'[9]②7月-汇总'!$D:$D,'[9]②7月-汇总'!Y:Y,0)</f>
        <v>10</v>
      </c>
      <c r="AT263" s="55"/>
      <c r="AU263" s="52">
        <f>_xlfn.XLOOKUP(C263,'[10]7月社保'!$B:$B,'[10]7月社保'!$L:$L,0)</f>
        <v>640.56</v>
      </c>
      <c r="AV263" s="52">
        <f>IFERROR(IF(AL263&gt;0,_xlfn.XLOOKUP(C263,[11]健康师明细!$C:$C,[11]健康师明细!$N:$N,0),0),0)</f>
        <v>0</v>
      </c>
      <c r="AW263" s="52">
        <f>_xlfn.XLOOKUP(C263,'[9]②7月-汇总'!$D:$D,'[9]②7月-汇总'!$AC:$AC,0)</f>
        <v>0</v>
      </c>
      <c r="AX263" s="52">
        <f>_xlfn.XLOOKUP(C263,'[9]②7月-汇总'!$D:$D,'[9]②7月-汇总'!$AB:$AB,0)</f>
        <v>0</v>
      </c>
      <c r="AY263" s="52">
        <f>_xlfn.XLOOKUP(C263,'[9]②7月-汇总'!$D:$D,'[9]②7月-汇总'!$AD:$AD,0)</f>
        <v>0</v>
      </c>
      <c r="AZ263" s="54">
        <f t="shared" si="49"/>
        <v>740.56</v>
      </c>
      <c r="BA263" s="52">
        <f>_xlfn.XLOOKUP(C263,[11]健康师明细!$C:$C,[11]健康师明细!$K:$K,0)</f>
        <v>0</v>
      </c>
      <c r="BB263" s="55">
        <f>_xlfn.XLOOKUP(C263,'[9]②7月-汇总'!$D:$D,'[9]②7月-汇总'!$AE:$AE,0)</f>
        <v>0</v>
      </c>
      <c r="BC263" s="55">
        <f>_xlfn.XLOOKUP(C263,'[9]②7月-汇总'!$D:$D,'[9]②7月-汇总'!$AF:$AF,0)</f>
        <v>0</v>
      </c>
      <c r="BD263" s="58">
        <f>_xlfn.XLOOKUP(C263,'[9]②7月-汇总'!$D:$D,'[9]②7月-汇总'!$AG:$AG,0)</f>
        <v>0</v>
      </c>
      <c r="BE263" s="60" t="e">
        <f t="shared" si="53"/>
        <v>#REF!</v>
      </c>
      <c r="BF263" s="52">
        <f>_xlfn.XLOOKUP(C263,'[9]①7月-花名册'!$E:$E,'[9]①7月-花名册'!$U:$U,0)</f>
        <v>0</v>
      </c>
      <c r="BG263" s="61" t="e">
        <f t="shared" si="50"/>
        <v>#REF!</v>
      </c>
      <c r="BH263" s="61" t="e">
        <f t="shared" si="51"/>
        <v>#REF!</v>
      </c>
      <c r="BI263" s="52">
        <f>_xlfn.XLOOKUP(C263,[9]上月未发人员明细!$A:$A,[9]上月未发人员明细!$I:$I,0)</f>
        <v>0</v>
      </c>
      <c r="BJ263" s="42">
        <f>SUMIFS([7]手动调整!$F:$F,[7]手动调整!$B:$B,C263)</f>
        <v>0</v>
      </c>
      <c r="BK263" s="64" t="e">
        <f t="shared" si="52"/>
        <v>#REF!</v>
      </c>
    </row>
    <row r="264" spans="1:63">
      <c r="A264" s="68" t="s">
        <v>385</v>
      </c>
      <c r="B264" s="25" t="s">
        <v>387</v>
      </c>
      <c r="C264" s="25" t="s">
        <v>391</v>
      </c>
      <c r="D264" s="23">
        <f>_xlfn.XLOOKUP(C264,[1]期初设置!$E:$E,[1]期初设置!$AM:$AM,0)</f>
        <v>0</v>
      </c>
      <c r="E264" s="27" t="str">
        <f>IFERROR(_xlfn.XLOOKUP(C264,[1]期初设置!$E:$E,[1]期初设置!$R:$R),"")</f>
        <v/>
      </c>
      <c r="F264" s="27" t="str">
        <f>IFERROR(_xlfn.XLOOKUP(C264,[1]期初设置!$E:$E,[1]期初设置!S:S),"")</f>
        <v/>
      </c>
      <c r="G264" s="27" t="str">
        <f>IFERROR(_xlfn.XLOOKUP(C264,[1]期初设置!$E:$E,[1]期初设置!T:T),"")</f>
        <v/>
      </c>
      <c r="H264" s="27" t="str">
        <f>IFERROR(_xlfn.XLOOKUP(C264,[1]期初设置!$E:$E,[1]期初设置!U:U),"")</f>
        <v/>
      </c>
      <c r="I264" s="31">
        <f>_xlfn.XLOOKUP(A264,[2]门店排名!$C:$C,[2]门店排名!$E:$E,0)</f>
        <v>0</v>
      </c>
      <c r="J264" s="31" t="str">
        <f>IFERROR(_xlfn.XLOOKUP(D264,'[1]⑥战队统计表-B-a-②呈现-业绩明细表④'!$A:$A,'[1]⑥战队统计表-B-a-②呈现-业绩明细表④'!$C:$C,0),"")</f>
        <v/>
      </c>
      <c r="K264" s="32">
        <f>IFERROR(_xlfn.XLOOKUP(C264,[1]期初设置!$E:$E,[1]期初设置!$AI:$AI,0),"")</f>
        <v>0</v>
      </c>
      <c r="L264" s="33">
        <f>_xlfn.XLOOKUP(C264,[1]期初设置!$E:$E,[1]期初设置!$J:$J,0)</f>
        <v>0</v>
      </c>
      <c r="M264" s="35">
        <f>_xlfn.XLOOKUP(C264,[1]期初设置!$E:$E,[1]期初设置!$I:$I,0)</f>
        <v>0</v>
      </c>
      <c r="N264" s="35">
        <f>_xlfn.XLOOKUP(C264,[1]期初设置!$E:$E,[1]期初设置!$K:$K,0)</f>
        <v>0</v>
      </c>
      <c r="O264" s="33">
        <f>_xlfn.XLOOKUP(C264,[1]期初设置!$E:$E,[1]期初设置!$O:$O,0)</f>
        <v>0</v>
      </c>
      <c r="P264" s="35">
        <f>IF(_xlfn.XLOOKUP(C264,[1]期初设置!$E:$E,[1]期初设置!$N:$N,0)="同老店",0,_xlfn.XLOOKUP(C264,[1]期初设置!$E:$E,[1]期初设置!$N:$N,0))</f>
        <v>0</v>
      </c>
      <c r="Q264" s="38">
        <f>_xlfn.XLOOKUP(C264,'[3]7月'!$C:$C,'[3]7月'!$E:$E,0)</f>
        <v>138410.29</v>
      </c>
      <c r="R264" s="38">
        <f>_xlfn.XLOOKUP(C264,'[3]7月'!$C:$C,'[3]7月'!$D:$D,0)</f>
        <v>115</v>
      </c>
      <c r="S264" s="38">
        <f>_xlfn.XLOOKUP(A264,[2]人头人次表!$A:$A,[2]人头人次表!$C:$C,0)</f>
        <v>0</v>
      </c>
      <c r="T264" s="38">
        <f>_xlfn.XLOOKUP(C264,'[4]②7月-汇总'!$D:$D,'[4]②7月-汇总'!$AP:$AP,0)</f>
        <v>31</v>
      </c>
      <c r="U264" s="38">
        <f>_xlfn.XLOOKUP(C264,'[4]②7月-汇总'!$D:$D,'[4]②7月-汇总'!$U:$U,0)</f>
        <v>0</v>
      </c>
      <c r="V264" s="41">
        <f>_xlfn.XLOOKUP(C264,[5]期初设置!$E:$E,[5]期初设置!$AG:$AG,0)</f>
        <v>0</v>
      </c>
      <c r="W264" s="42">
        <f>_xlfn.XLOOKUP(C264,[5]期初设置!$E:$E,[5]期初设置!$AH:$AH,0)</f>
        <v>0</v>
      </c>
      <c r="X264" s="42">
        <f>_xlfn.XLOOKUP(C264,[5]期初设置!$E:$E,[5]期初设置!$AI:$AI,0)</f>
        <v>0</v>
      </c>
      <c r="Y264" s="42">
        <f>_xlfn.XLOOKUP(C264,[5]期初设置!$E:$E,[5]期初设置!$AM:$AM,0)</f>
        <v>0</v>
      </c>
      <c r="Z264" s="42">
        <f t="shared" ref="Z264:Z327" si="54">IF(B264="门店T区",I264*0.05*0.05,0)</f>
        <v>0</v>
      </c>
      <c r="AA264" s="42">
        <f t="shared" ref="AA264:AA327" si="55">SUM(W264:Z264)</f>
        <v>0</v>
      </c>
      <c r="AB264" s="42">
        <f>_xlfn.XLOOKUP(C264,'[6]健康师-人工底薪'!$A:$A,'[6]健康师-人工底薪'!$AF:$AF,0)</f>
        <v>0</v>
      </c>
      <c r="AC264" s="47">
        <f t="shared" ref="AC264:AC327" si="56">SUM(AB264:AB264)</f>
        <v>0</v>
      </c>
      <c r="AD264" s="38">
        <f>_xlfn.XLOOKUP(C264,'[3]7月'!$C:$C,'[3]7月'!$F:$F,0)</f>
        <v>2100</v>
      </c>
      <c r="AE264" s="38">
        <f>_xlfn.XLOOKUP(C264,'[8]7月'!$C:$C,'[8]7月'!$G:$G,0)</f>
        <v>0</v>
      </c>
      <c r="AF264" s="38">
        <f>_xlfn.XLOOKUP(C264,'[9]②7月-汇总'!$D:$D,'[9]②7月-汇总'!$W:$W,0)</f>
        <v>0</v>
      </c>
      <c r="AG264" s="38">
        <f>_xlfn.XLOOKUP(C264,'[9]②7月-汇总'!$D:$D,'[9]②7月-汇总'!$Z:$Z,0)</f>
        <v>0</v>
      </c>
      <c r="AH264" s="50" t="e">
        <f>AA264+AC264+#REF!+#REF!+#REF!+AF264+AG264+AD264+AE264</f>
        <v>#REF!</v>
      </c>
      <c r="AI264" s="38">
        <f>_xlfn.XLOOKUP(C264,'[9]①7月-花名册'!$E:$E,'[9]①7月-花名册'!$T:$T,0)</f>
        <v>0</v>
      </c>
      <c r="AJ264" s="38">
        <f t="shared" ref="AJ264:AJ327" si="57">AI264/DAY(DATE($A$1,$B$1+1,0))*U264</f>
        <v>0</v>
      </c>
      <c r="AK264" s="38">
        <f t="shared" ref="AK264:AK327" si="58">AI264-AJ264</f>
        <v>0</v>
      </c>
      <c r="AL264" s="38">
        <f t="shared" ref="AL264:AL327" si="59">IF(AI264=0,0,IF(B264&lt;&gt;"健康师",AI264-AH264,IF(AH264&lt;AK264,AK264-AH264,0)))</f>
        <v>0</v>
      </c>
      <c r="AM264" s="38" t="e">
        <f t="shared" ref="AM264:AM327" si="60">AH264+AL264</f>
        <v>#REF!</v>
      </c>
      <c r="AN264" s="52">
        <f>_xlfn.XLOOKUP(C264,'[9]②7月-汇总'!$D:$D,'[9]②7月-汇总'!AI:AI,0)</f>
        <v>0</v>
      </c>
      <c r="AO264" s="52">
        <f>_xlfn.XLOOKUP(C264,'[9]②7月-汇总'!$D:$D,'[9]②7月-汇总'!AJ:AJ,0)</f>
        <v>0</v>
      </c>
      <c r="AP264" s="52">
        <f>_xlfn.XLOOKUP(C264,'[9]②7月-汇总'!$D:$D,'[9]②7月-汇总'!AL:AL,0)</f>
        <v>0</v>
      </c>
      <c r="AQ264" s="54">
        <f t="shared" ref="AQ264:AQ327" si="61">SUM(AN264:AP264)</f>
        <v>0</v>
      </c>
      <c r="AR264" s="55">
        <f>_xlfn.XLOOKUP(C264,'[9]②7月-汇总'!$D:$D,'[9]②7月-汇总'!X:X,0)</f>
        <v>120</v>
      </c>
      <c r="AS264" s="55">
        <f>_xlfn.XLOOKUP(C264,'[9]②7月-汇总'!$D:$D,'[9]②7月-汇总'!Y:Y,0)</f>
        <v>50</v>
      </c>
      <c r="AT264" s="55"/>
      <c r="AU264" s="52">
        <f>_xlfn.XLOOKUP(C264,'[10]7月社保'!$B:$B,'[10]7月社保'!$L:$L,0)</f>
        <v>640.56</v>
      </c>
      <c r="AV264" s="52">
        <f>IFERROR(IF(AL264&gt;0,_xlfn.XLOOKUP(C264,[11]健康师明细!$C:$C,[11]健康师明细!$N:$N,0),0),0)</f>
        <v>0</v>
      </c>
      <c r="AW264" s="52">
        <f>_xlfn.XLOOKUP(C264,'[9]②7月-汇总'!$D:$D,'[9]②7月-汇总'!$AC:$AC,0)</f>
        <v>0</v>
      </c>
      <c r="AX264" s="52">
        <f>_xlfn.XLOOKUP(C264,'[9]②7月-汇总'!$D:$D,'[9]②7月-汇总'!$AB:$AB,0)</f>
        <v>0</v>
      </c>
      <c r="AY264" s="52">
        <f>_xlfn.XLOOKUP(C264,'[9]②7月-汇总'!$D:$D,'[9]②7月-汇总'!$AD:$AD,0)</f>
        <v>0</v>
      </c>
      <c r="AZ264" s="54">
        <f t="shared" ref="AZ264:AZ327" si="62">SUM(AR264:AY264)</f>
        <v>810.56</v>
      </c>
      <c r="BA264" s="52">
        <f>_xlfn.XLOOKUP(C264,[11]健康师明细!$C:$C,[11]健康师明细!$K:$K,0)</f>
        <v>0</v>
      </c>
      <c r="BB264" s="55">
        <f>_xlfn.XLOOKUP(C264,'[9]②7月-汇总'!$D:$D,'[9]②7月-汇总'!$AE:$AE,0)</f>
        <v>0</v>
      </c>
      <c r="BC264" s="55">
        <f>_xlfn.XLOOKUP(C264,'[9]②7月-汇总'!$D:$D,'[9]②7月-汇总'!$AF:$AF,0)</f>
        <v>0</v>
      </c>
      <c r="BD264" s="58">
        <f>_xlfn.XLOOKUP(C264,'[9]②7月-汇总'!$D:$D,'[9]②7月-汇总'!$AG:$AG,0)</f>
        <v>0</v>
      </c>
      <c r="BE264" s="60" t="e">
        <f t="shared" si="53"/>
        <v>#REF!</v>
      </c>
      <c r="BF264" s="52">
        <f>_xlfn.XLOOKUP(C264,'[9]①7月-花名册'!$E:$E,'[9]①7月-花名册'!$U:$U,0)</f>
        <v>0</v>
      </c>
      <c r="BG264" s="61" t="e">
        <f t="shared" ref="BG264:BG327" si="63">IF(BF264="不发",0,BE264)</f>
        <v>#REF!</v>
      </c>
      <c r="BH264" s="61" t="e">
        <f t="shared" ref="BH264:BH327" si="64">BE264-BG264</f>
        <v>#REF!</v>
      </c>
      <c r="BI264" s="52">
        <f>_xlfn.XLOOKUP(C264,[9]上月未发人员明细!$A:$A,[9]上月未发人员明细!$I:$I,0)</f>
        <v>0</v>
      </c>
      <c r="BJ264" s="42">
        <f>SUMIFS([7]手动调整!$F:$F,[7]手动调整!$B:$B,C264)</f>
        <v>0</v>
      </c>
      <c r="BK264" s="64" t="e">
        <f t="shared" ref="BK264:BK327" si="65">BG264+BI264+BJ264</f>
        <v>#REF!</v>
      </c>
    </row>
    <row r="265" spans="1:63">
      <c r="A265" s="68" t="s">
        <v>385</v>
      </c>
      <c r="B265" s="25" t="s">
        <v>389</v>
      </c>
      <c r="C265" s="25" t="s">
        <v>392</v>
      </c>
      <c r="D265" s="23">
        <f>_xlfn.XLOOKUP(C265,[1]期初设置!$E:$E,[1]期初设置!$AM:$AM,0)</f>
        <v>0</v>
      </c>
      <c r="E265" s="27" t="str">
        <f>IFERROR(_xlfn.XLOOKUP(C265,[1]期初设置!$E:$E,[1]期初设置!$R:$R),"")</f>
        <v/>
      </c>
      <c r="F265" s="27" t="str">
        <f>IFERROR(_xlfn.XLOOKUP(C265,[1]期初设置!$E:$E,[1]期初设置!S:S),"")</f>
        <v/>
      </c>
      <c r="G265" s="27" t="str">
        <f>IFERROR(_xlfn.XLOOKUP(C265,[1]期初设置!$E:$E,[1]期初设置!T:T),"")</f>
        <v/>
      </c>
      <c r="H265" s="27" t="str">
        <f>IFERROR(_xlfn.XLOOKUP(C265,[1]期初设置!$E:$E,[1]期初设置!U:U),"")</f>
        <v/>
      </c>
      <c r="I265" s="31">
        <f>_xlfn.XLOOKUP(A265,[2]门店排名!$C:$C,[2]门店排名!$E:$E,0)</f>
        <v>0</v>
      </c>
      <c r="J265" s="31" t="str">
        <f>IFERROR(_xlfn.XLOOKUP(D265,'[1]⑥战队统计表-B-a-②呈现-业绩明细表④'!$A:$A,'[1]⑥战队统计表-B-a-②呈现-业绩明细表④'!$C:$C,0),"")</f>
        <v/>
      </c>
      <c r="K265" s="32">
        <f>IFERROR(_xlfn.XLOOKUP(C265,[1]期初设置!$E:$E,[1]期初设置!$AI:$AI,0),"")</f>
        <v>0</v>
      </c>
      <c r="L265" s="33">
        <f>_xlfn.XLOOKUP(C265,[1]期初设置!$E:$E,[1]期初设置!$J:$J,0)</f>
        <v>0</v>
      </c>
      <c r="M265" s="35">
        <f>_xlfn.XLOOKUP(C265,[1]期初设置!$E:$E,[1]期初设置!$I:$I,0)</f>
        <v>0</v>
      </c>
      <c r="N265" s="35">
        <f>_xlfn.XLOOKUP(C265,[1]期初设置!$E:$E,[1]期初设置!$K:$K,0)</f>
        <v>0</v>
      </c>
      <c r="O265" s="33">
        <f>_xlfn.XLOOKUP(C265,[1]期初设置!$E:$E,[1]期初设置!$O:$O,0)</f>
        <v>0</v>
      </c>
      <c r="P265" s="35">
        <f>IF(_xlfn.XLOOKUP(C265,[1]期初设置!$E:$E,[1]期初设置!$N:$N,0)="同老店",0,_xlfn.XLOOKUP(C265,[1]期初设置!$E:$E,[1]期初设置!$N:$N,0))</f>
        <v>0</v>
      </c>
      <c r="Q265" s="38">
        <f>_xlfn.XLOOKUP(C265,'[3]7月'!$C:$C,'[3]7月'!$E:$E,0)</f>
        <v>194602.29</v>
      </c>
      <c r="R265" s="38">
        <f>_xlfn.XLOOKUP(C265,'[3]7月'!$C:$C,'[3]7月'!$D:$D,0)</f>
        <v>162</v>
      </c>
      <c r="S265" s="38">
        <f>_xlfn.XLOOKUP(A265,[2]人头人次表!$A:$A,[2]人头人次表!$C:$C,0)</f>
        <v>0</v>
      </c>
      <c r="T265" s="38">
        <f>_xlfn.XLOOKUP(C265,'[4]②7月-汇总'!$D:$D,'[4]②7月-汇总'!$AP:$AP,0)</f>
        <v>31</v>
      </c>
      <c r="U265" s="38">
        <f>_xlfn.XLOOKUP(C265,'[4]②7月-汇总'!$D:$D,'[4]②7月-汇总'!$U:$U,0)</f>
        <v>0</v>
      </c>
      <c r="V265" s="41">
        <f>_xlfn.XLOOKUP(C265,[5]期初设置!$E:$E,[5]期初设置!$AG:$AG,0)</f>
        <v>0</v>
      </c>
      <c r="W265" s="42">
        <f>_xlfn.XLOOKUP(C265,[5]期初设置!$E:$E,[5]期初设置!$AH:$AH,0)</f>
        <v>0</v>
      </c>
      <c r="X265" s="42">
        <f>_xlfn.XLOOKUP(C265,[5]期初设置!$E:$E,[5]期初设置!$AI:$AI,0)</f>
        <v>0</v>
      </c>
      <c r="Y265" s="42">
        <f>_xlfn.XLOOKUP(C265,[5]期初设置!$E:$E,[5]期初设置!$AM:$AM,0)</f>
        <v>0</v>
      </c>
      <c r="Z265" s="42">
        <f t="shared" si="54"/>
        <v>0</v>
      </c>
      <c r="AA265" s="42">
        <f t="shared" si="55"/>
        <v>0</v>
      </c>
      <c r="AB265" s="42">
        <f>_xlfn.XLOOKUP(C265,'[6]健康师-人工底薪'!$A:$A,'[6]健康师-人工底薪'!$AF:$AF,0)</f>
        <v>0</v>
      </c>
      <c r="AC265" s="47">
        <f t="shared" si="56"/>
        <v>0</v>
      </c>
      <c r="AD265" s="38">
        <f>_xlfn.XLOOKUP(C265,'[3]7月'!$C:$C,'[3]7月'!$F:$F,0)</f>
        <v>3570</v>
      </c>
      <c r="AE265" s="38">
        <f>_xlfn.XLOOKUP(C265,'[8]7月'!$C:$C,'[8]7月'!$G:$G,0)</f>
        <v>0</v>
      </c>
      <c r="AF265" s="38">
        <f>_xlfn.XLOOKUP(C265,'[9]②7月-汇总'!$D:$D,'[9]②7月-汇总'!$W:$W,0)</f>
        <v>0</v>
      </c>
      <c r="AG265" s="38">
        <f>_xlfn.XLOOKUP(C265,'[9]②7月-汇总'!$D:$D,'[9]②7月-汇总'!$Z:$Z,0)</f>
        <v>0</v>
      </c>
      <c r="AH265" s="50" t="e">
        <f>AA265+AC265+#REF!+#REF!+#REF!+AF265+AG265+AD265+AE265</f>
        <v>#REF!</v>
      </c>
      <c r="AI265" s="38">
        <f>_xlfn.XLOOKUP(C265,'[9]①7月-花名册'!$E:$E,'[9]①7月-花名册'!$T:$T,0)</f>
        <v>0</v>
      </c>
      <c r="AJ265" s="38">
        <f t="shared" si="57"/>
        <v>0</v>
      </c>
      <c r="AK265" s="38">
        <f t="shared" si="58"/>
        <v>0</v>
      </c>
      <c r="AL265" s="38">
        <f t="shared" si="59"/>
        <v>0</v>
      </c>
      <c r="AM265" s="38" t="e">
        <f t="shared" si="60"/>
        <v>#REF!</v>
      </c>
      <c r="AN265" s="52">
        <f>_xlfn.XLOOKUP(C265,'[9]②7月-汇总'!$D:$D,'[9]②7月-汇总'!AI:AI,0)</f>
        <v>0</v>
      </c>
      <c r="AO265" s="52">
        <f>_xlfn.XLOOKUP(C265,'[9]②7月-汇总'!$D:$D,'[9]②7月-汇总'!AJ:AJ,0)</f>
        <v>0</v>
      </c>
      <c r="AP265" s="52">
        <f>_xlfn.XLOOKUP(C265,'[9]②7月-汇总'!$D:$D,'[9]②7月-汇总'!AL:AL,0)</f>
        <v>0</v>
      </c>
      <c r="AQ265" s="54">
        <f t="shared" si="61"/>
        <v>0</v>
      </c>
      <c r="AR265" s="55">
        <f>_xlfn.XLOOKUP(C265,'[9]②7月-汇总'!$D:$D,'[9]②7月-汇总'!X:X,0)</f>
        <v>0</v>
      </c>
      <c r="AS265" s="55">
        <f>_xlfn.XLOOKUP(C265,'[9]②7月-汇总'!$D:$D,'[9]②7月-汇总'!Y:Y,0)</f>
        <v>0</v>
      </c>
      <c r="AT265" s="55"/>
      <c r="AU265" s="52">
        <f>_xlfn.XLOOKUP(C265,'[10]7月社保'!$B:$B,'[10]7月社保'!$L:$L,0)</f>
        <v>644.168</v>
      </c>
      <c r="AV265" s="52">
        <f>IFERROR(IF(AL265&gt;0,_xlfn.XLOOKUP(C265,[11]健康师明细!$C:$C,[11]健康师明细!$N:$N,0),0),0)</f>
        <v>0</v>
      </c>
      <c r="AW265" s="52">
        <f>_xlfn.XLOOKUP(C265,'[9]②7月-汇总'!$D:$D,'[9]②7月-汇总'!$AC:$AC,0)</f>
        <v>0</v>
      </c>
      <c r="AX265" s="52">
        <f>_xlfn.XLOOKUP(C265,'[9]②7月-汇总'!$D:$D,'[9]②7月-汇总'!$AB:$AB,0)</f>
        <v>0</v>
      </c>
      <c r="AY265" s="52">
        <f>_xlfn.XLOOKUP(C265,'[9]②7月-汇总'!$D:$D,'[9]②7月-汇总'!$AD:$AD,0)</f>
        <v>0</v>
      </c>
      <c r="AZ265" s="54">
        <f t="shared" si="62"/>
        <v>644.168</v>
      </c>
      <c r="BA265" s="52">
        <f>_xlfn.XLOOKUP(C265,[11]健康师明细!$C:$C,[11]健康师明细!$K:$K,0)</f>
        <v>0</v>
      </c>
      <c r="BB265" s="55">
        <f>_xlfn.XLOOKUP(C265,'[9]②7月-汇总'!$D:$D,'[9]②7月-汇总'!$AE:$AE,0)</f>
        <v>0</v>
      </c>
      <c r="BC265" s="55">
        <f>_xlfn.XLOOKUP(C265,'[9]②7月-汇总'!$D:$D,'[9]②7月-汇总'!$AF:$AF,0)</f>
        <v>0</v>
      </c>
      <c r="BD265" s="58">
        <f>_xlfn.XLOOKUP(C265,'[9]②7月-汇总'!$D:$D,'[9]②7月-汇总'!$AG:$AG,0)</f>
        <v>0</v>
      </c>
      <c r="BE265" s="60" t="e">
        <f t="shared" ref="BE265:BE328" si="66">AM265+AQ265-AZ265+BA265+BB265+BC265+BD265</f>
        <v>#REF!</v>
      </c>
      <c r="BF265" s="52">
        <f>_xlfn.XLOOKUP(C265,'[9]①7月-花名册'!$E:$E,'[9]①7月-花名册'!$U:$U,0)</f>
        <v>0</v>
      </c>
      <c r="BG265" s="61" t="e">
        <f t="shared" si="63"/>
        <v>#REF!</v>
      </c>
      <c r="BH265" s="61" t="e">
        <f t="shared" si="64"/>
        <v>#REF!</v>
      </c>
      <c r="BI265" s="52">
        <f>_xlfn.XLOOKUP(C265,[9]上月未发人员明细!$A:$A,[9]上月未发人员明细!$I:$I,0)</f>
        <v>0</v>
      </c>
      <c r="BJ265" s="42">
        <f>SUMIFS([7]手动调整!$F:$F,[7]手动调整!$B:$B,C265)</f>
        <v>0</v>
      </c>
      <c r="BK265" s="64" t="e">
        <f t="shared" si="65"/>
        <v>#REF!</v>
      </c>
    </row>
    <row r="266" spans="1:63">
      <c r="A266" s="68" t="s">
        <v>385</v>
      </c>
      <c r="B266" s="25" t="s">
        <v>389</v>
      </c>
      <c r="C266" s="25" t="s">
        <v>393</v>
      </c>
      <c r="D266" s="23">
        <f>_xlfn.XLOOKUP(C266,[1]期初设置!$E:$E,[1]期初设置!$AM:$AM,0)</f>
        <v>0</v>
      </c>
      <c r="E266" s="27" t="str">
        <f>IFERROR(_xlfn.XLOOKUP(C266,[1]期初设置!$E:$E,[1]期初设置!$R:$R),"")</f>
        <v/>
      </c>
      <c r="F266" s="27" t="str">
        <f>IFERROR(_xlfn.XLOOKUP(C266,[1]期初设置!$E:$E,[1]期初设置!S:S),"")</f>
        <v/>
      </c>
      <c r="G266" s="27" t="str">
        <f>IFERROR(_xlfn.XLOOKUP(C266,[1]期初设置!$E:$E,[1]期初设置!T:T),"")</f>
        <v/>
      </c>
      <c r="H266" s="27" t="str">
        <f>IFERROR(_xlfn.XLOOKUP(C266,[1]期初设置!$E:$E,[1]期初设置!U:U),"")</f>
        <v/>
      </c>
      <c r="I266" s="31">
        <f>_xlfn.XLOOKUP(A266,[2]门店排名!$C:$C,[2]门店排名!$E:$E,0)</f>
        <v>0</v>
      </c>
      <c r="J266" s="31" t="str">
        <f>IFERROR(_xlfn.XLOOKUP(D266,'[1]⑥战队统计表-B-a-②呈现-业绩明细表④'!$A:$A,'[1]⑥战队统计表-B-a-②呈现-业绩明细表④'!$C:$C,0),"")</f>
        <v/>
      </c>
      <c r="K266" s="32">
        <f>IFERROR(_xlfn.XLOOKUP(C266,[1]期初设置!$E:$E,[1]期初设置!$AI:$AI,0),"")</f>
        <v>0</v>
      </c>
      <c r="L266" s="33">
        <f>_xlfn.XLOOKUP(C266,[1]期初设置!$E:$E,[1]期初设置!$J:$J,0)</f>
        <v>0</v>
      </c>
      <c r="M266" s="35">
        <f>_xlfn.XLOOKUP(C266,[1]期初设置!$E:$E,[1]期初设置!$I:$I,0)</f>
        <v>0</v>
      </c>
      <c r="N266" s="35">
        <f>_xlfn.XLOOKUP(C266,[1]期初设置!$E:$E,[1]期初设置!$K:$K,0)</f>
        <v>0</v>
      </c>
      <c r="O266" s="33">
        <f>_xlfn.XLOOKUP(C266,[1]期初设置!$E:$E,[1]期初设置!$O:$O,0)</f>
        <v>0</v>
      </c>
      <c r="P266" s="35">
        <f>IF(_xlfn.XLOOKUP(C266,[1]期初设置!$E:$E,[1]期初设置!$N:$N,0)="同老店",0,_xlfn.XLOOKUP(C266,[1]期初设置!$E:$E,[1]期初设置!$N:$N,0))</f>
        <v>0</v>
      </c>
      <c r="Q266" s="38">
        <f>_xlfn.XLOOKUP(C266,'[3]7月'!$C:$C,'[3]7月'!$E:$E,0)</f>
        <v>121186.53</v>
      </c>
      <c r="R266" s="38">
        <f>_xlfn.XLOOKUP(C266,'[3]7月'!$C:$C,'[3]7月'!$D:$D,0)</f>
        <v>98</v>
      </c>
      <c r="S266" s="38">
        <f>_xlfn.XLOOKUP(A266,[2]人头人次表!$A:$A,[2]人头人次表!$C:$C,0)</f>
        <v>0</v>
      </c>
      <c r="T266" s="38">
        <f>_xlfn.XLOOKUP(C266,'[4]②7月-汇总'!$D:$D,'[4]②7月-汇总'!$AP:$AP,0)</f>
        <v>31</v>
      </c>
      <c r="U266" s="38">
        <f>_xlfn.XLOOKUP(C266,'[4]②7月-汇总'!$D:$D,'[4]②7月-汇总'!$U:$U,0)</f>
        <v>0</v>
      </c>
      <c r="V266" s="41">
        <f>_xlfn.XLOOKUP(C266,[5]期初设置!$E:$E,[5]期初设置!$AG:$AG,0)</f>
        <v>0</v>
      </c>
      <c r="W266" s="42">
        <f>_xlfn.XLOOKUP(C266,[5]期初设置!$E:$E,[5]期初设置!$AH:$AH,0)</f>
        <v>0</v>
      </c>
      <c r="X266" s="42">
        <f>_xlfn.XLOOKUP(C266,[5]期初设置!$E:$E,[5]期初设置!$AI:$AI,0)</f>
        <v>0</v>
      </c>
      <c r="Y266" s="42">
        <f>_xlfn.XLOOKUP(C266,[5]期初设置!$E:$E,[5]期初设置!$AM:$AM,0)</f>
        <v>0</v>
      </c>
      <c r="Z266" s="42">
        <f t="shared" si="54"/>
        <v>0</v>
      </c>
      <c r="AA266" s="42">
        <f t="shared" si="55"/>
        <v>0</v>
      </c>
      <c r="AB266" s="42">
        <f>_xlfn.XLOOKUP(C266,'[6]健康师-人工底薪'!$A:$A,'[6]健康师-人工底薪'!$AF:$AF,0)</f>
        <v>0</v>
      </c>
      <c r="AC266" s="47">
        <f t="shared" si="56"/>
        <v>0</v>
      </c>
      <c r="AD266" s="38">
        <f>_xlfn.XLOOKUP(C266,'[3]7月'!$C:$C,'[3]7月'!$F:$F,0)</f>
        <v>2940</v>
      </c>
      <c r="AE266" s="38">
        <f>_xlfn.XLOOKUP(C266,'[8]7月'!$C:$C,'[8]7月'!$G:$G,0)</f>
        <v>0</v>
      </c>
      <c r="AF266" s="38">
        <f>_xlfn.XLOOKUP(C266,'[9]②7月-汇总'!$D:$D,'[9]②7月-汇总'!$W:$W,0)</f>
        <v>0</v>
      </c>
      <c r="AG266" s="38">
        <f>_xlfn.XLOOKUP(C266,'[9]②7月-汇总'!$D:$D,'[9]②7月-汇总'!$Z:$Z,0)</f>
        <v>0</v>
      </c>
      <c r="AH266" s="50" t="e">
        <f>AA266+AC266+#REF!+#REF!+#REF!+AF266+AG266+AD266+AE266</f>
        <v>#REF!</v>
      </c>
      <c r="AI266" s="38">
        <f>_xlfn.XLOOKUP(C266,'[9]①7月-花名册'!$E:$E,'[9]①7月-花名册'!$T:$T,0)</f>
        <v>0</v>
      </c>
      <c r="AJ266" s="38">
        <f t="shared" si="57"/>
        <v>0</v>
      </c>
      <c r="AK266" s="38">
        <f t="shared" si="58"/>
        <v>0</v>
      </c>
      <c r="AL266" s="38">
        <f t="shared" si="59"/>
        <v>0</v>
      </c>
      <c r="AM266" s="38" t="e">
        <f t="shared" si="60"/>
        <v>#REF!</v>
      </c>
      <c r="AN266" s="52">
        <f>_xlfn.XLOOKUP(C266,'[9]②7月-汇总'!$D:$D,'[9]②7月-汇总'!AI:AI,0)</f>
        <v>0</v>
      </c>
      <c r="AO266" s="52">
        <f>_xlfn.XLOOKUP(C266,'[9]②7月-汇总'!$D:$D,'[9]②7月-汇总'!AJ:AJ,0)</f>
        <v>0</v>
      </c>
      <c r="AP266" s="52">
        <f>_xlfn.XLOOKUP(C266,'[9]②7月-汇总'!$D:$D,'[9]②7月-汇总'!AL:AL,0)</f>
        <v>0</v>
      </c>
      <c r="AQ266" s="54">
        <f t="shared" si="61"/>
        <v>0</v>
      </c>
      <c r="AR266" s="55">
        <f>_xlfn.XLOOKUP(C266,'[9]②7月-汇总'!$D:$D,'[9]②7月-汇总'!X:X,0)</f>
        <v>20</v>
      </c>
      <c r="AS266" s="55">
        <f>_xlfn.XLOOKUP(C266,'[9]②7月-汇总'!$D:$D,'[9]②7月-汇总'!Y:Y,0)</f>
        <v>20</v>
      </c>
      <c r="AT266" s="55"/>
      <c r="AU266" s="52">
        <f>_xlfn.XLOOKUP(C266,'[10]7月社保'!$B:$B,'[10]7月社保'!$L:$L,0)</f>
        <v>0</v>
      </c>
      <c r="AV266" s="52">
        <f>IFERROR(IF(AL266&gt;0,_xlfn.XLOOKUP(C266,[11]健康师明细!$C:$C,[11]健康师明细!$N:$N,0),0),0)</f>
        <v>0</v>
      </c>
      <c r="AW266" s="52">
        <f>_xlfn.XLOOKUP(C266,'[9]②7月-汇总'!$D:$D,'[9]②7月-汇总'!$AC:$AC,0)</f>
        <v>0</v>
      </c>
      <c r="AX266" s="52">
        <f>_xlfn.XLOOKUP(C266,'[9]②7月-汇总'!$D:$D,'[9]②7月-汇总'!$AB:$AB,0)</f>
        <v>0</v>
      </c>
      <c r="AY266" s="52">
        <f>_xlfn.XLOOKUP(C266,'[9]②7月-汇总'!$D:$D,'[9]②7月-汇总'!$AD:$AD,0)</f>
        <v>0</v>
      </c>
      <c r="AZ266" s="54">
        <f t="shared" si="62"/>
        <v>40</v>
      </c>
      <c r="BA266" s="52">
        <f>_xlfn.XLOOKUP(C266,[11]健康师明细!$C:$C,[11]健康师明细!$K:$K,0)</f>
        <v>0</v>
      </c>
      <c r="BB266" s="55">
        <f>_xlfn.XLOOKUP(C266,'[9]②7月-汇总'!$D:$D,'[9]②7月-汇总'!$AE:$AE,0)</f>
        <v>0</v>
      </c>
      <c r="BC266" s="55">
        <f>_xlfn.XLOOKUP(C266,'[9]②7月-汇总'!$D:$D,'[9]②7月-汇总'!$AF:$AF,0)</f>
        <v>0</v>
      </c>
      <c r="BD266" s="58">
        <f>_xlfn.XLOOKUP(C266,'[9]②7月-汇总'!$D:$D,'[9]②7月-汇总'!$AG:$AG,0)</f>
        <v>0</v>
      </c>
      <c r="BE266" s="60" t="e">
        <f t="shared" si="66"/>
        <v>#REF!</v>
      </c>
      <c r="BF266" s="52">
        <f>_xlfn.XLOOKUP(C266,'[9]①7月-花名册'!$E:$E,'[9]①7月-花名册'!$U:$U,0)</f>
        <v>0</v>
      </c>
      <c r="BG266" s="61" t="e">
        <f t="shared" si="63"/>
        <v>#REF!</v>
      </c>
      <c r="BH266" s="61" t="e">
        <f t="shared" si="64"/>
        <v>#REF!</v>
      </c>
      <c r="BI266" s="52">
        <f>_xlfn.XLOOKUP(C266,[9]上月未发人员明细!$A:$A,[9]上月未发人员明细!$I:$I,0)</f>
        <v>0</v>
      </c>
      <c r="BJ266" s="42">
        <f>SUMIFS([7]手动调整!$F:$F,[7]手动调整!$B:$B,C266)</f>
        <v>0</v>
      </c>
      <c r="BK266" s="64" t="e">
        <f t="shared" si="65"/>
        <v>#REF!</v>
      </c>
    </row>
    <row r="267" spans="1:63">
      <c r="A267" s="68" t="s">
        <v>385</v>
      </c>
      <c r="B267" s="25" t="s">
        <v>389</v>
      </c>
      <c r="C267" s="25" t="s">
        <v>394</v>
      </c>
      <c r="D267" s="23">
        <f>_xlfn.XLOOKUP(C267,[1]期初设置!$E:$E,[1]期初设置!$AM:$AM,0)</f>
        <v>0</v>
      </c>
      <c r="E267" s="27" t="str">
        <f>IFERROR(_xlfn.XLOOKUP(C267,[1]期初设置!$E:$E,[1]期初设置!$R:$R),"")</f>
        <v/>
      </c>
      <c r="F267" s="27" t="str">
        <f>IFERROR(_xlfn.XLOOKUP(C267,[1]期初设置!$E:$E,[1]期初设置!S:S),"")</f>
        <v/>
      </c>
      <c r="G267" s="27" t="str">
        <f>IFERROR(_xlfn.XLOOKUP(C267,[1]期初设置!$E:$E,[1]期初设置!T:T),"")</f>
        <v/>
      </c>
      <c r="H267" s="27" t="str">
        <f>IFERROR(_xlfn.XLOOKUP(C267,[1]期初设置!$E:$E,[1]期初设置!U:U),"")</f>
        <v/>
      </c>
      <c r="I267" s="31">
        <f>_xlfn.XLOOKUP(A267,[2]门店排名!$C:$C,[2]门店排名!$E:$E,0)</f>
        <v>0</v>
      </c>
      <c r="J267" s="31" t="str">
        <f>IFERROR(_xlfn.XLOOKUP(D267,'[1]⑥战队统计表-B-a-②呈现-业绩明细表④'!$A:$A,'[1]⑥战队统计表-B-a-②呈现-业绩明细表④'!$C:$C,0),"")</f>
        <v/>
      </c>
      <c r="K267" s="32">
        <f>IFERROR(_xlfn.XLOOKUP(C267,[1]期初设置!$E:$E,[1]期初设置!$AI:$AI,0),"")</f>
        <v>0</v>
      </c>
      <c r="L267" s="33">
        <f>_xlfn.XLOOKUP(C267,[1]期初设置!$E:$E,[1]期初设置!$J:$J,0)</f>
        <v>0</v>
      </c>
      <c r="M267" s="35">
        <f>_xlfn.XLOOKUP(C267,[1]期初设置!$E:$E,[1]期初设置!$I:$I,0)</f>
        <v>0</v>
      </c>
      <c r="N267" s="35">
        <f>_xlfn.XLOOKUP(C267,[1]期初设置!$E:$E,[1]期初设置!$K:$K,0)</f>
        <v>0</v>
      </c>
      <c r="O267" s="33">
        <f>_xlfn.XLOOKUP(C267,[1]期初设置!$E:$E,[1]期初设置!$O:$O,0)</f>
        <v>0</v>
      </c>
      <c r="P267" s="35">
        <f>IF(_xlfn.XLOOKUP(C267,[1]期初设置!$E:$E,[1]期初设置!$N:$N,0)="同老店",0,_xlfn.XLOOKUP(C267,[1]期初设置!$E:$E,[1]期初设置!$N:$N,0))</f>
        <v>0</v>
      </c>
      <c r="Q267" s="38">
        <f>_xlfn.XLOOKUP(C267,'[3]7月'!$C:$C,'[3]7月'!$E:$E,0)</f>
        <v>170456.18</v>
      </c>
      <c r="R267" s="38">
        <f>_xlfn.XLOOKUP(C267,'[3]7月'!$C:$C,'[3]7月'!$D:$D,0)</f>
        <v>124</v>
      </c>
      <c r="S267" s="38">
        <f>_xlfn.XLOOKUP(A267,[2]人头人次表!$A:$A,[2]人头人次表!$C:$C,0)</f>
        <v>0</v>
      </c>
      <c r="T267" s="38">
        <f>_xlfn.XLOOKUP(C267,'[4]②7月-汇总'!$D:$D,'[4]②7月-汇总'!$AP:$AP,0)</f>
        <v>31</v>
      </c>
      <c r="U267" s="38">
        <f>_xlfn.XLOOKUP(C267,'[4]②7月-汇总'!$D:$D,'[4]②7月-汇总'!$U:$U,0)</f>
        <v>0</v>
      </c>
      <c r="V267" s="41">
        <f>_xlfn.XLOOKUP(C267,[5]期初设置!$E:$E,[5]期初设置!$AG:$AG,0)</f>
        <v>0</v>
      </c>
      <c r="W267" s="42">
        <f>_xlfn.XLOOKUP(C267,[5]期初设置!$E:$E,[5]期初设置!$AH:$AH,0)</f>
        <v>0</v>
      </c>
      <c r="X267" s="42">
        <f>_xlfn.XLOOKUP(C267,[5]期初设置!$E:$E,[5]期初设置!$AI:$AI,0)</f>
        <v>0</v>
      </c>
      <c r="Y267" s="42">
        <f>_xlfn.XLOOKUP(C267,[5]期初设置!$E:$E,[5]期初设置!$AM:$AM,0)</f>
        <v>0</v>
      </c>
      <c r="Z267" s="42">
        <f t="shared" si="54"/>
        <v>0</v>
      </c>
      <c r="AA267" s="42">
        <f t="shared" si="55"/>
        <v>0</v>
      </c>
      <c r="AB267" s="42">
        <f>_xlfn.XLOOKUP(C267,'[6]健康师-人工底薪'!$A:$A,'[6]健康师-人工底薪'!$AF:$AF,0)</f>
        <v>0</v>
      </c>
      <c r="AC267" s="47">
        <f t="shared" si="56"/>
        <v>0</v>
      </c>
      <c r="AD267" s="38">
        <f>_xlfn.XLOOKUP(C267,'[3]7月'!$C:$C,'[3]7月'!$F:$F,0)</f>
        <v>3795</v>
      </c>
      <c r="AE267" s="38">
        <f>_xlfn.XLOOKUP(C267,'[8]7月'!$C:$C,'[8]7月'!$G:$G,0)</f>
        <v>0</v>
      </c>
      <c r="AF267" s="38">
        <f>_xlfn.XLOOKUP(C267,'[9]②7月-汇总'!$D:$D,'[9]②7月-汇总'!$W:$W,0)</f>
        <v>0</v>
      </c>
      <c r="AG267" s="38">
        <f>_xlfn.XLOOKUP(C267,'[9]②7月-汇总'!$D:$D,'[9]②7月-汇总'!$Z:$Z,0)</f>
        <v>0</v>
      </c>
      <c r="AH267" s="50" t="e">
        <f>AA267+AC267+#REF!+#REF!+#REF!+AF267+AG267+AD267+AE267</f>
        <v>#REF!</v>
      </c>
      <c r="AI267" s="38">
        <f>_xlfn.XLOOKUP(C267,'[9]①7月-花名册'!$E:$E,'[9]①7月-花名册'!$T:$T,0)</f>
        <v>0</v>
      </c>
      <c r="AJ267" s="38">
        <f t="shared" si="57"/>
        <v>0</v>
      </c>
      <c r="AK267" s="38">
        <f t="shared" si="58"/>
        <v>0</v>
      </c>
      <c r="AL267" s="38">
        <f t="shared" si="59"/>
        <v>0</v>
      </c>
      <c r="AM267" s="38" t="e">
        <f t="shared" si="60"/>
        <v>#REF!</v>
      </c>
      <c r="AN267" s="52">
        <f>_xlfn.XLOOKUP(C267,'[9]②7月-汇总'!$D:$D,'[9]②7月-汇总'!AI:AI,0)</f>
        <v>0</v>
      </c>
      <c r="AO267" s="52">
        <f>_xlfn.XLOOKUP(C267,'[9]②7月-汇总'!$D:$D,'[9]②7月-汇总'!AJ:AJ,0)</f>
        <v>0</v>
      </c>
      <c r="AP267" s="52">
        <f>_xlfn.XLOOKUP(C267,'[9]②7月-汇总'!$D:$D,'[9]②7月-汇总'!AL:AL,0)</f>
        <v>0</v>
      </c>
      <c r="AQ267" s="54">
        <f t="shared" si="61"/>
        <v>0</v>
      </c>
      <c r="AR267" s="55">
        <f>_xlfn.XLOOKUP(C267,'[9]②7月-汇总'!$D:$D,'[9]②7月-汇总'!X:X,0)</f>
        <v>0</v>
      </c>
      <c r="AS267" s="55">
        <f>_xlfn.XLOOKUP(C267,'[9]②7月-汇总'!$D:$D,'[9]②7月-汇总'!Y:Y,0)</f>
        <v>0</v>
      </c>
      <c r="AT267" s="55"/>
      <c r="AU267" s="52">
        <f>_xlfn.XLOOKUP(C267,'[10]7月社保'!$B:$B,'[10]7月社保'!$L:$L,0)</f>
        <v>0</v>
      </c>
      <c r="AV267" s="52">
        <f>IFERROR(IF(AL267&gt;0,_xlfn.XLOOKUP(C267,[11]健康师明细!$C:$C,[11]健康师明细!$N:$N,0),0),0)</f>
        <v>0</v>
      </c>
      <c r="AW267" s="52">
        <f>_xlfn.XLOOKUP(C267,'[9]②7月-汇总'!$D:$D,'[9]②7月-汇总'!$AC:$AC,0)</f>
        <v>0</v>
      </c>
      <c r="AX267" s="52">
        <f>_xlfn.XLOOKUP(C267,'[9]②7月-汇总'!$D:$D,'[9]②7月-汇总'!$AB:$AB,0)</f>
        <v>0</v>
      </c>
      <c r="AY267" s="52">
        <f>_xlfn.XLOOKUP(C267,'[9]②7月-汇总'!$D:$D,'[9]②7月-汇总'!$AD:$AD,0)</f>
        <v>0</v>
      </c>
      <c r="AZ267" s="54">
        <f t="shared" si="62"/>
        <v>0</v>
      </c>
      <c r="BA267" s="52">
        <f>_xlfn.XLOOKUP(C267,[11]健康师明细!$C:$C,[11]健康师明细!$K:$K,0)</f>
        <v>0</v>
      </c>
      <c r="BB267" s="55">
        <f>_xlfn.XLOOKUP(C267,'[9]②7月-汇总'!$D:$D,'[9]②7月-汇总'!$AE:$AE,0)</f>
        <v>0</v>
      </c>
      <c r="BC267" s="55">
        <f>_xlfn.XLOOKUP(C267,'[9]②7月-汇总'!$D:$D,'[9]②7月-汇总'!$AF:$AF,0)</f>
        <v>0</v>
      </c>
      <c r="BD267" s="58">
        <f>_xlfn.XLOOKUP(C267,'[9]②7月-汇总'!$D:$D,'[9]②7月-汇总'!$AG:$AG,0)</f>
        <v>0</v>
      </c>
      <c r="BE267" s="60" t="e">
        <f t="shared" si="66"/>
        <v>#REF!</v>
      </c>
      <c r="BF267" s="52">
        <f>_xlfn.XLOOKUP(C267,'[9]①7月-花名册'!$E:$E,'[9]①7月-花名册'!$U:$U,0)</f>
        <v>0</v>
      </c>
      <c r="BG267" s="61" t="e">
        <f t="shared" si="63"/>
        <v>#REF!</v>
      </c>
      <c r="BH267" s="61" t="e">
        <f t="shared" si="64"/>
        <v>#REF!</v>
      </c>
      <c r="BI267" s="52">
        <f>_xlfn.XLOOKUP(C267,[9]上月未发人员明细!$A:$A,[9]上月未发人员明细!$I:$I,0)</f>
        <v>0</v>
      </c>
      <c r="BJ267" s="42">
        <f>SUMIFS([7]手动调整!$F:$F,[7]手动调整!$B:$B,C267)</f>
        <v>0</v>
      </c>
      <c r="BK267" s="64" t="e">
        <f t="shared" si="65"/>
        <v>#REF!</v>
      </c>
    </row>
    <row r="268" spans="1:63">
      <c r="A268" s="68" t="s">
        <v>395</v>
      </c>
      <c r="B268" s="25" t="s">
        <v>89</v>
      </c>
      <c r="C268" s="25" t="s">
        <v>396</v>
      </c>
      <c r="D268" s="23">
        <f>_xlfn.XLOOKUP(C268,[1]期初设置!$E:$E,[1]期初设置!$AM:$AM,0)</f>
        <v>0</v>
      </c>
      <c r="E268" s="27" t="str">
        <f>IFERROR(_xlfn.XLOOKUP(C268,[1]期初设置!$E:$E,[1]期初设置!$R:$R),"")</f>
        <v/>
      </c>
      <c r="F268" s="27" t="str">
        <f>IFERROR(_xlfn.XLOOKUP(C268,[1]期初设置!$E:$E,[1]期初设置!S:S),"")</f>
        <v/>
      </c>
      <c r="G268" s="27" t="str">
        <f>IFERROR(_xlfn.XLOOKUP(C268,[1]期初设置!$E:$E,[1]期初设置!T:T),"")</f>
        <v/>
      </c>
      <c r="H268" s="27" t="str">
        <f>IFERROR(_xlfn.XLOOKUP(C268,[1]期初设置!$E:$E,[1]期初设置!U:U),"")</f>
        <v/>
      </c>
      <c r="I268" s="31">
        <f>_xlfn.XLOOKUP(A268,[2]门店排名!$C:$C,[2]门店排名!$E:$E,0)</f>
        <v>0</v>
      </c>
      <c r="J268" s="31" t="str">
        <f>IFERROR(_xlfn.XLOOKUP(D268,'[1]⑥战队统计表-B-a-②呈现-业绩明细表④'!$A:$A,'[1]⑥战队统计表-B-a-②呈现-业绩明细表④'!$C:$C,0),"")</f>
        <v/>
      </c>
      <c r="K268" s="32">
        <f>IFERROR(_xlfn.XLOOKUP(C268,[1]期初设置!$E:$E,[1]期初设置!$AI:$AI,0),"")</f>
        <v>0</v>
      </c>
      <c r="L268" s="33">
        <f>_xlfn.XLOOKUP(C268,[1]期初设置!$E:$E,[1]期初设置!$J:$J,0)</f>
        <v>0</v>
      </c>
      <c r="M268" s="35">
        <f>_xlfn.XLOOKUP(C268,[1]期初设置!$E:$E,[1]期初设置!$I:$I,0)</f>
        <v>0</v>
      </c>
      <c r="N268" s="35">
        <f>_xlfn.XLOOKUP(C268,[1]期初设置!$E:$E,[1]期初设置!$K:$K,0)</f>
        <v>0</v>
      </c>
      <c r="O268" s="33">
        <f>_xlfn.XLOOKUP(C268,[1]期初设置!$E:$E,[1]期初设置!$O:$O,0)</f>
        <v>0</v>
      </c>
      <c r="P268" s="35">
        <f>IF(_xlfn.XLOOKUP(C268,[1]期初设置!$E:$E,[1]期初设置!$N:$N,0)="同老店",0,_xlfn.XLOOKUP(C268,[1]期初设置!$E:$E,[1]期初设置!$N:$N,0))</f>
        <v>0</v>
      </c>
      <c r="Q268" s="38">
        <f>_xlfn.XLOOKUP(C268,'[3]7月'!$C:$C,'[3]7月'!$E:$E,0)</f>
        <v>0</v>
      </c>
      <c r="R268" s="38">
        <f>_xlfn.XLOOKUP(C268,'[3]7月'!$C:$C,'[3]7月'!$D:$D,0)</f>
        <v>0</v>
      </c>
      <c r="S268" s="38">
        <f>_xlfn.XLOOKUP(A268,[2]人头人次表!$A:$A,[2]人头人次表!$C:$C,0)</f>
        <v>0</v>
      </c>
      <c r="T268" s="38">
        <f>_xlfn.XLOOKUP(C268,'[4]②7月-汇总'!$D:$D,'[4]②7月-汇总'!$AP:$AP,0)</f>
        <v>31</v>
      </c>
      <c r="U268" s="38">
        <f>_xlfn.XLOOKUP(C268,'[4]②7月-汇总'!$D:$D,'[4]②7月-汇总'!$U:$U,0)</f>
        <v>0</v>
      </c>
      <c r="V268" s="41">
        <f>_xlfn.XLOOKUP(C268,[5]期初设置!$E:$E,[5]期初设置!$AG:$AG,0)</f>
        <v>0</v>
      </c>
      <c r="W268" s="42">
        <f>_xlfn.XLOOKUP(C268,[5]期初设置!$E:$E,[5]期初设置!$AH:$AH,0)</f>
        <v>0</v>
      </c>
      <c r="X268" s="42">
        <f>_xlfn.XLOOKUP(C268,[5]期初设置!$E:$E,[5]期初设置!$AI:$AI,0)</f>
        <v>0</v>
      </c>
      <c r="Y268" s="42">
        <f>_xlfn.XLOOKUP(C268,[5]期初设置!$E:$E,[5]期初设置!$AM:$AM,0)</f>
        <v>0</v>
      </c>
      <c r="Z268" s="42">
        <f t="shared" si="54"/>
        <v>0</v>
      </c>
      <c r="AA268" s="42">
        <f t="shared" si="55"/>
        <v>0</v>
      </c>
      <c r="AB268" s="42">
        <f>_xlfn.XLOOKUP(C268,'[6]健康师-人工底薪'!$A:$A,'[6]健康师-人工底薪'!$AF:$AF,0)</f>
        <v>0</v>
      </c>
      <c r="AC268" s="47">
        <f t="shared" si="56"/>
        <v>0</v>
      </c>
      <c r="AD268" s="38">
        <f>_xlfn.XLOOKUP(C268,'[3]7月'!$C:$C,'[3]7月'!$F:$F,0)</f>
        <v>0</v>
      </c>
      <c r="AE268" s="38">
        <f>_xlfn.XLOOKUP(C268,'[8]7月'!$C:$C,'[8]7月'!$G:$G,0)</f>
        <v>0</v>
      </c>
      <c r="AF268" s="38">
        <f>_xlfn.XLOOKUP(C268,'[9]②7月-汇总'!$D:$D,'[9]②7月-汇总'!$W:$W,0)</f>
        <v>0</v>
      </c>
      <c r="AG268" s="38">
        <f>_xlfn.XLOOKUP(C268,'[9]②7月-汇总'!$D:$D,'[9]②7月-汇总'!$Z:$Z,0)</f>
        <v>0</v>
      </c>
      <c r="AH268" s="50" t="e">
        <f>AA268+AC268+#REF!+#REF!+#REF!+AF268+AG268+AD268+AE268</f>
        <v>#REF!</v>
      </c>
      <c r="AI268" s="38">
        <f>_xlfn.XLOOKUP(C268,'[9]①7月-花名册'!$E:$E,'[9]①7月-花名册'!$T:$T,0)</f>
        <v>0</v>
      </c>
      <c r="AJ268" s="38">
        <f t="shared" si="57"/>
        <v>0</v>
      </c>
      <c r="AK268" s="38">
        <f t="shared" si="58"/>
        <v>0</v>
      </c>
      <c r="AL268" s="38">
        <f t="shared" si="59"/>
        <v>0</v>
      </c>
      <c r="AM268" s="38" t="e">
        <f t="shared" si="60"/>
        <v>#REF!</v>
      </c>
      <c r="AN268" s="52">
        <f>_xlfn.XLOOKUP(C268,'[9]②7月-汇总'!$D:$D,'[9]②7月-汇总'!AI:AI,0)</f>
        <v>0</v>
      </c>
      <c r="AO268" s="52">
        <f>_xlfn.XLOOKUP(C268,'[9]②7月-汇总'!$D:$D,'[9]②7月-汇总'!AJ:AJ,0)</f>
        <v>0</v>
      </c>
      <c r="AP268" s="52">
        <f>_xlfn.XLOOKUP(C268,'[9]②7月-汇总'!$D:$D,'[9]②7月-汇总'!AL:AL,0)</f>
        <v>0</v>
      </c>
      <c r="AQ268" s="54">
        <f t="shared" si="61"/>
        <v>0</v>
      </c>
      <c r="AR268" s="55">
        <f>_xlfn.XLOOKUP(C268,'[9]②7月-汇总'!$D:$D,'[9]②7月-汇总'!X:X,0)</f>
        <v>20</v>
      </c>
      <c r="AS268" s="55">
        <f>_xlfn.XLOOKUP(C268,'[9]②7月-汇总'!$D:$D,'[9]②7月-汇总'!Y:Y,0)</f>
        <v>0</v>
      </c>
      <c r="AT268" s="55"/>
      <c r="AU268" s="52">
        <f>_xlfn.XLOOKUP(C268,'[10]7月社保'!$B:$B,'[10]7月社保'!$L:$L,0)</f>
        <v>640.56</v>
      </c>
      <c r="AV268" s="52">
        <f>IFERROR(IF(AL268&gt;0,_xlfn.XLOOKUP(C268,[11]健康师明细!$C:$C,[11]健康师明细!$N:$N,0),0),0)</f>
        <v>0</v>
      </c>
      <c r="AW268" s="52">
        <f>_xlfn.XLOOKUP(C268,'[9]②7月-汇总'!$D:$D,'[9]②7月-汇总'!$AC:$AC,0)</f>
        <v>0</v>
      </c>
      <c r="AX268" s="52">
        <f>_xlfn.XLOOKUP(C268,'[9]②7月-汇总'!$D:$D,'[9]②7月-汇总'!$AB:$AB,0)</f>
        <v>0</v>
      </c>
      <c r="AY268" s="52">
        <f>_xlfn.XLOOKUP(C268,'[9]②7月-汇总'!$D:$D,'[9]②7月-汇总'!$AD:$AD,0)</f>
        <v>0</v>
      </c>
      <c r="AZ268" s="54">
        <f t="shared" si="62"/>
        <v>660.56</v>
      </c>
      <c r="BA268" s="52">
        <f>_xlfn.XLOOKUP(C268,[11]健康师明细!$C:$C,[11]健康师明细!$K:$K,0)</f>
        <v>0</v>
      </c>
      <c r="BB268" s="55">
        <f>_xlfn.XLOOKUP(C268,'[9]②7月-汇总'!$D:$D,'[9]②7月-汇总'!$AE:$AE,0)</f>
        <v>0</v>
      </c>
      <c r="BC268" s="55">
        <f>_xlfn.XLOOKUP(C268,'[9]②7月-汇总'!$D:$D,'[9]②7月-汇总'!$AF:$AF,0)</f>
        <v>0</v>
      </c>
      <c r="BD268" s="58">
        <f>_xlfn.XLOOKUP(C268,'[9]②7月-汇总'!$D:$D,'[9]②7月-汇总'!$AG:$AG,0)</f>
        <v>0</v>
      </c>
      <c r="BE268" s="60" t="e">
        <f t="shared" si="66"/>
        <v>#REF!</v>
      </c>
      <c r="BF268" s="52">
        <f>_xlfn.XLOOKUP(C268,'[9]①7月-花名册'!$E:$E,'[9]①7月-花名册'!$U:$U,0)</f>
        <v>0</v>
      </c>
      <c r="BG268" s="61" t="e">
        <f t="shared" si="63"/>
        <v>#REF!</v>
      </c>
      <c r="BH268" s="61" t="e">
        <f t="shared" si="64"/>
        <v>#REF!</v>
      </c>
      <c r="BI268" s="52">
        <f>_xlfn.XLOOKUP(C268,[9]上月未发人员明细!$A:$A,[9]上月未发人员明细!$I:$I,0)</f>
        <v>0</v>
      </c>
      <c r="BJ268" s="42">
        <f>SUMIFS([7]手动调整!$F:$F,[7]手动调整!$B:$B,C268)</f>
        <v>0</v>
      </c>
      <c r="BK268" s="64" t="e">
        <f t="shared" si="65"/>
        <v>#REF!</v>
      </c>
    </row>
    <row r="269" spans="1:63">
      <c r="A269" s="68" t="s">
        <v>395</v>
      </c>
      <c r="B269" s="25" t="s">
        <v>389</v>
      </c>
      <c r="C269" s="25" t="s">
        <v>397</v>
      </c>
      <c r="D269" s="23">
        <f>_xlfn.XLOOKUP(C269,[1]期初设置!$E:$E,[1]期初设置!$AM:$AM,0)</f>
        <v>0</v>
      </c>
      <c r="E269" s="27" t="str">
        <f>IFERROR(_xlfn.XLOOKUP(C269,[1]期初设置!$E:$E,[1]期初设置!$R:$R),"")</f>
        <v/>
      </c>
      <c r="F269" s="27" t="str">
        <f>IFERROR(_xlfn.XLOOKUP(C269,[1]期初设置!$E:$E,[1]期初设置!S:S),"")</f>
        <v/>
      </c>
      <c r="G269" s="27" t="str">
        <f>IFERROR(_xlfn.XLOOKUP(C269,[1]期初设置!$E:$E,[1]期初设置!T:T),"")</f>
        <v/>
      </c>
      <c r="H269" s="27" t="str">
        <f>IFERROR(_xlfn.XLOOKUP(C269,[1]期初设置!$E:$E,[1]期初设置!U:U),"")</f>
        <v/>
      </c>
      <c r="I269" s="31">
        <f>_xlfn.XLOOKUP(A269,[2]门店排名!$C:$C,[2]门店排名!$E:$E,0)</f>
        <v>0</v>
      </c>
      <c r="J269" s="31" t="str">
        <f>IFERROR(_xlfn.XLOOKUP(D269,'[1]⑥战队统计表-B-a-②呈现-业绩明细表④'!$A:$A,'[1]⑥战队统计表-B-a-②呈现-业绩明细表④'!$C:$C,0),"")</f>
        <v/>
      </c>
      <c r="K269" s="32">
        <f>IFERROR(_xlfn.XLOOKUP(C269,[1]期初设置!$E:$E,[1]期初设置!$AI:$AI,0),"")</f>
        <v>0</v>
      </c>
      <c r="L269" s="33">
        <f>_xlfn.XLOOKUP(C269,[1]期初设置!$E:$E,[1]期初设置!$J:$J,0)</f>
        <v>0</v>
      </c>
      <c r="M269" s="35">
        <f>_xlfn.XLOOKUP(C269,[1]期初设置!$E:$E,[1]期初设置!$I:$I,0)</f>
        <v>0</v>
      </c>
      <c r="N269" s="35">
        <f>_xlfn.XLOOKUP(C269,[1]期初设置!$E:$E,[1]期初设置!$K:$K,0)</f>
        <v>0</v>
      </c>
      <c r="O269" s="33">
        <f>_xlfn.XLOOKUP(C269,[1]期初设置!$E:$E,[1]期初设置!$O:$O,0)</f>
        <v>0</v>
      </c>
      <c r="P269" s="35">
        <f>IF(_xlfn.XLOOKUP(C269,[1]期初设置!$E:$E,[1]期初设置!$N:$N,0)="同老店",0,_xlfn.XLOOKUP(C269,[1]期初设置!$E:$E,[1]期初设置!$N:$N,0))</f>
        <v>0</v>
      </c>
      <c r="Q269" s="38">
        <f>_xlfn.XLOOKUP(C269,'[3]7月'!$C:$C,'[3]7月'!$E:$E,0)</f>
        <v>145128.6</v>
      </c>
      <c r="R269" s="38">
        <f>_xlfn.XLOOKUP(C269,'[3]7月'!$C:$C,'[3]7月'!$D:$D,0)</f>
        <v>149</v>
      </c>
      <c r="S269" s="38">
        <f>_xlfn.XLOOKUP(A269,[2]人头人次表!$A:$A,[2]人头人次表!$C:$C,0)</f>
        <v>0</v>
      </c>
      <c r="T269" s="38">
        <f>_xlfn.XLOOKUP(C269,'[4]②7月-汇总'!$D:$D,'[4]②7月-汇总'!$AP:$AP,0)</f>
        <v>31</v>
      </c>
      <c r="U269" s="38">
        <f>_xlfn.XLOOKUP(C269,'[4]②7月-汇总'!$D:$D,'[4]②7月-汇总'!$U:$U,0)</f>
        <v>0</v>
      </c>
      <c r="V269" s="41">
        <f>_xlfn.XLOOKUP(C269,[5]期初设置!$E:$E,[5]期初设置!$AG:$AG,0)</f>
        <v>0</v>
      </c>
      <c r="W269" s="42">
        <f>_xlfn.XLOOKUP(C269,[5]期初设置!$E:$E,[5]期初设置!$AH:$AH,0)</f>
        <v>0</v>
      </c>
      <c r="X269" s="42">
        <f>_xlfn.XLOOKUP(C269,[5]期初设置!$E:$E,[5]期初设置!$AI:$AI,0)</f>
        <v>0</v>
      </c>
      <c r="Y269" s="42">
        <f>_xlfn.XLOOKUP(C269,[5]期初设置!$E:$E,[5]期初设置!$AM:$AM,0)</f>
        <v>0</v>
      </c>
      <c r="Z269" s="42">
        <f t="shared" si="54"/>
        <v>0</v>
      </c>
      <c r="AA269" s="42">
        <f t="shared" si="55"/>
        <v>0</v>
      </c>
      <c r="AB269" s="42">
        <f>_xlfn.XLOOKUP(C269,'[6]健康师-人工底薪'!$A:$A,'[6]健康师-人工底薪'!$AF:$AF,0)</f>
        <v>0</v>
      </c>
      <c r="AC269" s="47">
        <f t="shared" si="56"/>
        <v>0</v>
      </c>
      <c r="AD269" s="38">
        <f>_xlfn.XLOOKUP(C269,'[3]7月'!$C:$C,'[3]7月'!$F:$F,0)</f>
        <v>3275</v>
      </c>
      <c r="AE269" s="38">
        <f>_xlfn.XLOOKUP(C269,'[8]7月'!$C:$C,'[8]7月'!$G:$G,0)</f>
        <v>0</v>
      </c>
      <c r="AF269" s="38">
        <f>_xlfn.XLOOKUP(C269,'[9]②7月-汇总'!$D:$D,'[9]②7月-汇总'!$W:$W,0)</f>
        <v>0</v>
      </c>
      <c r="AG269" s="38">
        <f>_xlfn.XLOOKUP(C269,'[9]②7月-汇总'!$D:$D,'[9]②7月-汇总'!$Z:$Z,0)</f>
        <v>0</v>
      </c>
      <c r="AH269" s="50" t="e">
        <f>AA269+AC269+#REF!+#REF!+#REF!+AF269+AG269+AD269+AE269</f>
        <v>#REF!</v>
      </c>
      <c r="AI269" s="38">
        <f>_xlfn.XLOOKUP(C269,'[9]①7月-花名册'!$E:$E,'[9]①7月-花名册'!$T:$T,0)</f>
        <v>0</v>
      </c>
      <c r="AJ269" s="38">
        <f t="shared" si="57"/>
        <v>0</v>
      </c>
      <c r="AK269" s="38">
        <f t="shared" si="58"/>
        <v>0</v>
      </c>
      <c r="AL269" s="38">
        <f t="shared" si="59"/>
        <v>0</v>
      </c>
      <c r="AM269" s="38" t="e">
        <f t="shared" si="60"/>
        <v>#REF!</v>
      </c>
      <c r="AN269" s="52">
        <f>_xlfn.XLOOKUP(C269,'[9]②7月-汇总'!$D:$D,'[9]②7月-汇总'!AI:AI,0)</f>
        <v>0</v>
      </c>
      <c r="AO269" s="52">
        <f>_xlfn.XLOOKUP(C269,'[9]②7月-汇总'!$D:$D,'[9]②7月-汇总'!AJ:AJ,0)</f>
        <v>0</v>
      </c>
      <c r="AP269" s="52">
        <f>_xlfn.XLOOKUP(C269,'[9]②7月-汇总'!$D:$D,'[9]②7月-汇总'!AL:AL,0)</f>
        <v>0</v>
      </c>
      <c r="AQ269" s="54">
        <f t="shared" si="61"/>
        <v>0</v>
      </c>
      <c r="AR269" s="55">
        <f>_xlfn.XLOOKUP(C269,'[9]②7月-汇总'!$D:$D,'[9]②7月-汇总'!X:X,0)</f>
        <v>0</v>
      </c>
      <c r="AS269" s="55">
        <f>_xlfn.XLOOKUP(C269,'[9]②7月-汇总'!$D:$D,'[9]②7月-汇总'!Y:Y,0)</f>
        <v>10</v>
      </c>
      <c r="AT269" s="55"/>
      <c r="AU269" s="52">
        <f>_xlfn.XLOOKUP(C269,'[10]7月社保'!$B:$B,'[10]7月社保'!$L:$L,0)</f>
        <v>0</v>
      </c>
      <c r="AV269" s="52">
        <f>IFERROR(IF(AL269&gt;0,_xlfn.XLOOKUP(C269,[11]健康师明细!$C:$C,[11]健康师明细!$N:$N,0),0),0)</f>
        <v>0</v>
      </c>
      <c r="AW269" s="52">
        <f>_xlfn.XLOOKUP(C269,'[9]②7月-汇总'!$D:$D,'[9]②7月-汇总'!$AC:$AC,0)</f>
        <v>0</v>
      </c>
      <c r="AX269" s="52">
        <f>_xlfn.XLOOKUP(C269,'[9]②7月-汇总'!$D:$D,'[9]②7月-汇总'!$AB:$AB,0)</f>
        <v>0</v>
      </c>
      <c r="AY269" s="52">
        <f>_xlfn.XLOOKUP(C269,'[9]②7月-汇总'!$D:$D,'[9]②7月-汇总'!$AD:$AD,0)</f>
        <v>0</v>
      </c>
      <c r="AZ269" s="54">
        <f t="shared" si="62"/>
        <v>10</v>
      </c>
      <c r="BA269" s="52">
        <f>_xlfn.XLOOKUP(C269,[11]健康师明细!$C:$C,[11]健康师明细!$K:$K,0)</f>
        <v>0</v>
      </c>
      <c r="BB269" s="55">
        <f>_xlfn.XLOOKUP(C269,'[9]②7月-汇总'!$D:$D,'[9]②7月-汇总'!$AE:$AE,0)</f>
        <v>0</v>
      </c>
      <c r="BC269" s="55">
        <f>_xlfn.XLOOKUP(C269,'[9]②7月-汇总'!$D:$D,'[9]②7月-汇总'!$AF:$AF,0)</f>
        <v>0</v>
      </c>
      <c r="BD269" s="58">
        <f>_xlfn.XLOOKUP(C269,'[9]②7月-汇总'!$D:$D,'[9]②7月-汇总'!$AG:$AG,0)</f>
        <v>0</v>
      </c>
      <c r="BE269" s="60" t="e">
        <f t="shared" si="66"/>
        <v>#REF!</v>
      </c>
      <c r="BF269" s="52">
        <f>_xlfn.XLOOKUP(C269,'[9]①7月-花名册'!$E:$E,'[9]①7月-花名册'!$U:$U,0)</f>
        <v>0</v>
      </c>
      <c r="BG269" s="61" t="e">
        <f t="shared" si="63"/>
        <v>#REF!</v>
      </c>
      <c r="BH269" s="61" t="e">
        <f t="shared" si="64"/>
        <v>#REF!</v>
      </c>
      <c r="BI269" s="52">
        <f>_xlfn.XLOOKUP(C269,[9]上月未发人员明细!$A:$A,[9]上月未发人员明细!$I:$I,0)</f>
        <v>0</v>
      </c>
      <c r="BJ269" s="42">
        <f>SUMIFS([7]手动调整!$F:$F,[7]手动调整!$B:$B,C269)</f>
        <v>0</v>
      </c>
      <c r="BK269" s="64" t="e">
        <f t="shared" si="65"/>
        <v>#REF!</v>
      </c>
    </row>
    <row r="270" spans="1:63">
      <c r="A270" s="68" t="s">
        <v>395</v>
      </c>
      <c r="B270" s="25" t="s">
        <v>389</v>
      </c>
      <c r="C270" s="25" t="s">
        <v>398</v>
      </c>
      <c r="D270" s="23">
        <f>_xlfn.XLOOKUP(C270,[1]期初设置!$E:$E,[1]期初设置!$AM:$AM,0)</f>
        <v>0</v>
      </c>
      <c r="E270" s="27" t="str">
        <f>IFERROR(_xlfn.XLOOKUP(C270,[1]期初设置!$E:$E,[1]期初设置!$R:$R),"")</f>
        <v/>
      </c>
      <c r="F270" s="27" t="str">
        <f>IFERROR(_xlfn.XLOOKUP(C270,[1]期初设置!$E:$E,[1]期初设置!S:S),"")</f>
        <v/>
      </c>
      <c r="G270" s="27" t="str">
        <f>IFERROR(_xlfn.XLOOKUP(C270,[1]期初设置!$E:$E,[1]期初设置!T:T),"")</f>
        <v/>
      </c>
      <c r="H270" s="27" t="str">
        <f>IFERROR(_xlfn.XLOOKUP(C270,[1]期初设置!$E:$E,[1]期初设置!U:U),"")</f>
        <v/>
      </c>
      <c r="I270" s="31">
        <f>_xlfn.XLOOKUP(A270,[2]门店排名!$C:$C,[2]门店排名!$E:$E,0)</f>
        <v>0</v>
      </c>
      <c r="J270" s="31" t="str">
        <f>IFERROR(_xlfn.XLOOKUP(D270,'[1]⑥战队统计表-B-a-②呈现-业绩明细表④'!$A:$A,'[1]⑥战队统计表-B-a-②呈现-业绩明细表④'!$C:$C,0),"")</f>
        <v/>
      </c>
      <c r="K270" s="32">
        <f>IFERROR(_xlfn.XLOOKUP(C270,[1]期初设置!$E:$E,[1]期初设置!$AI:$AI,0),"")</f>
        <v>0</v>
      </c>
      <c r="L270" s="33">
        <f>_xlfn.XLOOKUP(C270,[1]期初设置!$E:$E,[1]期初设置!$J:$J,0)</f>
        <v>0</v>
      </c>
      <c r="M270" s="35">
        <f>_xlfn.XLOOKUP(C270,[1]期初设置!$E:$E,[1]期初设置!$I:$I,0)</f>
        <v>0</v>
      </c>
      <c r="N270" s="35">
        <f>_xlfn.XLOOKUP(C270,[1]期初设置!$E:$E,[1]期初设置!$K:$K,0)</f>
        <v>0</v>
      </c>
      <c r="O270" s="33">
        <f>_xlfn.XLOOKUP(C270,[1]期初设置!$E:$E,[1]期初设置!$O:$O,0)</f>
        <v>0</v>
      </c>
      <c r="P270" s="35">
        <f>IF(_xlfn.XLOOKUP(C270,[1]期初设置!$E:$E,[1]期初设置!$N:$N,0)="同老店",0,_xlfn.XLOOKUP(C270,[1]期初设置!$E:$E,[1]期初设置!$N:$N,0))</f>
        <v>0</v>
      </c>
      <c r="Q270" s="38">
        <f>_xlfn.XLOOKUP(C270,'[3]7月'!$C:$C,'[3]7月'!$E:$E,0)</f>
        <v>122913.82</v>
      </c>
      <c r="R270" s="38">
        <f>_xlfn.XLOOKUP(C270,'[3]7月'!$C:$C,'[3]7月'!$D:$D,0)</f>
        <v>132</v>
      </c>
      <c r="S270" s="38">
        <f>_xlfn.XLOOKUP(A270,[2]人头人次表!$A:$A,[2]人头人次表!$C:$C,0)</f>
        <v>0</v>
      </c>
      <c r="T270" s="38">
        <f>_xlfn.XLOOKUP(C270,'[4]②7月-汇总'!$D:$D,'[4]②7月-汇总'!$AP:$AP,0)</f>
        <v>31</v>
      </c>
      <c r="U270" s="38">
        <f>_xlfn.XLOOKUP(C270,'[4]②7月-汇总'!$D:$D,'[4]②7月-汇总'!$U:$U,0)</f>
        <v>0</v>
      </c>
      <c r="V270" s="41">
        <f>_xlfn.XLOOKUP(C270,[5]期初设置!$E:$E,[5]期初设置!$AG:$AG,0)</f>
        <v>0</v>
      </c>
      <c r="W270" s="42">
        <f>_xlfn.XLOOKUP(C270,[5]期初设置!$E:$E,[5]期初设置!$AH:$AH,0)</f>
        <v>0</v>
      </c>
      <c r="X270" s="42">
        <f>_xlfn.XLOOKUP(C270,[5]期初设置!$E:$E,[5]期初设置!$AI:$AI,0)</f>
        <v>0</v>
      </c>
      <c r="Y270" s="42">
        <f>_xlfn.XLOOKUP(C270,[5]期初设置!$E:$E,[5]期初设置!$AM:$AM,0)</f>
        <v>0</v>
      </c>
      <c r="Z270" s="42">
        <f t="shared" si="54"/>
        <v>0</v>
      </c>
      <c r="AA270" s="42">
        <f t="shared" si="55"/>
        <v>0</v>
      </c>
      <c r="AB270" s="42">
        <f>_xlfn.XLOOKUP(C270,'[6]健康师-人工底薪'!$A:$A,'[6]健康师-人工底薪'!$AF:$AF,0)</f>
        <v>0</v>
      </c>
      <c r="AC270" s="47">
        <f t="shared" si="56"/>
        <v>0</v>
      </c>
      <c r="AD270" s="38">
        <f>_xlfn.XLOOKUP(C270,'[3]7月'!$C:$C,'[3]7月'!$F:$F,0)</f>
        <v>2555</v>
      </c>
      <c r="AE270" s="38">
        <f>_xlfn.XLOOKUP(C270,'[8]7月'!$C:$C,'[8]7月'!$G:$G,0)</f>
        <v>0</v>
      </c>
      <c r="AF270" s="38">
        <f>_xlfn.XLOOKUP(C270,'[9]②7月-汇总'!$D:$D,'[9]②7月-汇总'!$W:$W,0)</f>
        <v>0</v>
      </c>
      <c r="AG270" s="38">
        <f>_xlfn.XLOOKUP(C270,'[9]②7月-汇总'!$D:$D,'[9]②7月-汇总'!$Z:$Z,0)</f>
        <v>0</v>
      </c>
      <c r="AH270" s="50" t="e">
        <f>AA270+AC270+#REF!+#REF!+#REF!+AF270+AG270+AD270+AE270</f>
        <v>#REF!</v>
      </c>
      <c r="AI270" s="38">
        <f>_xlfn.XLOOKUP(C270,'[9]①7月-花名册'!$E:$E,'[9]①7月-花名册'!$T:$T,0)</f>
        <v>0</v>
      </c>
      <c r="AJ270" s="38">
        <f t="shared" si="57"/>
        <v>0</v>
      </c>
      <c r="AK270" s="38">
        <f t="shared" si="58"/>
        <v>0</v>
      </c>
      <c r="AL270" s="38">
        <f t="shared" si="59"/>
        <v>0</v>
      </c>
      <c r="AM270" s="38" t="e">
        <f t="shared" si="60"/>
        <v>#REF!</v>
      </c>
      <c r="AN270" s="52">
        <f>_xlfn.XLOOKUP(C270,'[9]②7月-汇总'!$D:$D,'[9]②7月-汇总'!AI:AI,0)</f>
        <v>0</v>
      </c>
      <c r="AO270" s="52">
        <f>_xlfn.XLOOKUP(C270,'[9]②7月-汇总'!$D:$D,'[9]②7月-汇总'!AJ:AJ,0)</f>
        <v>0</v>
      </c>
      <c r="AP270" s="52">
        <f>_xlfn.XLOOKUP(C270,'[9]②7月-汇总'!$D:$D,'[9]②7月-汇总'!AL:AL,0)</f>
        <v>0</v>
      </c>
      <c r="AQ270" s="54">
        <f t="shared" si="61"/>
        <v>0</v>
      </c>
      <c r="AR270" s="55">
        <f>_xlfn.XLOOKUP(C270,'[9]②7月-汇总'!$D:$D,'[9]②7月-汇总'!X:X,0)</f>
        <v>0</v>
      </c>
      <c r="AS270" s="55">
        <f>_xlfn.XLOOKUP(C270,'[9]②7月-汇总'!$D:$D,'[9]②7月-汇总'!Y:Y,0)</f>
        <v>30</v>
      </c>
      <c r="AT270" s="55"/>
      <c r="AU270" s="52">
        <f>_xlfn.XLOOKUP(C270,'[10]7月社保'!$B:$B,'[10]7月社保'!$L:$L,0)</f>
        <v>644.168</v>
      </c>
      <c r="AV270" s="52">
        <f>IFERROR(IF(AL270&gt;0,_xlfn.XLOOKUP(C270,[11]健康师明细!$C:$C,[11]健康师明细!$N:$N,0),0),0)</f>
        <v>0</v>
      </c>
      <c r="AW270" s="52">
        <f>_xlfn.XLOOKUP(C270,'[9]②7月-汇总'!$D:$D,'[9]②7月-汇总'!$AC:$AC,0)</f>
        <v>0</v>
      </c>
      <c r="AX270" s="52">
        <f>_xlfn.XLOOKUP(C270,'[9]②7月-汇总'!$D:$D,'[9]②7月-汇总'!$AB:$AB,0)</f>
        <v>0</v>
      </c>
      <c r="AY270" s="52">
        <f>_xlfn.XLOOKUP(C270,'[9]②7月-汇总'!$D:$D,'[9]②7月-汇总'!$AD:$AD,0)</f>
        <v>0</v>
      </c>
      <c r="AZ270" s="54">
        <f t="shared" si="62"/>
        <v>674.168</v>
      </c>
      <c r="BA270" s="52">
        <f>_xlfn.XLOOKUP(C270,[11]健康师明细!$C:$C,[11]健康师明细!$K:$K,0)</f>
        <v>0</v>
      </c>
      <c r="BB270" s="55">
        <f>_xlfn.XLOOKUP(C270,'[9]②7月-汇总'!$D:$D,'[9]②7月-汇总'!$AE:$AE,0)</f>
        <v>0</v>
      </c>
      <c r="BC270" s="55">
        <f>_xlfn.XLOOKUP(C270,'[9]②7月-汇总'!$D:$D,'[9]②7月-汇总'!$AF:$AF,0)</f>
        <v>0</v>
      </c>
      <c r="BD270" s="58">
        <f>_xlfn.XLOOKUP(C270,'[9]②7月-汇总'!$D:$D,'[9]②7月-汇总'!$AG:$AG,0)</f>
        <v>0</v>
      </c>
      <c r="BE270" s="60" t="e">
        <f t="shared" si="66"/>
        <v>#REF!</v>
      </c>
      <c r="BF270" s="52">
        <f>_xlfn.XLOOKUP(C270,'[9]①7月-花名册'!$E:$E,'[9]①7月-花名册'!$U:$U,0)</f>
        <v>0</v>
      </c>
      <c r="BG270" s="61" t="e">
        <f t="shared" si="63"/>
        <v>#REF!</v>
      </c>
      <c r="BH270" s="61" t="e">
        <f t="shared" si="64"/>
        <v>#REF!</v>
      </c>
      <c r="BI270" s="52">
        <f>_xlfn.XLOOKUP(C270,[9]上月未发人员明细!$A:$A,[9]上月未发人员明细!$I:$I,0)</f>
        <v>0</v>
      </c>
      <c r="BJ270" s="42">
        <f>SUMIFS([7]手动调整!$F:$F,[7]手动调整!$B:$B,C270)</f>
        <v>0</v>
      </c>
      <c r="BK270" s="64" t="e">
        <f t="shared" si="65"/>
        <v>#REF!</v>
      </c>
    </row>
    <row r="271" spans="1:63">
      <c r="A271" s="68" t="s">
        <v>395</v>
      </c>
      <c r="B271" s="25" t="s">
        <v>389</v>
      </c>
      <c r="C271" s="25" t="s">
        <v>399</v>
      </c>
      <c r="D271" s="23">
        <f>_xlfn.XLOOKUP(C271,[1]期初设置!$E:$E,[1]期初设置!$AM:$AM,0)</f>
        <v>0</v>
      </c>
      <c r="E271" s="27" t="str">
        <f>IFERROR(_xlfn.XLOOKUP(C271,[1]期初设置!$E:$E,[1]期初设置!$R:$R),"")</f>
        <v/>
      </c>
      <c r="F271" s="27" t="str">
        <f>IFERROR(_xlfn.XLOOKUP(C271,[1]期初设置!$E:$E,[1]期初设置!S:S),"")</f>
        <v/>
      </c>
      <c r="G271" s="27" t="str">
        <f>IFERROR(_xlfn.XLOOKUP(C271,[1]期初设置!$E:$E,[1]期初设置!T:T),"")</f>
        <v/>
      </c>
      <c r="H271" s="27" t="str">
        <f>IFERROR(_xlfn.XLOOKUP(C271,[1]期初设置!$E:$E,[1]期初设置!U:U),"")</f>
        <v/>
      </c>
      <c r="I271" s="31">
        <f>_xlfn.XLOOKUP(A271,[2]门店排名!$C:$C,[2]门店排名!$E:$E,0)</f>
        <v>0</v>
      </c>
      <c r="J271" s="31" t="str">
        <f>IFERROR(_xlfn.XLOOKUP(D271,'[1]⑥战队统计表-B-a-②呈现-业绩明细表④'!$A:$A,'[1]⑥战队统计表-B-a-②呈现-业绩明细表④'!$C:$C,0),"")</f>
        <v/>
      </c>
      <c r="K271" s="32">
        <f>IFERROR(_xlfn.XLOOKUP(C271,[1]期初设置!$E:$E,[1]期初设置!$AI:$AI,0),"")</f>
        <v>0</v>
      </c>
      <c r="L271" s="33">
        <f>_xlfn.XLOOKUP(C271,[1]期初设置!$E:$E,[1]期初设置!$J:$J,0)</f>
        <v>0</v>
      </c>
      <c r="M271" s="35">
        <f>_xlfn.XLOOKUP(C271,[1]期初设置!$E:$E,[1]期初设置!$I:$I,0)</f>
        <v>0</v>
      </c>
      <c r="N271" s="35">
        <f>_xlfn.XLOOKUP(C271,[1]期初设置!$E:$E,[1]期初设置!$K:$K,0)</f>
        <v>0</v>
      </c>
      <c r="O271" s="33">
        <f>_xlfn.XLOOKUP(C271,[1]期初设置!$E:$E,[1]期初设置!$O:$O,0)</f>
        <v>0</v>
      </c>
      <c r="P271" s="35">
        <f>IF(_xlfn.XLOOKUP(C271,[1]期初设置!$E:$E,[1]期初设置!$N:$N,0)="同老店",0,_xlfn.XLOOKUP(C271,[1]期初设置!$E:$E,[1]期初设置!$N:$N,0))</f>
        <v>0</v>
      </c>
      <c r="Q271" s="38">
        <f>_xlfn.XLOOKUP(C271,'[3]7月'!$C:$C,'[3]7月'!$E:$E,0)</f>
        <v>122893.57</v>
      </c>
      <c r="R271" s="38">
        <f>_xlfn.XLOOKUP(C271,'[3]7月'!$C:$C,'[3]7月'!$D:$D,0)</f>
        <v>105</v>
      </c>
      <c r="S271" s="38">
        <f>_xlfn.XLOOKUP(A271,[2]人头人次表!$A:$A,[2]人头人次表!$C:$C,0)</f>
        <v>0</v>
      </c>
      <c r="T271" s="38">
        <f>_xlfn.XLOOKUP(C271,'[4]②7月-汇总'!$D:$D,'[4]②7月-汇总'!$AP:$AP,0)</f>
        <v>31</v>
      </c>
      <c r="U271" s="38">
        <f>_xlfn.XLOOKUP(C271,'[4]②7月-汇总'!$D:$D,'[4]②7月-汇总'!$U:$U,0)</f>
        <v>0</v>
      </c>
      <c r="V271" s="41">
        <f>_xlfn.XLOOKUP(C271,[5]期初设置!$E:$E,[5]期初设置!$AG:$AG,0)</f>
        <v>0</v>
      </c>
      <c r="W271" s="42">
        <f>_xlfn.XLOOKUP(C271,[5]期初设置!$E:$E,[5]期初设置!$AH:$AH,0)</f>
        <v>0</v>
      </c>
      <c r="X271" s="42">
        <f>_xlfn.XLOOKUP(C271,[5]期初设置!$E:$E,[5]期初设置!$AI:$AI,0)</f>
        <v>0</v>
      </c>
      <c r="Y271" s="42">
        <f>_xlfn.XLOOKUP(C271,[5]期初设置!$E:$E,[5]期初设置!$AM:$AM,0)</f>
        <v>0</v>
      </c>
      <c r="Z271" s="42">
        <f t="shared" si="54"/>
        <v>0</v>
      </c>
      <c r="AA271" s="42">
        <f t="shared" si="55"/>
        <v>0</v>
      </c>
      <c r="AB271" s="42">
        <f>_xlfn.XLOOKUP(C271,'[6]健康师-人工底薪'!$A:$A,'[6]健康师-人工底薪'!$AF:$AF,0)</f>
        <v>0</v>
      </c>
      <c r="AC271" s="47">
        <f t="shared" si="56"/>
        <v>0</v>
      </c>
      <c r="AD271" s="38">
        <f>_xlfn.XLOOKUP(C271,'[3]7月'!$C:$C,'[3]7月'!$F:$F,0)</f>
        <v>3015</v>
      </c>
      <c r="AE271" s="38">
        <f>_xlfn.XLOOKUP(C271,'[8]7月'!$C:$C,'[8]7月'!$G:$G,0)</f>
        <v>0</v>
      </c>
      <c r="AF271" s="38">
        <f>_xlfn.XLOOKUP(C271,'[9]②7月-汇总'!$D:$D,'[9]②7月-汇总'!$W:$W,0)</f>
        <v>0</v>
      </c>
      <c r="AG271" s="38">
        <f>_xlfn.XLOOKUP(C271,'[9]②7月-汇总'!$D:$D,'[9]②7月-汇总'!$Z:$Z,0)</f>
        <v>0</v>
      </c>
      <c r="AH271" s="50" t="e">
        <f>AA271+AC271+#REF!+#REF!+#REF!+AF271+AG271+AD271+AE271</f>
        <v>#REF!</v>
      </c>
      <c r="AI271" s="38">
        <f>_xlfn.XLOOKUP(C271,'[9]①7月-花名册'!$E:$E,'[9]①7月-花名册'!$T:$T,0)</f>
        <v>0</v>
      </c>
      <c r="AJ271" s="38">
        <f t="shared" si="57"/>
        <v>0</v>
      </c>
      <c r="AK271" s="38">
        <f t="shared" si="58"/>
        <v>0</v>
      </c>
      <c r="AL271" s="38">
        <f t="shared" si="59"/>
        <v>0</v>
      </c>
      <c r="AM271" s="38" t="e">
        <f t="shared" si="60"/>
        <v>#REF!</v>
      </c>
      <c r="AN271" s="52">
        <f>_xlfn.XLOOKUP(C271,'[9]②7月-汇总'!$D:$D,'[9]②7月-汇总'!AI:AI,0)</f>
        <v>0</v>
      </c>
      <c r="AO271" s="52">
        <f>_xlfn.XLOOKUP(C271,'[9]②7月-汇总'!$D:$D,'[9]②7月-汇总'!AJ:AJ,0)</f>
        <v>0</v>
      </c>
      <c r="AP271" s="52">
        <f>_xlfn.XLOOKUP(C271,'[9]②7月-汇总'!$D:$D,'[9]②7月-汇总'!AL:AL,0)</f>
        <v>0</v>
      </c>
      <c r="AQ271" s="54">
        <f t="shared" si="61"/>
        <v>0</v>
      </c>
      <c r="AR271" s="55">
        <f>_xlfn.XLOOKUP(C271,'[9]②7月-汇总'!$D:$D,'[9]②7月-汇总'!X:X,0)</f>
        <v>0</v>
      </c>
      <c r="AS271" s="55">
        <f>_xlfn.XLOOKUP(C271,'[9]②7月-汇总'!$D:$D,'[9]②7月-汇总'!Y:Y,0)</f>
        <v>0</v>
      </c>
      <c r="AT271" s="55"/>
      <c r="AU271" s="52">
        <f>_xlfn.XLOOKUP(C271,'[10]7月社保'!$B:$B,'[10]7月社保'!$L:$L,0)</f>
        <v>644.168</v>
      </c>
      <c r="AV271" s="52">
        <f>IFERROR(IF(AL271&gt;0,_xlfn.XLOOKUP(C271,[11]健康师明细!$C:$C,[11]健康师明细!$N:$N,0),0),0)</f>
        <v>0</v>
      </c>
      <c r="AW271" s="52">
        <f>_xlfn.XLOOKUP(C271,'[9]②7月-汇总'!$D:$D,'[9]②7月-汇总'!$AC:$AC,0)</f>
        <v>0</v>
      </c>
      <c r="AX271" s="52">
        <f>_xlfn.XLOOKUP(C271,'[9]②7月-汇总'!$D:$D,'[9]②7月-汇总'!$AB:$AB,0)</f>
        <v>0</v>
      </c>
      <c r="AY271" s="52">
        <f>_xlfn.XLOOKUP(C271,'[9]②7月-汇总'!$D:$D,'[9]②7月-汇总'!$AD:$AD,0)</f>
        <v>0</v>
      </c>
      <c r="AZ271" s="54">
        <f t="shared" si="62"/>
        <v>644.168</v>
      </c>
      <c r="BA271" s="52">
        <f>_xlfn.XLOOKUP(C271,[11]健康师明细!$C:$C,[11]健康师明细!$K:$K,0)</f>
        <v>0</v>
      </c>
      <c r="BB271" s="55">
        <f>_xlfn.XLOOKUP(C271,'[9]②7月-汇总'!$D:$D,'[9]②7月-汇总'!$AE:$AE,0)</f>
        <v>0</v>
      </c>
      <c r="BC271" s="55">
        <f>_xlfn.XLOOKUP(C271,'[9]②7月-汇总'!$D:$D,'[9]②7月-汇总'!$AF:$AF,0)</f>
        <v>0</v>
      </c>
      <c r="BD271" s="58">
        <f>_xlfn.XLOOKUP(C271,'[9]②7月-汇总'!$D:$D,'[9]②7月-汇总'!$AG:$AG,0)</f>
        <v>0</v>
      </c>
      <c r="BE271" s="60" t="e">
        <f t="shared" si="66"/>
        <v>#REF!</v>
      </c>
      <c r="BF271" s="52">
        <f>_xlfn.XLOOKUP(C271,'[9]①7月-花名册'!$E:$E,'[9]①7月-花名册'!$U:$U,0)</f>
        <v>0</v>
      </c>
      <c r="BG271" s="61" t="e">
        <f t="shared" si="63"/>
        <v>#REF!</v>
      </c>
      <c r="BH271" s="61" t="e">
        <f t="shared" si="64"/>
        <v>#REF!</v>
      </c>
      <c r="BI271" s="52">
        <f>_xlfn.XLOOKUP(C271,[9]上月未发人员明细!$A:$A,[9]上月未发人员明细!$I:$I,0)</f>
        <v>0</v>
      </c>
      <c r="BJ271" s="42">
        <f>SUMIFS([7]手动调整!$F:$F,[7]手动调整!$B:$B,C271)</f>
        <v>0</v>
      </c>
      <c r="BK271" s="64" t="e">
        <f t="shared" si="65"/>
        <v>#REF!</v>
      </c>
    </row>
    <row r="272" spans="1:63">
      <c r="A272" s="68" t="s">
        <v>395</v>
      </c>
      <c r="B272" s="25" t="s">
        <v>389</v>
      </c>
      <c r="C272" s="25" t="s">
        <v>400</v>
      </c>
      <c r="D272" s="23">
        <f>_xlfn.XLOOKUP(C272,[1]期初设置!$E:$E,[1]期初设置!$AM:$AM,0)</f>
        <v>0</v>
      </c>
      <c r="E272" s="27" t="str">
        <f>IFERROR(_xlfn.XLOOKUP(C272,[1]期初设置!$E:$E,[1]期初设置!$R:$R),"")</f>
        <v/>
      </c>
      <c r="F272" s="27" t="str">
        <f>IFERROR(_xlfn.XLOOKUP(C272,[1]期初设置!$E:$E,[1]期初设置!S:S),"")</f>
        <v/>
      </c>
      <c r="G272" s="27" t="str">
        <f>IFERROR(_xlfn.XLOOKUP(C272,[1]期初设置!$E:$E,[1]期初设置!T:T),"")</f>
        <v/>
      </c>
      <c r="H272" s="27" t="str">
        <f>IFERROR(_xlfn.XLOOKUP(C272,[1]期初设置!$E:$E,[1]期初设置!U:U),"")</f>
        <v/>
      </c>
      <c r="I272" s="31">
        <f>_xlfn.XLOOKUP(A272,[2]门店排名!$C:$C,[2]门店排名!$E:$E,0)</f>
        <v>0</v>
      </c>
      <c r="J272" s="31" t="str">
        <f>IFERROR(_xlfn.XLOOKUP(D272,'[1]⑥战队统计表-B-a-②呈现-业绩明细表④'!$A:$A,'[1]⑥战队统计表-B-a-②呈现-业绩明细表④'!$C:$C,0),"")</f>
        <v/>
      </c>
      <c r="K272" s="32">
        <f>IFERROR(_xlfn.XLOOKUP(C272,[1]期初设置!$E:$E,[1]期初设置!$AI:$AI,0),"")</f>
        <v>0</v>
      </c>
      <c r="L272" s="33">
        <f>_xlfn.XLOOKUP(C272,[1]期初设置!$E:$E,[1]期初设置!$J:$J,0)</f>
        <v>0</v>
      </c>
      <c r="M272" s="35">
        <f>_xlfn.XLOOKUP(C272,[1]期初设置!$E:$E,[1]期初设置!$I:$I,0)</f>
        <v>0</v>
      </c>
      <c r="N272" s="35">
        <f>_xlfn.XLOOKUP(C272,[1]期初设置!$E:$E,[1]期初设置!$K:$K,0)</f>
        <v>0</v>
      </c>
      <c r="O272" s="33">
        <f>_xlfn.XLOOKUP(C272,[1]期初设置!$E:$E,[1]期初设置!$O:$O,0)</f>
        <v>0</v>
      </c>
      <c r="P272" s="35">
        <f>IF(_xlfn.XLOOKUP(C272,[1]期初设置!$E:$E,[1]期初设置!$N:$N,0)="同老店",0,_xlfn.XLOOKUP(C272,[1]期初设置!$E:$E,[1]期初设置!$N:$N,0))</f>
        <v>0</v>
      </c>
      <c r="Q272" s="38">
        <f>_xlfn.XLOOKUP(C272,'[3]7月'!$C:$C,'[3]7月'!$E:$E,0)</f>
        <v>125320.94</v>
      </c>
      <c r="R272" s="38">
        <f>_xlfn.XLOOKUP(C272,'[3]7月'!$C:$C,'[3]7月'!$D:$D,0)</f>
        <v>134</v>
      </c>
      <c r="S272" s="38">
        <f>_xlfn.XLOOKUP(A272,[2]人头人次表!$A:$A,[2]人头人次表!$C:$C,0)</f>
        <v>0</v>
      </c>
      <c r="T272" s="38">
        <f>_xlfn.XLOOKUP(C272,'[4]②7月-汇总'!$D:$D,'[4]②7月-汇总'!$AP:$AP,0)</f>
        <v>31</v>
      </c>
      <c r="U272" s="38">
        <f>_xlfn.XLOOKUP(C272,'[4]②7月-汇总'!$D:$D,'[4]②7月-汇总'!$U:$U,0)</f>
        <v>0</v>
      </c>
      <c r="V272" s="41">
        <f>_xlfn.XLOOKUP(C272,[5]期初设置!$E:$E,[5]期初设置!$AG:$AG,0)</f>
        <v>0</v>
      </c>
      <c r="W272" s="42">
        <f>_xlfn.XLOOKUP(C272,[5]期初设置!$E:$E,[5]期初设置!$AH:$AH,0)</f>
        <v>0</v>
      </c>
      <c r="X272" s="42">
        <f>_xlfn.XLOOKUP(C272,[5]期初设置!$E:$E,[5]期初设置!$AI:$AI,0)</f>
        <v>0</v>
      </c>
      <c r="Y272" s="42">
        <f>_xlfn.XLOOKUP(C272,[5]期初设置!$E:$E,[5]期初设置!$AM:$AM,0)</f>
        <v>0</v>
      </c>
      <c r="Z272" s="42">
        <f t="shared" si="54"/>
        <v>0</v>
      </c>
      <c r="AA272" s="42">
        <f t="shared" si="55"/>
        <v>0</v>
      </c>
      <c r="AB272" s="42">
        <f>_xlfn.XLOOKUP(C272,'[6]健康师-人工底薪'!$A:$A,'[6]健康师-人工底薪'!$AF:$AF,0)</f>
        <v>0</v>
      </c>
      <c r="AC272" s="47">
        <f t="shared" si="56"/>
        <v>0</v>
      </c>
      <c r="AD272" s="38">
        <f>_xlfn.XLOOKUP(C272,'[3]7月'!$C:$C,'[3]7月'!$F:$F,0)</f>
        <v>2670</v>
      </c>
      <c r="AE272" s="38">
        <f>_xlfn.XLOOKUP(C272,'[8]7月'!$C:$C,'[8]7月'!$G:$G,0)</f>
        <v>0</v>
      </c>
      <c r="AF272" s="38">
        <f>_xlfn.XLOOKUP(C272,'[9]②7月-汇总'!$D:$D,'[9]②7月-汇总'!$W:$W,0)</f>
        <v>0</v>
      </c>
      <c r="AG272" s="38">
        <f>_xlfn.XLOOKUP(C272,'[9]②7月-汇总'!$D:$D,'[9]②7月-汇总'!$Z:$Z,0)</f>
        <v>0</v>
      </c>
      <c r="AH272" s="50" t="e">
        <f>AA272+AC272+#REF!+#REF!+#REF!+AF272+AG272+AD272+AE272</f>
        <v>#REF!</v>
      </c>
      <c r="AI272" s="38">
        <f>_xlfn.XLOOKUP(C272,'[9]①7月-花名册'!$E:$E,'[9]①7月-花名册'!$T:$T,0)</f>
        <v>0</v>
      </c>
      <c r="AJ272" s="38">
        <f t="shared" si="57"/>
        <v>0</v>
      </c>
      <c r="AK272" s="38">
        <f t="shared" si="58"/>
        <v>0</v>
      </c>
      <c r="AL272" s="38">
        <f t="shared" si="59"/>
        <v>0</v>
      </c>
      <c r="AM272" s="38" t="e">
        <f t="shared" si="60"/>
        <v>#REF!</v>
      </c>
      <c r="AN272" s="52">
        <f>_xlfn.XLOOKUP(C272,'[9]②7月-汇总'!$D:$D,'[9]②7月-汇总'!AI:AI,0)</f>
        <v>0</v>
      </c>
      <c r="AO272" s="52">
        <f>_xlfn.XLOOKUP(C272,'[9]②7月-汇总'!$D:$D,'[9]②7月-汇总'!AJ:AJ,0)</f>
        <v>0</v>
      </c>
      <c r="AP272" s="52">
        <f>_xlfn.XLOOKUP(C272,'[9]②7月-汇总'!$D:$D,'[9]②7月-汇总'!AL:AL,0)</f>
        <v>0</v>
      </c>
      <c r="AQ272" s="54">
        <f t="shared" si="61"/>
        <v>0</v>
      </c>
      <c r="AR272" s="55">
        <f>_xlfn.XLOOKUP(C272,'[9]②7月-汇总'!$D:$D,'[9]②7月-汇总'!X:X,0)</f>
        <v>20</v>
      </c>
      <c r="AS272" s="55">
        <f>_xlfn.XLOOKUP(C272,'[9]②7月-汇总'!$D:$D,'[9]②7月-汇总'!Y:Y,0)</f>
        <v>30</v>
      </c>
      <c r="AT272" s="55"/>
      <c r="AU272" s="52">
        <f>_xlfn.XLOOKUP(C272,'[10]7月社保'!$B:$B,'[10]7月社保'!$L:$L,0)</f>
        <v>0</v>
      </c>
      <c r="AV272" s="52">
        <f>IFERROR(IF(AL272&gt;0,_xlfn.XLOOKUP(C272,[11]健康师明细!$C:$C,[11]健康师明细!$N:$N,0),0),0)</f>
        <v>0</v>
      </c>
      <c r="AW272" s="52">
        <f>_xlfn.XLOOKUP(C272,'[9]②7月-汇总'!$D:$D,'[9]②7月-汇总'!$AC:$AC,0)</f>
        <v>0</v>
      </c>
      <c r="AX272" s="52">
        <f>_xlfn.XLOOKUP(C272,'[9]②7月-汇总'!$D:$D,'[9]②7月-汇总'!$AB:$AB,0)</f>
        <v>0</v>
      </c>
      <c r="AY272" s="52">
        <f>_xlfn.XLOOKUP(C272,'[9]②7月-汇总'!$D:$D,'[9]②7月-汇总'!$AD:$AD,0)</f>
        <v>0</v>
      </c>
      <c r="AZ272" s="54">
        <f t="shared" si="62"/>
        <v>50</v>
      </c>
      <c r="BA272" s="52">
        <f>_xlfn.XLOOKUP(C272,[11]健康师明细!$C:$C,[11]健康师明细!$K:$K,0)</f>
        <v>0</v>
      </c>
      <c r="BB272" s="55">
        <f>_xlfn.XLOOKUP(C272,'[9]②7月-汇总'!$D:$D,'[9]②7月-汇总'!$AE:$AE,0)</f>
        <v>0</v>
      </c>
      <c r="BC272" s="55">
        <f>_xlfn.XLOOKUP(C272,'[9]②7月-汇总'!$D:$D,'[9]②7月-汇总'!$AF:$AF,0)</f>
        <v>0</v>
      </c>
      <c r="BD272" s="58">
        <f>_xlfn.XLOOKUP(C272,'[9]②7月-汇总'!$D:$D,'[9]②7月-汇总'!$AG:$AG,0)</f>
        <v>0</v>
      </c>
      <c r="BE272" s="60" t="e">
        <f t="shared" si="66"/>
        <v>#REF!</v>
      </c>
      <c r="BF272" s="52">
        <f>_xlfn.XLOOKUP(C272,'[9]①7月-花名册'!$E:$E,'[9]①7月-花名册'!$U:$U,0)</f>
        <v>0</v>
      </c>
      <c r="BG272" s="61" t="e">
        <f t="shared" si="63"/>
        <v>#REF!</v>
      </c>
      <c r="BH272" s="61" t="e">
        <f t="shared" si="64"/>
        <v>#REF!</v>
      </c>
      <c r="BI272" s="52">
        <f>_xlfn.XLOOKUP(C272,[9]上月未发人员明细!$A:$A,[9]上月未发人员明细!$I:$I,0)</f>
        <v>0</v>
      </c>
      <c r="BJ272" s="42">
        <f>SUMIFS([7]手动调整!$F:$F,[7]手动调整!$B:$B,C272)</f>
        <v>0</v>
      </c>
      <c r="BK272" s="64" t="e">
        <f t="shared" si="65"/>
        <v>#REF!</v>
      </c>
    </row>
    <row r="273" spans="1:63">
      <c r="A273" s="68" t="s">
        <v>395</v>
      </c>
      <c r="B273" s="25" t="s">
        <v>389</v>
      </c>
      <c r="C273" s="25" t="s">
        <v>401</v>
      </c>
      <c r="D273" s="23">
        <f>_xlfn.XLOOKUP(C273,[1]期初设置!$E:$E,[1]期初设置!$AM:$AM,0)</f>
        <v>0</v>
      </c>
      <c r="E273" s="27" t="str">
        <f>IFERROR(_xlfn.XLOOKUP(C273,[1]期初设置!$E:$E,[1]期初设置!$R:$R),"")</f>
        <v/>
      </c>
      <c r="F273" s="27" t="str">
        <f>IFERROR(_xlfn.XLOOKUP(C273,[1]期初设置!$E:$E,[1]期初设置!S:S),"")</f>
        <v/>
      </c>
      <c r="G273" s="27" t="str">
        <f>IFERROR(_xlfn.XLOOKUP(C273,[1]期初设置!$E:$E,[1]期初设置!T:T),"")</f>
        <v/>
      </c>
      <c r="H273" s="27" t="str">
        <f>IFERROR(_xlfn.XLOOKUP(C273,[1]期初设置!$E:$E,[1]期初设置!U:U),"")</f>
        <v/>
      </c>
      <c r="I273" s="31">
        <f>_xlfn.XLOOKUP(A273,[2]门店排名!$C:$C,[2]门店排名!$E:$E,0)</f>
        <v>0</v>
      </c>
      <c r="J273" s="31" t="str">
        <f>IFERROR(_xlfn.XLOOKUP(D273,'[1]⑥战队统计表-B-a-②呈现-业绩明细表④'!$A:$A,'[1]⑥战队统计表-B-a-②呈现-业绩明细表④'!$C:$C,0),"")</f>
        <v/>
      </c>
      <c r="K273" s="32">
        <f>IFERROR(_xlfn.XLOOKUP(C273,[1]期初设置!$E:$E,[1]期初设置!$AI:$AI,0),"")</f>
        <v>0</v>
      </c>
      <c r="L273" s="33">
        <f>_xlfn.XLOOKUP(C273,[1]期初设置!$E:$E,[1]期初设置!$J:$J,0)</f>
        <v>0</v>
      </c>
      <c r="M273" s="35">
        <f>_xlfn.XLOOKUP(C273,[1]期初设置!$E:$E,[1]期初设置!$I:$I,0)</f>
        <v>0</v>
      </c>
      <c r="N273" s="35">
        <f>_xlfn.XLOOKUP(C273,[1]期初设置!$E:$E,[1]期初设置!$K:$K,0)</f>
        <v>0</v>
      </c>
      <c r="O273" s="33">
        <f>_xlfn.XLOOKUP(C273,[1]期初设置!$E:$E,[1]期初设置!$O:$O,0)</f>
        <v>0</v>
      </c>
      <c r="P273" s="35">
        <f>IF(_xlfn.XLOOKUP(C273,[1]期初设置!$E:$E,[1]期初设置!$N:$N,0)="同老店",0,_xlfn.XLOOKUP(C273,[1]期初设置!$E:$E,[1]期初设置!$N:$N,0))</f>
        <v>0</v>
      </c>
      <c r="Q273" s="38">
        <f>_xlfn.XLOOKUP(C273,'[3]7月'!$C:$C,'[3]7月'!$E:$E,0)</f>
        <v>137026.67</v>
      </c>
      <c r="R273" s="38">
        <f>_xlfn.XLOOKUP(C273,'[3]7月'!$C:$C,'[3]7月'!$D:$D,0)</f>
        <v>114</v>
      </c>
      <c r="S273" s="38">
        <f>_xlfn.XLOOKUP(A273,[2]人头人次表!$A:$A,[2]人头人次表!$C:$C,0)</f>
        <v>0</v>
      </c>
      <c r="T273" s="38">
        <f>_xlfn.XLOOKUP(C273,'[4]②7月-汇总'!$D:$D,'[4]②7月-汇总'!$AP:$AP,0)</f>
        <v>31</v>
      </c>
      <c r="U273" s="38">
        <f>_xlfn.XLOOKUP(C273,'[4]②7月-汇总'!$D:$D,'[4]②7月-汇总'!$U:$U,0)</f>
        <v>0</v>
      </c>
      <c r="V273" s="41">
        <f>_xlfn.XLOOKUP(C273,[5]期初设置!$E:$E,[5]期初设置!$AG:$AG,0)</f>
        <v>0</v>
      </c>
      <c r="W273" s="42">
        <f>_xlfn.XLOOKUP(C273,[5]期初设置!$E:$E,[5]期初设置!$AH:$AH,0)</f>
        <v>0</v>
      </c>
      <c r="X273" s="42">
        <f>_xlfn.XLOOKUP(C273,[5]期初设置!$E:$E,[5]期初设置!$AI:$AI,0)</f>
        <v>0</v>
      </c>
      <c r="Y273" s="42">
        <f>_xlfn.XLOOKUP(C273,[5]期初设置!$E:$E,[5]期初设置!$AM:$AM,0)</f>
        <v>0</v>
      </c>
      <c r="Z273" s="42">
        <f t="shared" si="54"/>
        <v>0</v>
      </c>
      <c r="AA273" s="42">
        <f t="shared" si="55"/>
        <v>0</v>
      </c>
      <c r="AB273" s="42">
        <f>_xlfn.XLOOKUP(C273,'[6]健康师-人工底薪'!$A:$A,'[6]健康师-人工底薪'!$AF:$AF,0)</f>
        <v>0</v>
      </c>
      <c r="AC273" s="47">
        <f t="shared" si="56"/>
        <v>0</v>
      </c>
      <c r="AD273" s="38">
        <f>_xlfn.XLOOKUP(C273,'[3]7月'!$C:$C,'[3]7月'!$F:$F,0)</f>
        <v>3405</v>
      </c>
      <c r="AE273" s="38">
        <f>_xlfn.XLOOKUP(C273,'[8]7月'!$C:$C,'[8]7月'!$G:$G,0)</f>
        <v>0</v>
      </c>
      <c r="AF273" s="38">
        <f>_xlfn.XLOOKUP(C273,'[9]②7月-汇总'!$D:$D,'[9]②7月-汇总'!$W:$W,0)</f>
        <v>0</v>
      </c>
      <c r="AG273" s="38">
        <f>_xlfn.XLOOKUP(C273,'[9]②7月-汇总'!$D:$D,'[9]②7月-汇总'!$Z:$Z,0)</f>
        <v>0</v>
      </c>
      <c r="AH273" s="50" t="e">
        <f>AA273+AC273+#REF!+#REF!+#REF!+AF273+AG273+AD273+AE273</f>
        <v>#REF!</v>
      </c>
      <c r="AI273" s="38">
        <f>_xlfn.XLOOKUP(C273,'[9]①7月-花名册'!$E:$E,'[9]①7月-花名册'!$T:$T,0)</f>
        <v>0</v>
      </c>
      <c r="AJ273" s="38">
        <f t="shared" si="57"/>
        <v>0</v>
      </c>
      <c r="AK273" s="38">
        <f t="shared" si="58"/>
        <v>0</v>
      </c>
      <c r="AL273" s="38">
        <f t="shared" si="59"/>
        <v>0</v>
      </c>
      <c r="AM273" s="38" t="e">
        <f t="shared" si="60"/>
        <v>#REF!</v>
      </c>
      <c r="AN273" s="52">
        <f>_xlfn.XLOOKUP(C273,'[9]②7月-汇总'!$D:$D,'[9]②7月-汇总'!AI:AI,0)</f>
        <v>0</v>
      </c>
      <c r="AO273" s="52">
        <f>_xlfn.XLOOKUP(C273,'[9]②7月-汇总'!$D:$D,'[9]②7月-汇总'!AJ:AJ,0)</f>
        <v>0</v>
      </c>
      <c r="AP273" s="52">
        <f>_xlfn.XLOOKUP(C273,'[9]②7月-汇总'!$D:$D,'[9]②7月-汇总'!AL:AL,0)</f>
        <v>0</v>
      </c>
      <c r="AQ273" s="54">
        <f t="shared" si="61"/>
        <v>0</v>
      </c>
      <c r="AR273" s="55">
        <f>_xlfn.XLOOKUP(C273,'[9]②7月-汇总'!$D:$D,'[9]②7月-汇总'!X:X,0)</f>
        <v>0</v>
      </c>
      <c r="AS273" s="55">
        <f>_xlfn.XLOOKUP(C273,'[9]②7月-汇总'!$D:$D,'[9]②7月-汇总'!Y:Y,0)</f>
        <v>10</v>
      </c>
      <c r="AT273" s="55"/>
      <c r="AU273" s="52">
        <f>_xlfn.XLOOKUP(C273,'[10]7月社保'!$B:$B,'[10]7月社保'!$L:$L,0)</f>
        <v>0</v>
      </c>
      <c r="AV273" s="52">
        <f>IFERROR(IF(AL273&gt;0,_xlfn.XLOOKUP(C273,[11]健康师明细!$C:$C,[11]健康师明细!$N:$N,0),0),0)</f>
        <v>0</v>
      </c>
      <c r="AW273" s="52">
        <f>_xlfn.XLOOKUP(C273,'[9]②7月-汇总'!$D:$D,'[9]②7月-汇总'!$AC:$AC,0)</f>
        <v>0</v>
      </c>
      <c r="AX273" s="52">
        <f>_xlfn.XLOOKUP(C273,'[9]②7月-汇总'!$D:$D,'[9]②7月-汇总'!$AB:$AB,0)</f>
        <v>0</v>
      </c>
      <c r="AY273" s="52">
        <f>_xlfn.XLOOKUP(C273,'[9]②7月-汇总'!$D:$D,'[9]②7月-汇总'!$AD:$AD,0)</f>
        <v>0</v>
      </c>
      <c r="AZ273" s="54">
        <f t="shared" si="62"/>
        <v>10</v>
      </c>
      <c r="BA273" s="52">
        <f>_xlfn.XLOOKUP(C273,[11]健康师明细!$C:$C,[11]健康师明细!$K:$K,0)</f>
        <v>0</v>
      </c>
      <c r="BB273" s="55">
        <f>_xlfn.XLOOKUP(C273,'[9]②7月-汇总'!$D:$D,'[9]②7月-汇总'!$AE:$AE,0)</f>
        <v>0</v>
      </c>
      <c r="BC273" s="55">
        <f>_xlfn.XLOOKUP(C273,'[9]②7月-汇总'!$D:$D,'[9]②7月-汇总'!$AF:$AF,0)</f>
        <v>0</v>
      </c>
      <c r="BD273" s="58">
        <f>_xlfn.XLOOKUP(C273,'[9]②7月-汇总'!$D:$D,'[9]②7月-汇总'!$AG:$AG,0)</f>
        <v>0</v>
      </c>
      <c r="BE273" s="60" t="e">
        <f t="shared" si="66"/>
        <v>#REF!</v>
      </c>
      <c r="BF273" s="52">
        <f>_xlfn.XLOOKUP(C273,'[9]①7月-花名册'!$E:$E,'[9]①7月-花名册'!$U:$U,0)</f>
        <v>0</v>
      </c>
      <c r="BG273" s="61" t="e">
        <f t="shared" si="63"/>
        <v>#REF!</v>
      </c>
      <c r="BH273" s="61" t="e">
        <f t="shared" si="64"/>
        <v>#REF!</v>
      </c>
      <c r="BI273" s="52">
        <f>_xlfn.XLOOKUP(C273,[9]上月未发人员明细!$A:$A,[9]上月未发人员明细!$I:$I,0)</f>
        <v>0</v>
      </c>
      <c r="BJ273" s="42">
        <f>SUMIFS([7]手动调整!$F:$F,[7]手动调整!$B:$B,C273)</f>
        <v>0</v>
      </c>
      <c r="BK273" s="64" t="e">
        <f t="shared" si="65"/>
        <v>#REF!</v>
      </c>
    </row>
    <row r="274" spans="1:63">
      <c r="A274" s="68" t="s">
        <v>347</v>
      </c>
      <c r="B274" s="25" t="s">
        <v>402</v>
      </c>
      <c r="C274" s="25" t="s">
        <v>403</v>
      </c>
      <c r="D274" s="23">
        <f>_xlfn.XLOOKUP(C274,[1]期初设置!$E:$E,[1]期初设置!$AM:$AM,0)</f>
        <v>0</v>
      </c>
      <c r="E274" s="27" t="str">
        <f>IFERROR(_xlfn.XLOOKUP(C274,[1]期初设置!$E:$E,[1]期初设置!$R:$R),"")</f>
        <v/>
      </c>
      <c r="F274" s="27" t="str">
        <f>IFERROR(_xlfn.XLOOKUP(C274,[1]期初设置!$E:$E,[1]期初设置!S:S),"")</f>
        <v/>
      </c>
      <c r="G274" s="27" t="str">
        <f>IFERROR(_xlfn.XLOOKUP(C274,[1]期初设置!$E:$E,[1]期初设置!T:T),"")</f>
        <v/>
      </c>
      <c r="H274" s="27" t="str">
        <f>IFERROR(_xlfn.XLOOKUP(C274,[1]期初设置!$E:$E,[1]期初设置!U:U),"")</f>
        <v/>
      </c>
      <c r="I274" s="31">
        <f>_xlfn.XLOOKUP(A274,[2]门店排名!$C:$C,[2]门店排名!$E:$E,0)</f>
        <v>0</v>
      </c>
      <c r="J274" s="31" t="str">
        <f>IFERROR(_xlfn.XLOOKUP(D274,'[1]⑥战队统计表-B-a-②呈现-业绩明细表④'!$A:$A,'[1]⑥战队统计表-B-a-②呈现-业绩明细表④'!$C:$C,0),"")</f>
        <v/>
      </c>
      <c r="K274" s="32">
        <f>IFERROR(_xlfn.XLOOKUP(C274,[1]期初设置!$E:$E,[1]期初设置!$AI:$AI,0),"")</f>
        <v>0</v>
      </c>
      <c r="L274" s="33">
        <f>_xlfn.XLOOKUP(C274,[1]期初设置!$E:$E,[1]期初设置!$J:$J,0)</f>
        <v>0</v>
      </c>
      <c r="M274" s="35">
        <f>_xlfn.XLOOKUP(C274,[1]期初设置!$E:$E,[1]期初设置!$I:$I,0)</f>
        <v>0</v>
      </c>
      <c r="N274" s="35">
        <f>_xlfn.XLOOKUP(C274,[1]期初设置!$E:$E,[1]期初设置!$K:$K,0)</f>
        <v>0</v>
      </c>
      <c r="O274" s="33">
        <f>_xlfn.XLOOKUP(C274,[1]期初设置!$E:$E,[1]期初设置!$O:$O,0)</f>
        <v>0</v>
      </c>
      <c r="P274" s="35">
        <f>IF(_xlfn.XLOOKUP(C274,[1]期初设置!$E:$E,[1]期初设置!$N:$N,0)="同老店",0,_xlfn.XLOOKUP(C274,[1]期初设置!$E:$E,[1]期初设置!$N:$N,0))</f>
        <v>0</v>
      </c>
      <c r="Q274" s="38">
        <f>_xlfn.XLOOKUP(C274,'[3]7月'!$C:$C,'[3]7月'!$E:$E,0)</f>
        <v>0</v>
      </c>
      <c r="R274" s="38">
        <f>_xlfn.XLOOKUP(C274,'[3]7月'!$C:$C,'[3]7月'!$D:$D,0)</f>
        <v>0</v>
      </c>
      <c r="S274" s="38">
        <f>_xlfn.XLOOKUP(A274,[2]人头人次表!$A:$A,[2]人头人次表!$C:$C,0)</f>
        <v>0</v>
      </c>
      <c r="T274" s="38">
        <f>_xlfn.XLOOKUP(C274,'[4]②7月-汇总'!$D:$D,'[4]②7月-汇总'!$AP:$AP,0)</f>
        <v>31</v>
      </c>
      <c r="U274" s="38">
        <f>_xlfn.XLOOKUP(C274,'[4]②7月-汇总'!$D:$D,'[4]②7月-汇总'!$U:$U,0)</f>
        <v>0</v>
      </c>
      <c r="V274" s="41">
        <f>_xlfn.XLOOKUP(C274,[5]期初设置!$E:$E,[5]期初设置!$AG:$AG,0)</f>
        <v>0</v>
      </c>
      <c r="W274" s="42">
        <f>_xlfn.XLOOKUP(C274,[5]期初设置!$E:$E,[5]期初设置!$AH:$AH,0)</f>
        <v>0</v>
      </c>
      <c r="X274" s="42">
        <f>_xlfn.XLOOKUP(C274,[5]期初设置!$E:$E,[5]期初设置!$AI:$AI,0)</f>
        <v>0</v>
      </c>
      <c r="Y274" s="42">
        <f>_xlfn.XLOOKUP(C274,[5]期初设置!$E:$E,[5]期初设置!$AM:$AM,0)</f>
        <v>0</v>
      </c>
      <c r="Z274" s="42">
        <f t="shared" si="54"/>
        <v>0</v>
      </c>
      <c r="AA274" s="42">
        <f t="shared" si="55"/>
        <v>0</v>
      </c>
      <c r="AB274" s="42">
        <f>_xlfn.XLOOKUP(C274,'[6]健康师-人工底薪'!$A:$A,'[6]健康师-人工底薪'!$AF:$AF,0)</f>
        <v>0</v>
      </c>
      <c r="AC274" s="47">
        <f t="shared" si="56"/>
        <v>0</v>
      </c>
      <c r="AD274" s="38">
        <f>_xlfn.XLOOKUP(C274,'[3]7月'!$C:$C,'[3]7月'!$F:$F,0)</f>
        <v>0</v>
      </c>
      <c r="AE274" s="38">
        <f>_xlfn.XLOOKUP(C274,'[8]7月'!$C:$C,'[8]7月'!$G:$G,0)</f>
        <v>0</v>
      </c>
      <c r="AF274" s="38">
        <f>_xlfn.XLOOKUP(C274,'[9]②7月-汇总'!$D:$D,'[9]②7月-汇总'!$W:$W,0)</f>
        <v>0</v>
      </c>
      <c r="AG274" s="38">
        <f>_xlfn.XLOOKUP(C274,'[9]②7月-汇总'!$D:$D,'[9]②7月-汇总'!$Z:$Z,0)</f>
        <v>0</v>
      </c>
      <c r="AH274" s="50" t="e">
        <f>AA274+AC274+#REF!+#REF!+#REF!+AF274+AG274+AD274+AE274</f>
        <v>#REF!</v>
      </c>
      <c r="AI274" s="38">
        <f>_xlfn.XLOOKUP(C274,'[9]①7月-花名册'!$E:$E,'[9]①7月-花名册'!$T:$T,0)</f>
        <v>600</v>
      </c>
      <c r="AJ274" s="38">
        <f t="shared" si="57"/>
        <v>0</v>
      </c>
      <c r="AK274" s="38">
        <f t="shared" si="58"/>
        <v>600</v>
      </c>
      <c r="AL274" s="38" t="e">
        <f t="shared" si="59"/>
        <v>#REF!</v>
      </c>
      <c r="AM274" s="38" t="e">
        <f t="shared" si="60"/>
        <v>#REF!</v>
      </c>
      <c r="AN274" s="52">
        <f>_xlfn.XLOOKUP(C274,'[9]②7月-汇总'!$D:$D,'[9]②7月-汇总'!AI:AI,0)</f>
        <v>0</v>
      </c>
      <c r="AO274" s="52">
        <f>_xlfn.XLOOKUP(C274,'[9]②7月-汇总'!$D:$D,'[9]②7月-汇总'!AJ:AJ,0)</f>
        <v>0</v>
      </c>
      <c r="AP274" s="52">
        <f>_xlfn.XLOOKUP(C274,'[9]②7月-汇总'!$D:$D,'[9]②7月-汇总'!AL:AL,0)</f>
        <v>0</v>
      </c>
      <c r="AQ274" s="54">
        <f t="shared" si="61"/>
        <v>0</v>
      </c>
      <c r="AR274" s="55">
        <f>_xlfn.XLOOKUP(C274,'[9]②7月-汇总'!$D:$D,'[9]②7月-汇总'!X:X,0)</f>
        <v>0</v>
      </c>
      <c r="AS274" s="55">
        <f>_xlfn.XLOOKUP(C274,'[9]②7月-汇总'!$D:$D,'[9]②7月-汇总'!Y:Y,0)</f>
        <v>0</v>
      </c>
      <c r="AT274" s="55"/>
      <c r="AU274" s="52">
        <f>_xlfn.XLOOKUP(C274,'[10]7月社保'!$B:$B,'[10]7月社保'!$L:$L,0)</f>
        <v>0</v>
      </c>
      <c r="AV274" s="52">
        <f>IFERROR(IF(AL274&gt;0,_xlfn.XLOOKUP(C274,[11]健康师明细!$C:$C,[11]健康师明细!$N:$N,0),0),0)</f>
        <v>0</v>
      </c>
      <c r="AW274" s="52">
        <f>_xlfn.XLOOKUP(C274,'[9]②7月-汇总'!$D:$D,'[9]②7月-汇总'!$AC:$AC,0)</f>
        <v>0</v>
      </c>
      <c r="AX274" s="52">
        <f>_xlfn.XLOOKUP(C274,'[9]②7月-汇总'!$D:$D,'[9]②7月-汇总'!$AB:$AB,0)</f>
        <v>0</v>
      </c>
      <c r="AY274" s="52">
        <f>_xlfn.XLOOKUP(C274,'[9]②7月-汇总'!$D:$D,'[9]②7月-汇总'!$AD:$AD,0)</f>
        <v>0</v>
      </c>
      <c r="AZ274" s="54">
        <f t="shared" si="62"/>
        <v>0</v>
      </c>
      <c r="BA274" s="52">
        <f>_xlfn.XLOOKUP(C274,[11]健康师明细!$C:$C,[11]健康师明细!$K:$K,0)</f>
        <v>0</v>
      </c>
      <c r="BB274" s="55">
        <f>_xlfn.XLOOKUP(C274,'[9]②7月-汇总'!$D:$D,'[9]②7月-汇总'!$AE:$AE,0)</f>
        <v>0</v>
      </c>
      <c r="BC274" s="55">
        <f>_xlfn.XLOOKUP(C274,'[9]②7月-汇总'!$D:$D,'[9]②7月-汇总'!$AF:$AF,0)</f>
        <v>0</v>
      </c>
      <c r="BD274" s="58">
        <f>_xlfn.XLOOKUP(C274,'[9]②7月-汇总'!$D:$D,'[9]②7月-汇总'!$AG:$AG,0)</f>
        <v>0</v>
      </c>
      <c r="BE274" s="60" t="e">
        <f t="shared" si="66"/>
        <v>#REF!</v>
      </c>
      <c r="BF274" s="52">
        <f>_xlfn.XLOOKUP(C274,'[9]①7月-花名册'!$E:$E,'[9]①7月-花名册'!$U:$U,0)</f>
        <v>0</v>
      </c>
      <c r="BG274" s="61" t="e">
        <f t="shared" si="63"/>
        <v>#REF!</v>
      </c>
      <c r="BH274" s="61" t="e">
        <f t="shared" si="64"/>
        <v>#REF!</v>
      </c>
      <c r="BI274" s="52">
        <f>_xlfn.XLOOKUP(C274,[9]上月未发人员明细!$A:$A,[9]上月未发人员明细!$I:$I,0)</f>
        <v>0</v>
      </c>
      <c r="BJ274" s="52">
        <f>SUMIFS([7]手动调整!$F:$F,[7]手动调整!$B:$B,C274)</f>
        <v>0</v>
      </c>
      <c r="BK274" s="64" t="e">
        <f t="shared" si="65"/>
        <v>#REF!</v>
      </c>
    </row>
    <row r="275" spans="1:63">
      <c r="A275" s="68" t="s">
        <v>174</v>
      </c>
      <c r="B275" s="25" t="s">
        <v>402</v>
      </c>
      <c r="C275" s="25" t="s">
        <v>404</v>
      </c>
      <c r="D275" s="23">
        <f>_xlfn.XLOOKUP(C275,[1]期初设置!$E:$E,[1]期初设置!$AM:$AM,0)</f>
        <v>0</v>
      </c>
      <c r="E275" s="27" t="str">
        <f>IFERROR(_xlfn.XLOOKUP(C275,[1]期初设置!$E:$E,[1]期初设置!$R:$R),"")</f>
        <v/>
      </c>
      <c r="F275" s="27" t="str">
        <f>IFERROR(_xlfn.XLOOKUP(C275,[1]期初设置!$E:$E,[1]期初设置!S:S),"")</f>
        <v/>
      </c>
      <c r="G275" s="27" t="str">
        <f>IFERROR(_xlfn.XLOOKUP(C275,[1]期初设置!$E:$E,[1]期初设置!T:T),"")</f>
        <v/>
      </c>
      <c r="H275" s="27" t="str">
        <f>IFERROR(_xlfn.XLOOKUP(C275,[1]期初设置!$E:$E,[1]期初设置!U:U),"")</f>
        <v/>
      </c>
      <c r="I275" s="31">
        <f>_xlfn.XLOOKUP(A275,[2]门店排名!$C:$C,[2]门店排名!$E:$E,0)</f>
        <v>111267</v>
      </c>
      <c r="J275" s="31" t="str">
        <f>IFERROR(_xlfn.XLOOKUP(D275,'[1]⑥战队统计表-B-a-②呈现-业绩明细表④'!$A:$A,'[1]⑥战队统计表-B-a-②呈现-业绩明细表④'!$C:$C,0),"")</f>
        <v/>
      </c>
      <c r="K275" s="32">
        <f>IFERROR(_xlfn.XLOOKUP(C275,[1]期初设置!$E:$E,[1]期初设置!$AI:$AI,0),"")</f>
        <v>0</v>
      </c>
      <c r="L275" s="33">
        <f>_xlfn.XLOOKUP(C275,[1]期初设置!$E:$E,[1]期初设置!$J:$J,0)</f>
        <v>0</v>
      </c>
      <c r="M275" s="35">
        <f>_xlfn.XLOOKUP(C275,[1]期初设置!$E:$E,[1]期初设置!$I:$I,0)</f>
        <v>0</v>
      </c>
      <c r="N275" s="35">
        <f>_xlfn.XLOOKUP(C275,[1]期初设置!$E:$E,[1]期初设置!$K:$K,0)</f>
        <v>0</v>
      </c>
      <c r="O275" s="33">
        <f>_xlfn.XLOOKUP(C275,[1]期初设置!$E:$E,[1]期初设置!$O:$O,0)</f>
        <v>0</v>
      </c>
      <c r="P275" s="35">
        <f>IF(_xlfn.XLOOKUP(C275,[1]期初设置!$E:$E,[1]期初设置!$N:$N,0)="同老店",0,_xlfn.XLOOKUP(C275,[1]期初设置!$E:$E,[1]期初设置!$N:$N,0))</f>
        <v>0</v>
      </c>
      <c r="Q275" s="38">
        <f>_xlfn.XLOOKUP(C275,'[3]7月'!$C:$C,'[3]7月'!$E:$E,0)</f>
        <v>0</v>
      </c>
      <c r="R275" s="38">
        <f>_xlfn.XLOOKUP(C275,'[3]7月'!$C:$C,'[3]7月'!$D:$D,0)</f>
        <v>0</v>
      </c>
      <c r="S275" s="38">
        <f>_xlfn.XLOOKUP(A275,[2]人头人次表!$A:$A,[2]人头人次表!$C:$C,0)</f>
        <v>142</v>
      </c>
      <c r="T275" s="38">
        <f>_xlfn.XLOOKUP(C275,'[4]②7月-汇总'!$D:$D,'[4]②7月-汇总'!$AP:$AP,0)</f>
        <v>31</v>
      </c>
      <c r="U275" s="38">
        <f>_xlfn.XLOOKUP(C275,'[4]②7月-汇总'!$D:$D,'[4]②7月-汇总'!$U:$U,0)</f>
        <v>0</v>
      </c>
      <c r="V275" s="41">
        <f>_xlfn.XLOOKUP(C275,[5]期初设置!$E:$E,[5]期初设置!$AG:$AG,0)</f>
        <v>0</v>
      </c>
      <c r="W275" s="42">
        <f>_xlfn.XLOOKUP(C275,[5]期初设置!$E:$E,[5]期初设置!$AH:$AH,0)</f>
        <v>0</v>
      </c>
      <c r="X275" s="42">
        <f>_xlfn.XLOOKUP(C275,[5]期初设置!$E:$E,[5]期初设置!$AI:$AI,0)</f>
        <v>0</v>
      </c>
      <c r="Y275" s="42">
        <f>_xlfn.XLOOKUP(C275,[5]期初设置!$E:$E,[5]期初设置!$AM:$AM,0)</f>
        <v>0</v>
      </c>
      <c r="Z275" s="42">
        <f t="shared" si="54"/>
        <v>0</v>
      </c>
      <c r="AA275" s="42">
        <f t="shared" si="55"/>
        <v>0</v>
      </c>
      <c r="AB275" s="42">
        <f>_xlfn.XLOOKUP(C275,'[6]健康师-人工底薪'!$A:$A,'[6]健康师-人工底薪'!$AF:$AF,0)</f>
        <v>0</v>
      </c>
      <c r="AC275" s="47">
        <f t="shared" si="56"/>
        <v>0</v>
      </c>
      <c r="AD275" s="38">
        <f>_xlfn.XLOOKUP(C275,'[3]7月'!$C:$C,'[3]7月'!$F:$F,0)</f>
        <v>0</v>
      </c>
      <c r="AE275" s="38">
        <f>_xlfn.XLOOKUP(C275,'[8]7月'!$C:$C,'[8]7月'!$G:$G,0)</f>
        <v>0</v>
      </c>
      <c r="AF275" s="38">
        <f>_xlfn.XLOOKUP(C275,'[9]②7月-汇总'!$D:$D,'[9]②7月-汇总'!$W:$W,0)</f>
        <v>0</v>
      </c>
      <c r="AG275" s="38">
        <f>_xlfn.XLOOKUP(C275,'[9]②7月-汇总'!$D:$D,'[9]②7月-汇总'!$Z:$Z,0)</f>
        <v>0</v>
      </c>
      <c r="AH275" s="50" t="e">
        <f>AA275+AC275+#REF!+#REF!+#REF!+AF275+AG275+AD275+AE275</f>
        <v>#REF!</v>
      </c>
      <c r="AI275" s="38">
        <f>_xlfn.XLOOKUP(C275,'[9]①7月-花名册'!$E:$E,'[9]①7月-花名册'!$T:$T,0)</f>
        <v>1400</v>
      </c>
      <c r="AJ275" s="38">
        <f t="shared" si="57"/>
        <v>0</v>
      </c>
      <c r="AK275" s="38">
        <f t="shared" si="58"/>
        <v>1400</v>
      </c>
      <c r="AL275" s="38" t="e">
        <f t="shared" si="59"/>
        <v>#REF!</v>
      </c>
      <c r="AM275" s="38" t="e">
        <f t="shared" si="60"/>
        <v>#REF!</v>
      </c>
      <c r="AN275" s="52">
        <f>_xlfn.XLOOKUP(C275,'[9]②7月-汇总'!$D:$D,'[9]②7月-汇总'!AI:AI,0)</f>
        <v>0</v>
      </c>
      <c r="AO275" s="52">
        <f>_xlfn.XLOOKUP(C275,'[9]②7月-汇总'!$D:$D,'[9]②7月-汇总'!AJ:AJ,0)</f>
        <v>0</v>
      </c>
      <c r="AP275" s="52">
        <f>_xlfn.XLOOKUP(C275,'[9]②7月-汇总'!$D:$D,'[9]②7月-汇总'!AL:AL,0)</f>
        <v>0</v>
      </c>
      <c r="AQ275" s="54">
        <f t="shared" si="61"/>
        <v>0</v>
      </c>
      <c r="AR275" s="55">
        <f>_xlfn.XLOOKUP(C275,'[9]②7月-汇总'!$D:$D,'[9]②7月-汇总'!X:X,0)</f>
        <v>0</v>
      </c>
      <c r="AS275" s="55">
        <f>_xlfn.XLOOKUP(C275,'[9]②7月-汇总'!$D:$D,'[9]②7月-汇总'!Y:Y,0)</f>
        <v>0</v>
      </c>
      <c r="AT275" s="55"/>
      <c r="AU275" s="52">
        <f>_xlfn.XLOOKUP(C275,'[10]7月社保'!$B:$B,'[10]7月社保'!$L:$L,0)</f>
        <v>0</v>
      </c>
      <c r="AV275" s="52">
        <f>IFERROR(IF(AL275&gt;0,_xlfn.XLOOKUP(C275,[11]健康师明细!$C:$C,[11]健康师明细!$N:$N,0),0),0)</f>
        <v>0</v>
      </c>
      <c r="AW275" s="52">
        <f>_xlfn.XLOOKUP(C275,'[9]②7月-汇总'!$D:$D,'[9]②7月-汇总'!$AC:$AC,0)</f>
        <v>0</v>
      </c>
      <c r="AX275" s="52">
        <f>_xlfn.XLOOKUP(C275,'[9]②7月-汇总'!$D:$D,'[9]②7月-汇总'!$AB:$AB,0)</f>
        <v>0</v>
      </c>
      <c r="AY275" s="52">
        <f>_xlfn.XLOOKUP(C275,'[9]②7月-汇总'!$D:$D,'[9]②7月-汇总'!$AD:$AD,0)</f>
        <v>0</v>
      </c>
      <c r="AZ275" s="54">
        <f t="shared" si="62"/>
        <v>0</v>
      </c>
      <c r="BA275" s="52">
        <f>_xlfn.XLOOKUP(C275,[11]健康师明细!$C:$C,[11]健康师明细!$K:$K,0)</f>
        <v>0</v>
      </c>
      <c r="BB275" s="55">
        <f>_xlfn.XLOOKUP(C275,'[9]②7月-汇总'!$D:$D,'[9]②7月-汇总'!$AE:$AE,0)</f>
        <v>0</v>
      </c>
      <c r="BC275" s="55">
        <f>_xlfn.XLOOKUP(C275,'[9]②7月-汇总'!$D:$D,'[9]②7月-汇总'!$AF:$AF,0)</f>
        <v>0</v>
      </c>
      <c r="BD275" s="58">
        <f>_xlfn.XLOOKUP(C275,'[9]②7月-汇总'!$D:$D,'[9]②7月-汇总'!$AG:$AG,0)</f>
        <v>0</v>
      </c>
      <c r="BE275" s="60" t="e">
        <f t="shared" si="66"/>
        <v>#REF!</v>
      </c>
      <c r="BF275" s="52">
        <f>_xlfn.XLOOKUP(C275,'[9]①7月-花名册'!$E:$E,'[9]①7月-花名册'!$U:$U,0)</f>
        <v>0</v>
      </c>
      <c r="BG275" s="61" t="e">
        <f t="shared" si="63"/>
        <v>#REF!</v>
      </c>
      <c r="BH275" s="61" t="e">
        <f t="shared" si="64"/>
        <v>#REF!</v>
      </c>
      <c r="BI275" s="52">
        <f>_xlfn.XLOOKUP(C275,[9]上月未发人员明细!$A:$A,[9]上月未发人员明细!$I:$I,0)</f>
        <v>0</v>
      </c>
      <c r="BJ275" s="52">
        <f>SUMIFS([7]手动调整!$F:$F,[7]手动调整!$B:$B,C275)</f>
        <v>0</v>
      </c>
      <c r="BK275" s="64" t="e">
        <f t="shared" si="65"/>
        <v>#REF!</v>
      </c>
    </row>
    <row r="276" spans="1:63">
      <c r="A276" s="68" t="s">
        <v>153</v>
      </c>
      <c r="B276" s="25" t="s">
        <v>402</v>
      </c>
      <c r="C276" s="25" t="s">
        <v>405</v>
      </c>
      <c r="D276" s="23">
        <f>_xlfn.XLOOKUP(C276,[1]期初设置!$E:$E,[1]期初设置!$AM:$AM,0)</f>
        <v>0</v>
      </c>
      <c r="E276" s="27" t="str">
        <f>IFERROR(_xlfn.XLOOKUP(C276,[1]期初设置!$E:$E,[1]期初设置!$R:$R),"")</f>
        <v/>
      </c>
      <c r="F276" s="27" t="str">
        <f>IFERROR(_xlfn.XLOOKUP(C276,[1]期初设置!$E:$E,[1]期初设置!S:S),"")</f>
        <v/>
      </c>
      <c r="G276" s="27" t="str">
        <f>IFERROR(_xlfn.XLOOKUP(C276,[1]期初设置!$E:$E,[1]期初设置!T:T),"")</f>
        <v/>
      </c>
      <c r="H276" s="27" t="str">
        <f>IFERROR(_xlfn.XLOOKUP(C276,[1]期初设置!$E:$E,[1]期初设置!U:U),"")</f>
        <v/>
      </c>
      <c r="I276" s="31">
        <f>_xlfn.XLOOKUP(A276,[2]门店排名!$C:$C,[2]门店排名!$E:$E,0)</f>
        <v>152421</v>
      </c>
      <c r="J276" s="31" t="str">
        <f>IFERROR(_xlfn.XLOOKUP(D276,'[1]⑥战队统计表-B-a-②呈现-业绩明细表④'!$A:$A,'[1]⑥战队统计表-B-a-②呈现-业绩明细表④'!$C:$C,0),"")</f>
        <v/>
      </c>
      <c r="K276" s="32">
        <f>IFERROR(_xlfn.XLOOKUP(C276,[1]期初设置!$E:$E,[1]期初设置!$AI:$AI,0),"")</f>
        <v>0</v>
      </c>
      <c r="L276" s="33">
        <f>_xlfn.XLOOKUP(C276,[1]期初设置!$E:$E,[1]期初设置!$J:$J,0)</f>
        <v>0</v>
      </c>
      <c r="M276" s="35">
        <f>_xlfn.XLOOKUP(C276,[1]期初设置!$E:$E,[1]期初设置!$I:$I,0)</f>
        <v>0</v>
      </c>
      <c r="N276" s="35">
        <f>_xlfn.XLOOKUP(C276,[1]期初设置!$E:$E,[1]期初设置!$K:$K,0)</f>
        <v>0</v>
      </c>
      <c r="O276" s="33">
        <f>_xlfn.XLOOKUP(C276,[1]期初设置!$E:$E,[1]期初设置!$O:$O,0)</f>
        <v>0</v>
      </c>
      <c r="P276" s="35">
        <f>IF(_xlfn.XLOOKUP(C276,[1]期初设置!$E:$E,[1]期初设置!$N:$N,0)="同老店",0,_xlfn.XLOOKUP(C276,[1]期初设置!$E:$E,[1]期初设置!$N:$N,0))</f>
        <v>0</v>
      </c>
      <c r="Q276" s="38">
        <f>_xlfn.XLOOKUP(C276,'[3]7月'!$C:$C,'[3]7月'!$E:$E,0)</f>
        <v>0</v>
      </c>
      <c r="R276" s="38">
        <f>_xlfn.XLOOKUP(C276,'[3]7月'!$C:$C,'[3]7月'!$D:$D,0)</f>
        <v>0</v>
      </c>
      <c r="S276" s="38">
        <f>_xlfn.XLOOKUP(A276,[2]人头人次表!$A:$A,[2]人头人次表!$C:$C,0)</f>
        <v>138</v>
      </c>
      <c r="T276" s="38">
        <f>_xlfn.XLOOKUP(C276,'[4]②7月-汇总'!$D:$D,'[4]②7月-汇总'!$AP:$AP,0)</f>
        <v>0</v>
      </c>
      <c r="U276" s="38">
        <f>_xlfn.XLOOKUP(C276,'[4]②7月-汇总'!$D:$D,'[4]②7月-汇总'!$U:$U,0)</f>
        <v>0</v>
      </c>
      <c r="V276" s="41">
        <f>_xlfn.XLOOKUP(C276,[5]期初设置!$E:$E,[5]期初设置!$AG:$AG,0)</f>
        <v>0</v>
      </c>
      <c r="W276" s="42">
        <f>_xlfn.XLOOKUP(C276,[5]期初设置!$E:$E,[5]期初设置!$AH:$AH,0)</f>
        <v>0</v>
      </c>
      <c r="X276" s="42">
        <f>_xlfn.XLOOKUP(C276,[5]期初设置!$E:$E,[5]期初设置!$AI:$AI,0)</f>
        <v>0</v>
      </c>
      <c r="Y276" s="42">
        <f>_xlfn.XLOOKUP(C276,[5]期初设置!$E:$E,[5]期初设置!$AM:$AM,0)</f>
        <v>0</v>
      </c>
      <c r="Z276" s="42">
        <f t="shared" si="54"/>
        <v>0</v>
      </c>
      <c r="AA276" s="42">
        <f t="shared" si="55"/>
        <v>0</v>
      </c>
      <c r="AB276" s="42">
        <f>_xlfn.XLOOKUP(C276,'[6]健康师-人工底薪'!$A:$A,'[6]健康师-人工底薪'!$AF:$AF,0)</f>
        <v>0</v>
      </c>
      <c r="AC276" s="47">
        <f t="shared" si="56"/>
        <v>0</v>
      </c>
      <c r="AD276" s="38">
        <f>_xlfn.XLOOKUP(C276,'[3]7月'!$C:$C,'[3]7月'!$F:$F,0)</f>
        <v>0</v>
      </c>
      <c r="AE276" s="38">
        <f>_xlfn.XLOOKUP(C276,'[8]7月'!$C:$C,'[8]7月'!$G:$G,0)</f>
        <v>0</v>
      </c>
      <c r="AF276" s="38">
        <f>_xlfn.XLOOKUP(C276,'[9]②7月-汇总'!$D:$D,'[9]②7月-汇总'!$W:$W,0)</f>
        <v>0</v>
      </c>
      <c r="AG276" s="38">
        <f>_xlfn.XLOOKUP(C276,'[9]②7月-汇总'!$D:$D,'[9]②7月-汇总'!$Z:$Z,0)</f>
        <v>0</v>
      </c>
      <c r="AH276" s="50" t="e">
        <f>AA276+AC276+#REF!+#REF!+#REF!+AF276+AG276+AD276+AE276</f>
        <v>#REF!</v>
      </c>
      <c r="AI276" s="38">
        <f>_xlfn.XLOOKUP(C276,'[9]①7月-花名册'!$E:$E,'[9]①7月-花名册'!$T:$T,0)</f>
        <v>1000</v>
      </c>
      <c r="AJ276" s="38">
        <f t="shared" si="57"/>
        <v>0</v>
      </c>
      <c r="AK276" s="38">
        <f t="shared" si="58"/>
        <v>1000</v>
      </c>
      <c r="AL276" s="38" t="e">
        <f t="shared" si="59"/>
        <v>#REF!</v>
      </c>
      <c r="AM276" s="38" t="e">
        <f t="shared" si="60"/>
        <v>#REF!</v>
      </c>
      <c r="AN276" s="52">
        <f>_xlfn.XLOOKUP(C276,'[9]②7月-汇总'!$D:$D,'[9]②7月-汇总'!AI:AI,0)</f>
        <v>0</v>
      </c>
      <c r="AO276" s="52">
        <f>_xlfn.XLOOKUP(C276,'[9]②7月-汇总'!$D:$D,'[9]②7月-汇总'!AJ:AJ,0)</f>
        <v>0</v>
      </c>
      <c r="AP276" s="52">
        <f>_xlfn.XLOOKUP(C276,'[9]②7月-汇总'!$D:$D,'[9]②7月-汇总'!AL:AL,0)</f>
        <v>0</v>
      </c>
      <c r="AQ276" s="54">
        <f t="shared" si="61"/>
        <v>0</v>
      </c>
      <c r="AR276" s="55">
        <f>_xlfn.XLOOKUP(C276,'[9]②7月-汇总'!$D:$D,'[9]②7月-汇总'!X:X,0)</f>
        <v>0</v>
      </c>
      <c r="AS276" s="55">
        <f>_xlfn.XLOOKUP(C276,'[9]②7月-汇总'!$D:$D,'[9]②7月-汇总'!Y:Y,0)</f>
        <v>0</v>
      </c>
      <c r="AT276" s="55"/>
      <c r="AU276" s="52">
        <f>_xlfn.XLOOKUP(C276,'[10]7月社保'!$B:$B,'[10]7月社保'!$L:$L,0)</f>
        <v>0</v>
      </c>
      <c r="AV276" s="52">
        <f>IFERROR(IF(AL276&gt;0,_xlfn.XLOOKUP(C276,[11]健康师明细!$C:$C,[11]健康师明细!$N:$N,0),0),0)</f>
        <v>0</v>
      </c>
      <c r="AW276" s="52">
        <f>_xlfn.XLOOKUP(C276,'[9]②7月-汇总'!$D:$D,'[9]②7月-汇总'!$AC:$AC,0)</f>
        <v>0</v>
      </c>
      <c r="AX276" s="52">
        <f>_xlfn.XLOOKUP(C276,'[9]②7月-汇总'!$D:$D,'[9]②7月-汇总'!$AB:$AB,0)</f>
        <v>0</v>
      </c>
      <c r="AY276" s="52">
        <f>_xlfn.XLOOKUP(C276,'[9]②7月-汇总'!$D:$D,'[9]②7月-汇总'!$AD:$AD,0)</f>
        <v>0</v>
      </c>
      <c r="AZ276" s="54">
        <f t="shared" si="62"/>
        <v>0</v>
      </c>
      <c r="BA276" s="52">
        <f>_xlfn.XLOOKUP(C276,[11]健康师明细!$C:$C,[11]健康师明细!$K:$K,0)</f>
        <v>0</v>
      </c>
      <c r="BB276" s="55">
        <f>_xlfn.XLOOKUP(C276,'[9]②7月-汇总'!$D:$D,'[9]②7月-汇总'!$AE:$AE,0)</f>
        <v>0</v>
      </c>
      <c r="BC276" s="55">
        <f>_xlfn.XLOOKUP(C276,'[9]②7月-汇总'!$D:$D,'[9]②7月-汇总'!$AF:$AF,0)</f>
        <v>0</v>
      </c>
      <c r="BD276" s="58">
        <f>_xlfn.XLOOKUP(C276,'[9]②7月-汇总'!$D:$D,'[9]②7月-汇总'!$AG:$AG,0)</f>
        <v>0</v>
      </c>
      <c r="BE276" s="60" t="e">
        <f t="shared" si="66"/>
        <v>#REF!</v>
      </c>
      <c r="BF276" s="52">
        <f>_xlfn.XLOOKUP(C276,'[9]①7月-花名册'!$E:$E,'[9]①7月-花名册'!$U:$U,0)</f>
        <v>0</v>
      </c>
      <c r="BG276" s="61" t="e">
        <f t="shared" si="63"/>
        <v>#REF!</v>
      </c>
      <c r="BH276" s="61" t="e">
        <f t="shared" si="64"/>
        <v>#REF!</v>
      </c>
      <c r="BI276" s="52">
        <f>_xlfn.XLOOKUP(C276,[9]上月未发人员明细!$A:$A,[9]上月未发人员明细!$I:$I,0)</f>
        <v>0</v>
      </c>
      <c r="BJ276" s="52">
        <f>SUMIFS([7]手动调整!$F:$F,[7]手动调整!$B:$B,C276)</f>
        <v>0</v>
      </c>
      <c r="BK276" s="64" t="e">
        <f t="shared" si="65"/>
        <v>#REF!</v>
      </c>
    </row>
    <row r="277" spans="1:63">
      <c r="A277" s="68">
        <v>468</v>
      </c>
      <c r="B277" s="25" t="s">
        <v>402</v>
      </c>
      <c r="C277" s="25" t="s">
        <v>406</v>
      </c>
      <c r="D277" s="23">
        <f>_xlfn.XLOOKUP(C277,[1]期初设置!$E:$E,[1]期初设置!$AM:$AM,0)</f>
        <v>0</v>
      </c>
      <c r="E277" s="27" t="str">
        <f>IFERROR(_xlfn.XLOOKUP(C277,[1]期初设置!$E:$E,[1]期初设置!$R:$R),"")</f>
        <v/>
      </c>
      <c r="F277" s="27" t="str">
        <f>IFERROR(_xlfn.XLOOKUP(C277,[1]期初设置!$E:$E,[1]期初设置!S:S),"")</f>
        <v/>
      </c>
      <c r="G277" s="27" t="str">
        <f>IFERROR(_xlfn.XLOOKUP(C277,[1]期初设置!$E:$E,[1]期初设置!T:T),"")</f>
        <v/>
      </c>
      <c r="H277" s="27" t="str">
        <f>IFERROR(_xlfn.XLOOKUP(C277,[1]期初设置!$E:$E,[1]期初设置!U:U),"")</f>
        <v/>
      </c>
      <c r="I277" s="31">
        <f>_xlfn.XLOOKUP(A277,[2]门店排名!$C:$C,[2]门店排名!$E:$E,0)</f>
        <v>140295</v>
      </c>
      <c r="J277" s="31" t="str">
        <f>IFERROR(_xlfn.XLOOKUP(D277,'[1]⑥战队统计表-B-a-②呈现-业绩明细表④'!$A:$A,'[1]⑥战队统计表-B-a-②呈现-业绩明细表④'!$C:$C,0),"")</f>
        <v/>
      </c>
      <c r="K277" s="32">
        <f>IFERROR(_xlfn.XLOOKUP(C277,[1]期初设置!$E:$E,[1]期初设置!$AI:$AI,0),"")</f>
        <v>0</v>
      </c>
      <c r="L277" s="33">
        <f>_xlfn.XLOOKUP(C277,[1]期初设置!$E:$E,[1]期初设置!$J:$J,0)</f>
        <v>0</v>
      </c>
      <c r="M277" s="35">
        <f>_xlfn.XLOOKUP(C277,[1]期初设置!$E:$E,[1]期初设置!$I:$I,0)</f>
        <v>0</v>
      </c>
      <c r="N277" s="35">
        <f>_xlfn.XLOOKUP(C277,[1]期初设置!$E:$E,[1]期初设置!$K:$K,0)</f>
        <v>0</v>
      </c>
      <c r="O277" s="33">
        <f>_xlfn.XLOOKUP(C277,[1]期初设置!$E:$E,[1]期初设置!$O:$O,0)</f>
        <v>0</v>
      </c>
      <c r="P277" s="35">
        <f>IF(_xlfn.XLOOKUP(C277,[1]期初设置!$E:$E,[1]期初设置!$N:$N,0)="同老店",0,_xlfn.XLOOKUP(C277,[1]期初设置!$E:$E,[1]期初设置!$N:$N,0))</f>
        <v>0</v>
      </c>
      <c r="Q277" s="38">
        <f>_xlfn.XLOOKUP(C277,'[3]7月'!$C:$C,'[3]7月'!$E:$E,0)</f>
        <v>0</v>
      </c>
      <c r="R277" s="38">
        <f>_xlfn.XLOOKUP(C277,'[3]7月'!$C:$C,'[3]7月'!$D:$D,0)</f>
        <v>0</v>
      </c>
      <c r="S277" s="38">
        <f>_xlfn.XLOOKUP(A277,[2]人头人次表!$A:$A,[2]人头人次表!$C:$C,0)</f>
        <v>217</v>
      </c>
      <c r="T277" s="38">
        <f>_xlfn.XLOOKUP(C277,'[4]②7月-汇总'!$D:$D,'[4]②7月-汇总'!$AP:$AP,0)</f>
        <v>0</v>
      </c>
      <c r="U277" s="38">
        <f>_xlfn.XLOOKUP(C277,'[4]②7月-汇总'!$D:$D,'[4]②7月-汇总'!$U:$U,0)</f>
        <v>0</v>
      </c>
      <c r="V277" s="41">
        <f>_xlfn.XLOOKUP(C277,[5]期初设置!$E:$E,[5]期初设置!$AG:$AG,0)</f>
        <v>0</v>
      </c>
      <c r="W277" s="42">
        <f>_xlfn.XLOOKUP(C277,[5]期初设置!$E:$E,[5]期初设置!$AH:$AH,0)</f>
        <v>0</v>
      </c>
      <c r="X277" s="42">
        <f>_xlfn.XLOOKUP(C277,[5]期初设置!$E:$E,[5]期初设置!$AI:$AI,0)</f>
        <v>0</v>
      </c>
      <c r="Y277" s="42">
        <f>_xlfn.XLOOKUP(C277,[5]期初设置!$E:$E,[5]期初设置!$AM:$AM,0)</f>
        <v>0</v>
      </c>
      <c r="Z277" s="42">
        <f t="shared" si="54"/>
        <v>0</v>
      </c>
      <c r="AA277" s="42">
        <f t="shared" si="55"/>
        <v>0</v>
      </c>
      <c r="AB277" s="42">
        <f>_xlfn.XLOOKUP(C277,'[6]健康师-人工底薪'!$A:$A,'[6]健康师-人工底薪'!$AF:$AF,0)</f>
        <v>0</v>
      </c>
      <c r="AC277" s="47">
        <f t="shared" si="56"/>
        <v>0</v>
      </c>
      <c r="AD277" s="38">
        <f>_xlfn.XLOOKUP(C277,'[3]7月'!$C:$C,'[3]7月'!$F:$F,0)</f>
        <v>0</v>
      </c>
      <c r="AE277" s="38">
        <f>_xlfn.XLOOKUP(C277,'[8]7月'!$C:$C,'[8]7月'!$G:$G,0)</f>
        <v>0</v>
      </c>
      <c r="AF277" s="38">
        <f>_xlfn.XLOOKUP(C277,'[9]②7月-汇总'!$D:$D,'[9]②7月-汇总'!$W:$W,0)</f>
        <v>0</v>
      </c>
      <c r="AG277" s="38">
        <f>_xlfn.XLOOKUP(C277,'[9]②7月-汇总'!$D:$D,'[9]②7月-汇总'!$Z:$Z,0)</f>
        <v>0</v>
      </c>
      <c r="AH277" s="50" t="e">
        <f>AA277+AC277+#REF!+#REF!+#REF!+AF277+AG277+AD277+AE277</f>
        <v>#REF!</v>
      </c>
      <c r="AI277" s="38">
        <f>_xlfn.XLOOKUP(C277,'[9]①7月-花名册'!$E:$E,'[9]①7月-花名册'!$T:$T,0)</f>
        <v>1200</v>
      </c>
      <c r="AJ277" s="38">
        <f t="shared" si="57"/>
        <v>0</v>
      </c>
      <c r="AK277" s="38">
        <f t="shared" si="58"/>
        <v>1200</v>
      </c>
      <c r="AL277" s="38" t="e">
        <f t="shared" si="59"/>
        <v>#REF!</v>
      </c>
      <c r="AM277" s="38" t="e">
        <f t="shared" si="60"/>
        <v>#REF!</v>
      </c>
      <c r="AN277" s="52">
        <f>_xlfn.XLOOKUP(C277,'[9]②7月-汇总'!$D:$D,'[9]②7月-汇总'!AI:AI,0)</f>
        <v>0</v>
      </c>
      <c r="AO277" s="52">
        <f>_xlfn.XLOOKUP(C277,'[9]②7月-汇总'!$D:$D,'[9]②7月-汇总'!AJ:AJ,0)</f>
        <v>0</v>
      </c>
      <c r="AP277" s="52">
        <f>_xlfn.XLOOKUP(C277,'[9]②7月-汇总'!$D:$D,'[9]②7月-汇总'!AL:AL,0)</f>
        <v>0</v>
      </c>
      <c r="AQ277" s="54">
        <f t="shared" si="61"/>
        <v>0</v>
      </c>
      <c r="AR277" s="55">
        <f>_xlfn.XLOOKUP(C277,'[9]②7月-汇总'!$D:$D,'[9]②7月-汇总'!X:X,0)</f>
        <v>0</v>
      </c>
      <c r="AS277" s="55">
        <f>_xlfn.XLOOKUP(C277,'[9]②7月-汇总'!$D:$D,'[9]②7月-汇总'!Y:Y,0)</f>
        <v>0</v>
      </c>
      <c r="AT277" s="55"/>
      <c r="AU277" s="52">
        <f>_xlfn.XLOOKUP(C277,'[10]7月社保'!$B:$B,'[10]7月社保'!$L:$L,0)</f>
        <v>0</v>
      </c>
      <c r="AV277" s="52">
        <f>IFERROR(IF(AL277&gt;0,_xlfn.XLOOKUP(C277,[11]健康师明细!$C:$C,[11]健康师明细!$N:$N,0),0),0)</f>
        <v>0</v>
      </c>
      <c r="AW277" s="52">
        <f>_xlfn.XLOOKUP(C277,'[9]②7月-汇总'!$D:$D,'[9]②7月-汇总'!$AC:$AC,0)</f>
        <v>0</v>
      </c>
      <c r="AX277" s="52">
        <f>_xlfn.XLOOKUP(C277,'[9]②7月-汇总'!$D:$D,'[9]②7月-汇总'!$AB:$AB,0)</f>
        <v>0</v>
      </c>
      <c r="AY277" s="52">
        <f>_xlfn.XLOOKUP(C277,'[9]②7月-汇总'!$D:$D,'[9]②7月-汇总'!$AD:$AD,0)</f>
        <v>0</v>
      </c>
      <c r="AZ277" s="54">
        <f t="shared" si="62"/>
        <v>0</v>
      </c>
      <c r="BA277" s="52">
        <f>_xlfn.XLOOKUP(C277,[11]健康师明细!$C:$C,[11]健康师明细!$K:$K,0)</f>
        <v>0</v>
      </c>
      <c r="BB277" s="55">
        <f>_xlfn.XLOOKUP(C277,'[9]②7月-汇总'!$D:$D,'[9]②7月-汇总'!$AE:$AE,0)</f>
        <v>0</v>
      </c>
      <c r="BC277" s="55">
        <f>_xlfn.XLOOKUP(C277,'[9]②7月-汇总'!$D:$D,'[9]②7月-汇总'!$AF:$AF,0)</f>
        <v>0</v>
      </c>
      <c r="BD277" s="58">
        <f>_xlfn.XLOOKUP(C277,'[9]②7月-汇总'!$D:$D,'[9]②7月-汇总'!$AG:$AG,0)</f>
        <v>0</v>
      </c>
      <c r="BE277" s="60" t="e">
        <f t="shared" si="66"/>
        <v>#REF!</v>
      </c>
      <c r="BF277" s="52">
        <f>_xlfn.XLOOKUP(C277,'[9]①7月-花名册'!$E:$E,'[9]①7月-花名册'!$U:$U,0)</f>
        <v>0</v>
      </c>
      <c r="BG277" s="61" t="e">
        <f t="shared" si="63"/>
        <v>#REF!</v>
      </c>
      <c r="BH277" s="61" t="e">
        <f t="shared" si="64"/>
        <v>#REF!</v>
      </c>
      <c r="BI277" s="52">
        <f>_xlfn.XLOOKUP(C277,[9]上月未发人员明细!$A:$A,[9]上月未发人员明细!$I:$I,0)</f>
        <v>0</v>
      </c>
      <c r="BJ277" s="52">
        <f>SUMIFS([7]手动调整!$F:$F,[7]手动调整!$B:$B,C277)</f>
        <v>0</v>
      </c>
      <c r="BK277" s="64" t="e">
        <f t="shared" si="65"/>
        <v>#REF!</v>
      </c>
    </row>
    <row r="278" spans="1:63">
      <c r="A278" s="68" t="s">
        <v>124</v>
      </c>
      <c r="B278" s="25" t="s">
        <v>402</v>
      </c>
      <c r="C278" s="25" t="s">
        <v>407</v>
      </c>
      <c r="D278" s="23">
        <f>_xlfn.XLOOKUP(C278,[1]期初设置!$E:$E,[1]期初设置!$AM:$AM,0)</f>
        <v>0</v>
      </c>
      <c r="E278" s="27" t="str">
        <f>IFERROR(_xlfn.XLOOKUP(C278,[1]期初设置!$E:$E,[1]期初设置!$R:$R),"")</f>
        <v/>
      </c>
      <c r="F278" s="27" t="str">
        <f>IFERROR(_xlfn.XLOOKUP(C278,[1]期初设置!$E:$E,[1]期初设置!S:S),"")</f>
        <v/>
      </c>
      <c r="G278" s="27" t="str">
        <f>IFERROR(_xlfn.XLOOKUP(C278,[1]期初设置!$E:$E,[1]期初设置!T:T),"")</f>
        <v/>
      </c>
      <c r="H278" s="27" t="str">
        <f>IFERROR(_xlfn.XLOOKUP(C278,[1]期初设置!$E:$E,[1]期初设置!U:U),"")</f>
        <v/>
      </c>
      <c r="I278" s="31">
        <f>_xlfn.XLOOKUP(A278,[2]门店排名!$C:$C,[2]门店排名!$E:$E,0)</f>
        <v>407490.19</v>
      </c>
      <c r="J278" s="31" t="str">
        <f>IFERROR(_xlfn.XLOOKUP(D278,'[1]⑥战队统计表-B-a-②呈现-业绩明细表④'!$A:$A,'[1]⑥战队统计表-B-a-②呈现-业绩明细表④'!$C:$C,0),"")</f>
        <v/>
      </c>
      <c r="K278" s="32">
        <f>IFERROR(_xlfn.XLOOKUP(C278,[1]期初设置!$E:$E,[1]期初设置!$AI:$AI,0),"")</f>
        <v>0</v>
      </c>
      <c r="L278" s="33">
        <f>_xlfn.XLOOKUP(C278,[1]期初设置!$E:$E,[1]期初设置!$J:$J,0)</f>
        <v>0</v>
      </c>
      <c r="M278" s="35">
        <f>_xlfn.XLOOKUP(C278,[1]期初设置!$E:$E,[1]期初设置!$I:$I,0)</f>
        <v>0</v>
      </c>
      <c r="N278" s="35">
        <f>_xlfn.XLOOKUP(C278,[1]期初设置!$E:$E,[1]期初设置!$K:$K,0)</f>
        <v>0</v>
      </c>
      <c r="O278" s="33">
        <f>_xlfn.XLOOKUP(C278,[1]期初设置!$E:$E,[1]期初设置!$O:$O,0)</f>
        <v>0</v>
      </c>
      <c r="P278" s="35">
        <f>IF(_xlfn.XLOOKUP(C278,[1]期初设置!$E:$E,[1]期初设置!$N:$N,0)="同老店",0,_xlfn.XLOOKUP(C278,[1]期初设置!$E:$E,[1]期初设置!$N:$N,0))</f>
        <v>0</v>
      </c>
      <c r="Q278" s="38">
        <f>_xlfn.XLOOKUP(C278,'[3]7月'!$C:$C,'[3]7月'!$E:$E,0)</f>
        <v>0</v>
      </c>
      <c r="R278" s="38">
        <f>_xlfn.XLOOKUP(C278,'[3]7月'!$C:$C,'[3]7月'!$D:$D,0)</f>
        <v>0</v>
      </c>
      <c r="S278" s="38">
        <f>_xlfn.XLOOKUP(A278,[2]人头人次表!$A:$A,[2]人头人次表!$C:$C,0)</f>
        <v>206</v>
      </c>
      <c r="T278" s="38">
        <f>_xlfn.XLOOKUP(C278,'[4]②7月-汇总'!$D:$D,'[4]②7月-汇总'!$AP:$AP,0)</f>
        <v>31</v>
      </c>
      <c r="U278" s="38">
        <f>_xlfn.XLOOKUP(C278,'[4]②7月-汇总'!$D:$D,'[4]②7月-汇总'!$U:$U,0)</f>
        <v>0</v>
      </c>
      <c r="V278" s="41">
        <f>_xlfn.XLOOKUP(C278,[5]期初设置!$E:$E,[5]期初设置!$AG:$AG,0)</f>
        <v>0</v>
      </c>
      <c r="W278" s="42">
        <f>_xlfn.XLOOKUP(C278,[5]期初设置!$E:$E,[5]期初设置!$AH:$AH,0)</f>
        <v>0</v>
      </c>
      <c r="X278" s="42">
        <f>_xlfn.XLOOKUP(C278,[5]期初设置!$E:$E,[5]期初设置!$AI:$AI,0)</f>
        <v>0</v>
      </c>
      <c r="Y278" s="42">
        <f>_xlfn.XLOOKUP(C278,[5]期初设置!$E:$E,[5]期初设置!$AM:$AM,0)</f>
        <v>0</v>
      </c>
      <c r="Z278" s="42">
        <f t="shared" si="54"/>
        <v>0</v>
      </c>
      <c r="AA278" s="42">
        <f t="shared" si="55"/>
        <v>0</v>
      </c>
      <c r="AB278" s="42">
        <f>_xlfn.XLOOKUP(C278,'[6]健康师-人工底薪'!$A:$A,'[6]健康师-人工底薪'!$AF:$AF,0)</f>
        <v>0</v>
      </c>
      <c r="AC278" s="47">
        <f t="shared" si="56"/>
        <v>0</v>
      </c>
      <c r="AD278" s="38">
        <f>_xlfn.XLOOKUP(C278,'[3]7月'!$C:$C,'[3]7月'!$F:$F,0)</f>
        <v>0</v>
      </c>
      <c r="AE278" s="38">
        <f>_xlfn.XLOOKUP(C278,'[8]7月'!$C:$C,'[8]7月'!$G:$G,0)</f>
        <v>0</v>
      </c>
      <c r="AF278" s="38">
        <f>_xlfn.XLOOKUP(C278,'[9]②7月-汇总'!$D:$D,'[9]②7月-汇总'!$W:$W,0)</f>
        <v>0</v>
      </c>
      <c r="AG278" s="38">
        <f>_xlfn.XLOOKUP(C278,'[9]②7月-汇总'!$D:$D,'[9]②7月-汇总'!$Z:$Z,0)</f>
        <v>0</v>
      </c>
      <c r="AH278" s="50" t="e">
        <f>AA278+AC278+#REF!+#REF!+#REF!+AF278+AG278+AD278+AE278</f>
        <v>#REF!</v>
      </c>
      <c r="AI278" s="38">
        <f>_xlfn.XLOOKUP(C278,'[9]①7月-花名册'!$E:$E,'[9]①7月-花名册'!$T:$T,0)</f>
        <v>3200</v>
      </c>
      <c r="AJ278" s="38">
        <f t="shared" si="57"/>
        <v>0</v>
      </c>
      <c r="AK278" s="38">
        <f t="shared" si="58"/>
        <v>3200</v>
      </c>
      <c r="AL278" s="38" t="e">
        <f t="shared" si="59"/>
        <v>#REF!</v>
      </c>
      <c r="AM278" s="38" t="e">
        <f t="shared" si="60"/>
        <v>#REF!</v>
      </c>
      <c r="AN278" s="52">
        <f>_xlfn.XLOOKUP(C278,'[9]②7月-汇总'!$D:$D,'[9]②7月-汇总'!AI:AI,0)</f>
        <v>0</v>
      </c>
      <c r="AO278" s="52">
        <f>_xlfn.XLOOKUP(C278,'[9]②7月-汇总'!$D:$D,'[9]②7月-汇总'!AJ:AJ,0)</f>
        <v>0</v>
      </c>
      <c r="AP278" s="52">
        <f>_xlfn.XLOOKUP(C278,'[9]②7月-汇总'!$D:$D,'[9]②7月-汇总'!AL:AL,0)</f>
        <v>0</v>
      </c>
      <c r="AQ278" s="54">
        <f t="shared" si="61"/>
        <v>0</v>
      </c>
      <c r="AR278" s="55">
        <f>_xlfn.XLOOKUP(C278,'[9]②7月-汇总'!$D:$D,'[9]②7月-汇总'!X:X,0)</f>
        <v>0</v>
      </c>
      <c r="AS278" s="55">
        <f>_xlfn.XLOOKUP(C278,'[9]②7月-汇总'!$D:$D,'[9]②7月-汇总'!Y:Y,0)</f>
        <v>0</v>
      </c>
      <c r="AT278" s="55"/>
      <c r="AU278" s="52">
        <f>_xlfn.XLOOKUP(C278,'[10]7月社保'!$B:$B,'[10]7月社保'!$L:$L,0)</f>
        <v>0</v>
      </c>
      <c r="AV278" s="52">
        <f>IFERROR(IF(AL278&gt;0,_xlfn.XLOOKUP(C278,[11]健康师明细!$C:$C,[11]健康师明细!$N:$N,0),0),0)</f>
        <v>0</v>
      </c>
      <c r="AW278" s="52">
        <f>_xlfn.XLOOKUP(C278,'[9]②7月-汇总'!$D:$D,'[9]②7月-汇总'!$AC:$AC,0)</f>
        <v>0</v>
      </c>
      <c r="AX278" s="52">
        <f>_xlfn.XLOOKUP(C278,'[9]②7月-汇总'!$D:$D,'[9]②7月-汇总'!$AB:$AB,0)</f>
        <v>0</v>
      </c>
      <c r="AY278" s="52">
        <f>_xlfn.XLOOKUP(C278,'[9]②7月-汇总'!$D:$D,'[9]②7月-汇总'!$AD:$AD,0)</f>
        <v>0</v>
      </c>
      <c r="AZ278" s="54">
        <f t="shared" si="62"/>
        <v>0</v>
      </c>
      <c r="BA278" s="52">
        <f>_xlfn.XLOOKUP(C278,[11]健康师明细!$C:$C,[11]健康师明细!$K:$K,0)</f>
        <v>0</v>
      </c>
      <c r="BB278" s="55">
        <f>_xlfn.XLOOKUP(C278,'[9]②7月-汇总'!$D:$D,'[9]②7月-汇总'!$AE:$AE,0)</f>
        <v>0</v>
      </c>
      <c r="BC278" s="55">
        <f>_xlfn.XLOOKUP(C278,'[9]②7月-汇总'!$D:$D,'[9]②7月-汇总'!$AF:$AF,0)</f>
        <v>0</v>
      </c>
      <c r="BD278" s="58">
        <f>_xlfn.XLOOKUP(C278,'[9]②7月-汇总'!$D:$D,'[9]②7月-汇总'!$AG:$AG,0)</f>
        <v>0</v>
      </c>
      <c r="BE278" s="60" t="e">
        <f t="shared" si="66"/>
        <v>#REF!</v>
      </c>
      <c r="BF278" s="52">
        <f>_xlfn.XLOOKUP(C278,'[9]①7月-花名册'!$E:$E,'[9]①7月-花名册'!$U:$U,0)</f>
        <v>0</v>
      </c>
      <c r="BG278" s="61" t="e">
        <f t="shared" si="63"/>
        <v>#REF!</v>
      </c>
      <c r="BH278" s="61" t="e">
        <f t="shared" si="64"/>
        <v>#REF!</v>
      </c>
      <c r="BI278" s="52">
        <f>_xlfn.XLOOKUP(C278,[9]上月未发人员明细!$A:$A,[9]上月未发人员明细!$I:$I,0)</f>
        <v>0</v>
      </c>
      <c r="BJ278" s="52">
        <f>SUMIFS([7]手动调整!$F:$F,[7]手动调整!$B:$B,C278)</f>
        <v>0</v>
      </c>
      <c r="BK278" s="64" t="e">
        <f t="shared" si="65"/>
        <v>#REF!</v>
      </c>
    </row>
    <row r="279" spans="1:63">
      <c r="A279" s="68" t="s">
        <v>91</v>
      </c>
      <c r="B279" s="25" t="s">
        <v>402</v>
      </c>
      <c r="C279" s="25" t="s">
        <v>408</v>
      </c>
      <c r="D279" s="23">
        <f>_xlfn.XLOOKUP(C279,[1]期初设置!$E:$E,[1]期初设置!$AM:$AM,0)</f>
        <v>0</v>
      </c>
      <c r="E279" s="27" t="str">
        <f>IFERROR(_xlfn.XLOOKUP(C279,[1]期初设置!$E:$E,[1]期初设置!$R:$R),"")</f>
        <v/>
      </c>
      <c r="F279" s="27" t="str">
        <f>IFERROR(_xlfn.XLOOKUP(C279,[1]期初设置!$E:$E,[1]期初设置!S:S),"")</f>
        <v/>
      </c>
      <c r="G279" s="27" t="str">
        <f>IFERROR(_xlfn.XLOOKUP(C279,[1]期初设置!$E:$E,[1]期初设置!T:T),"")</f>
        <v/>
      </c>
      <c r="H279" s="27" t="str">
        <f>IFERROR(_xlfn.XLOOKUP(C279,[1]期初设置!$E:$E,[1]期初设置!U:U),"")</f>
        <v/>
      </c>
      <c r="I279" s="31">
        <f>_xlfn.XLOOKUP(A279,[2]门店排名!$C:$C,[2]门店排名!$E:$E,0)</f>
        <v>522756</v>
      </c>
      <c r="J279" s="31" t="str">
        <f>IFERROR(_xlfn.XLOOKUP(D279,'[1]⑥战队统计表-B-a-②呈现-业绩明细表④'!$A:$A,'[1]⑥战队统计表-B-a-②呈现-业绩明细表④'!$C:$C,0),"")</f>
        <v/>
      </c>
      <c r="K279" s="32">
        <f>IFERROR(_xlfn.XLOOKUP(C279,[1]期初设置!$E:$E,[1]期初设置!$AI:$AI,0),"")</f>
        <v>0</v>
      </c>
      <c r="L279" s="33">
        <f>_xlfn.XLOOKUP(C279,[1]期初设置!$E:$E,[1]期初设置!$J:$J,0)</f>
        <v>0</v>
      </c>
      <c r="M279" s="35">
        <f>_xlfn.XLOOKUP(C279,[1]期初设置!$E:$E,[1]期初设置!$I:$I,0)</f>
        <v>0</v>
      </c>
      <c r="N279" s="35">
        <f>_xlfn.XLOOKUP(C279,[1]期初设置!$E:$E,[1]期初设置!$K:$K,0)</f>
        <v>0</v>
      </c>
      <c r="O279" s="33">
        <f>_xlfn.XLOOKUP(C279,[1]期初设置!$E:$E,[1]期初设置!$O:$O,0)</f>
        <v>0</v>
      </c>
      <c r="P279" s="35">
        <f>IF(_xlfn.XLOOKUP(C279,[1]期初设置!$E:$E,[1]期初设置!$N:$N,0)="同老店",0,_xlfn.XLOOKUP(C279,[1]期初设置!$E:$E,[1]期初设置!$N:$N,0))</f>
        <v>0</v>
      </c>
      <c r="Q279" s="38">
        <f>_xlfn.XLOOKUP(C279,'[3]7月'!$C:$C,'[3]7月'!$E:$E,0)</f>
        <v>0</v>
      </c>
      <c r="R279" s="38">
        <f>_xlfn.XLOOKUP(C279,'[3]7月'!$C:$C,'[3]7月'!$D:$D,0)</f>
        <v>0</v>
      </c>
      <c r="S279" s="38">
        <f>_xlfn.XLOOKUP(A279,[2]人头人次表!$A:$A,[2]人头人次表!$C:$C,0)</f>
        <v>210</v>
      </c>
      <c r="T279" s="38">
        <f>_xlfn.XLOOKUP(C279,'[4]②7月-汇总'!$D:$D,'[4]②7月-汇总'!$AP:$AP,0)</f>
        <v>31</v>
      </c>
      <c r="U279" s="38">
        <f>_xlfn.XLOOKUP(C279,'[4]②7月-汇总'!$D:$D,'[4]②7月-汇总'!$U:$U,0)</f>
        <v>0</v>
      </c>
      <c r="V279" s="41">
        <f>_xlfn.XLOOKUP(C279,[5]期初设置!$E:$E,[5]期初设置!$AG:$AG,0)</f>
        <v>0</v>
      </c>
      <c r="W279" s="42">
        <f>_xlfn.XLOOKUP(C279,[5]期初设置!$E:$E,[5]期初设置!$AH:$AH,0)</f>
        <v>0</v>
      </c>
      <c r="X279" s="42">
        <f>_xlfn.XLOOKUP(C279,[5]期初设置!$E:$E,[5]期初设置!$AI:$AI,0)</f>
        <v>0</v>
      </c>
      <c r="Y279" s="42">
        <f>_xlfn.XLOOKUP(C279,[5]期初设置!$E:$E,[5]期初设置!$AM:$AM,0)</f>
        <v>0</v>
      </c>
      <c r="Z279" s="42">
        <f t="shared" si="54"/>
        <v>0</v>
      </c>
      <c r="AA279" s="42">
        <f t="shared" si="55"/>
        <v>0</v>
      </c>
      <c r="AB279" s="42">
        <f>_xlfn.XLOOKUP(C279,'[6]健康师-人工底薪'!$A:$A,'[6]健康师-人工底薪'!$AF:$AF,0)</f>
        <v>0</v>
      </c>
      <c r="AC279" s="47">
        <f t="shared" si="56"/>
        <v>0</v>
      </c>
      <c r="AD279" s="38">
        <f>_xlfn.XLOOKUP(C279,'[3]7月'!$C:$C,'[3]7月'!$F:$F,0)</f>
        <v>0</v>
      </c>
      <c r="AE279" s="38">
        <f>_xlfn.XLOOKUP(C279,'[8]7月'!$C:$C,'[8]7月'!$G:$G,0)</f>
        <v>0</v>
      </c>
      <c r="AF279" s="38">
        <f>_xlfn.XLOOKUP(C279,'[9]②7月-汇总'!$D:$D,'[9]②7月-汇总'!$W:$W,0)</f>
        <v>0</v>
      </c>
      <c r="AG279" s="38">
        <f>_xlfn.XLOOKUP(C279,'[9]②7月-汇总'!$D:$D,'[9]②7月-汇总'!$Z:$Z,0)</f>
        <v>0</v>
      </c>
      <c r="AH279" s="50" t="e">
        <f>AA279+AC279+#REF!+#REF!+#REF!+AF279+AG279+AD279+AE279</f>
        <v>#REF!</v>
      </c>
      <c r="AI279" s="38">
        <f>_xlfn.XLOOKUP(C279,'[9]①7月-花名册'!$E:$E,'[9]①7月-花名册'!$T:$T,0)</f>
        <v>3200</v>
      </c>
      <c r="AJ279" s="38">
        <f t="shared" si="57"/>
        <v>0</v>
      </c>
      <c r="AK279" s="38">
        <f t="shared" si="58"/>
        <v>3200</v>
      </c>
      <c r="AL279" s="38" t="e">
        <f t="shared" si="59"/>
        <v>#REF!</v>
      </c>
      <c r="AM279" s="38" t="e">
        <f t="shared" si="60"/>
        <v>#REF!</v>
      </c>
      <c r="AN279" s="52">
        <f>_xlfn.XLOOKUP(C279,'[9]②7月-汇总'!$D:$D,'[9]②7月-汇总'!AI:AI,0)</f>
        <v>0</v>
      </c>
      <c r="AO279" s="52">
        <f>_xlfn.XLOOKUP(C279,'[9]②7月-汇总'!$D:$D,'[9]②7月-汇总'!AJ:AJ,0)</f>
        <v>0</v>
      </c>
      <c r="AP279" s="52">
        <f>_xlfn.XLOOKUP(C279,'[9]②7月-汇总'!$D:$D,'[9]②7月-汇总'!AL:AL,0)</f>
        <v>0</v>
      </c>
      <c r="AQ279" s="54">
        <f t="shared" si="61"/>
        <v>0</v>
      </c>
      <c r="AR279" s="55">
        <f>_xlfn.XLOOKUP(C279,'[9]②7月-汇总'!$D:$D,'[9]②7月-汇总'!X:X,0)</f>
        <v>0</v>
      </c>
      <c r="AS279" s="55">
        <f>_xlfn.XLOOKUP(C279,'[9]②7月-汇总'!$D:$D,'[9]②7月-汇总'!Y:Y,0)</f>
        <v>0</v>
      </c>
      <c r="AT279" s="55"/>
      <c r="AU279" s="52">
        <f>_xlfn.XLOOKUP(C279,'[10]7月社保'!$B:$B,'[10]7月社保'!$L:$L,0)</f>
        <v>0</v>
      </c>
      <c r="AV279" s="52">
        <f>IFERROR(IF(AL279&gt;0,_xlfn.XLOOKUP(C279,[11]健康师明细!$C:$C,[11]健康师明细!$N:$N,0),0),0)</f>
        <v>0</v>
      </c>
      <c r="AW279" s="52">
        <f>_xlfn.XLOOKUP(C279,'[9]②7月-汇总'!$D:$D,'[9]②7月-汇总'!$AC:$AC,0)</f>
        <v>0</v>
      </c>
      <c r="AX279" s="52">
        <f>_xlfn.XLOOKUP(C279,'[9]②7月-汇总'!$D:$D,'[9]②7月-汇总'!$AB:$AB,0)</f>
        <v>0</v>
      </c>
      <c r="AY279" s="52">
        <f>_xlfn.XLOOKUP(C279,'[9]②7月-汇总'!$D:$D,'[9]②7月-汇总'!$AD:$AD,0)</f>
        <v>0</v>
      </c>
      <c r="AZ279" s="54">
        <f t="shared" si="62"/>
        <v>0</v>
      </c>
      <c r="BA279" s="52">
        <f>_xlfn.XLOOKUP(C279,[11]健康师明细!$C:$C,[11]健康师明细!$K:$K,0)</f>
        <v>0</v>
      </c>
      <c r="BB279" s="55">
        <f>_xlfn.XLOOKUP(C279,'[9]②7月-汇总'!$D:$D,'[9]②7月-汇总'!$AE:$AE,0)</f>
        <v>0</v>
      </c>
      <c r="BC279" s="55">
        <f>_xlfn.XLOOKUP(C279,'[9]②7月-汇总'!$D:$D,'[9]②7月-汇总'!$AF:$AF,0)</f>
        <v>0</v>
      </c>
      <c r="BD279" s="58">
        <f>_xlfn.XLOOKUP(C279,'[9]②7月-汇总'!$D:$D,'[9]②7月-汇总'!$AG:$AG,0)</f>
        <v>0</v>
      </c>
      <c r="BE279" s="60" t="e">
        <f t="shared" si="66"/>
        <v>#REF!</v>
      </c>
      <c r="BF279" s="52">
        <f>_xlfn.XLOOKUP(C279,'[9]①7月-花名册'!$E:$E,'[9]①7月-花名册'!$U:$U,0)</f>
        <v>0</v>
      </c>
      <c r="BG279" s="61" t="e">
        <f t="shared" si="63"/>
        <v>#REF!</v>
      </c>
      <c r="BH279" s="61" t="e">
        <f t="shared" si="64"/>
        <v>#REF!</v>
      </c>
      <c r="BI279" s="52">
        <f>_xlfn.XLOOKUP(C279,[9]上月未发人员明细!$A:$A,[9]上月未发人员明细!$I:$I,0)</f>
        <v>0</v>
      </c>
      <c r="BJ279" s="52">
        <f>SUMIFS([7]手动调整!$F:$F,[7]手动调整!$B:$B,C279)</f>
        <v>0</v>
      </c>
      <c r="BK279" s="64" t="e">
        <f t="shared" si="65"/>
        <v>#REF!</v>
      </c>
    </row>
    <row r="280" spans="1:63">
      <c r="A280" s="68" t="s">
        <v>114</v>
      </c>
      <c r="B280" s="25" t="s">
        <v>402</v>
      </c>
      <c r="C280" s="25" t="s">
        <v>409</v>
      </c>
      <c r="D280" s="23">
        <f>_xlfn.XLOOKUP(C280,[1]期初设置!$E:$E,[1]期初设置!$AM:$AM,0)</f>
        <v>0</v>
      </c>
      <c r="E280" s="27" t="str">
        <f>IFERROR(_xlfn.XLOOKUP(C280,[1]期初设置!$E:$E,[1]期初设置!$R:$R),"")</f>
        <v/>
      </c>
      <c r="F280" s="27" t="str">
        <f>IFERROR(_xlfn.XLOOKUP(C280,[1]期初设置!$E:$E,[1]期初设置!S:S),"")</f>
        <v/>
      </c>
      <c r="G280" s="27" t="str">
        <f>IFERROR(_xlfn.XLOOKUP(C280,[1]期初设置!$E:$E,[1]期初设置!T:T),"")</f>
        <v/>
      </c>
      <c r="H280" s="27" t="str">
        <f>IFERROR(_xlfn.XLOOKUP(C280,[1]期初设置!$E:$E,[1]期初设置!U:U),"")</f>
        <v/>
      </c>
      <c r="I280" s="31">
        <f>_xlfn.XLOOKUP(A280,[2]门店排名!$C:$C,[2]门店排名!$E:$E,0)</f>
        <v>150694</v>
      </c>
      <c r="J280" s="31" t="str">
        <f>IFERROR(_xlfn.XLOOKUP(D280,'[1]⑥战队统计表-B-a-②呈现-业绩明细表④'!$A:$A,'[1]⑥战队统计表-B-a-②呈现-业绩明细表④'!$C:$C,0),"")</f>
        <v/>
      </c>
      <c r="K280" s="32">
        <f>IFERROR(_xlfn.XLOOKUP(C280,[1]期初设置!$E:$E,[1]期初设置!$AI:$AI,0),"")</f>
        <v>0</v>
      </c>
      <c r="L280" s="33">
        <f>_xlfn.XLOOKUP(C280,[1]期初设置!$E:$E,[1]期初设置!$J:$J,0)</f>
        <v>0</v>
      </c>
      <c r="M280" s="35">
        <f>_xlfn.XLOOKUP(C280,[1]期初设置!$E:$E,[1]期初设置!$I:$I,0)</f>
        <v>0</v>
      </c>
      <c r="N280" s="35">
        <f>_xlfn.XLOOKUP(C280,[1]期初设置!$E:$E,[1]期初设置!$K:$K,0)</f>
        <v>0</v>
      </c>
      <c r="O280" s="33">
        <f>_xlfn.XLOOKUP(C280,[1]期初设置!$E:$E,[1]期初设置!$O:$O,0)</f>
        <v>0</v>
      </c>
      <c r="P280" s="35">
        <f>IF(_xlfn.XLOOKUP(C280,[1]期初设置!$E:$E,[1]期初设置!$N:$N,0)="同老店",0,_xlfn.XLOOKUP(C280,[1]期初设置!$E:$E,[1]期初设置!$N:$N,0))</f>
        <v>0</v>
      </c>
      <c r="Q280" s="38">
        <f>_xlfn.XLOOKUP(C280,'[3]7月'!$C:$C,'[3]7月'!$E:$E,0)</f>
        <v>0</v>
      </c>
      <c r="R280" s="38">
        <f>_xlfn.XLOOKUP(C280,'[3]7月'!$C:$C,'[3]7月'!$D:$D,0)</f>
        <v>0</v>
      </c>
      <c r="S280" s="38">
        <f>_xlfn.XLOOKUP(A280,[2]人头人次表!$A:$A,[2]人头人次表!$C:$C,0)</f>
        <v>160</v>
      </c>
      <c r="T280" s="38">
        <f>_xlfn.XLOOKUP(C280,'[4]②7月-汇总'!$D:$D,'[4]②7月-汇总'!$AP:$AP,0)</f>
        <v>31</v>
      </c>
      <c r="U280" s="38">
        <f>_xlfn.XLOOKUP(C280,'[4]②7月-汇总'!$D:$D,'[4]②7月-汇总'!$U:$U,0)</f>
        <v>0</v>
      </c>
      <c r="V280" s="41">
        <f>_xlfn.XLOOKUP(C280,[5]期初设置!$E:$E,[5]期初设置!$AG:$AG,0)</f>
        <v>0</v>
      </c>
      <c r="W280" s="42">
        <f>_xlfn.XLOOKUP(C280,[5]期初设置!$E:$E,[5]期初设置!$AH:$AH,0)</f>
        <v>0</v>
      </c>
      <c r="X280" s="42">
        <f>_xlfn.XLOOKUP(C280,[5]期初设置!$E:$E,[5]期初设置!$AI:$AI,0)</f>
        <v>0</v>
      </c>
      <c r="Y280" s="42">
        <f>_xlfn.XLOOKUP(C280,[5]期初设置!$E:$E,[5]期初设置!$AM:$AM,0)</f>
        <v>0</v>
      </c>
      <c r="Z280" s="42">
        <f t="shared" si="54"/>
        <v>0</v>
      </c>
      <c r="AA280" s="42">
        <f t="shared" si="55"/>
        <v>0</v>
      </c>
      <c r="AB280" s="42">
        <f>_xlfn.XLOOKUP(C280,'[6]健康师-人工底薪'!$A:$A,'[6]健康师-人工底薪'!$AF:$AF,0)</f>
        <v>0</v>
      </c>
      <c r="AC280" s="47">
        <f t="shared" si="56"/>
        <v>0</v>
      </c>
      <c r="AD280" s="38">
        <f>_xlfn.XLOOKUP(C280,'[3]7月'!$C:$C,'[3]7月'!$F:$F,0)</f>
        <v>0</v>
      </c>
      <c r="AE280" s="38">
        <f>_xlfn.XLOOKUP(C280,'[8]7月'!$C:$C,'[8]7月'!$G:$G,0)</f>
        <v>0</v>
      </c>
      <c r="AF280" s="38">
        <f>_xlfn.XLOOKUP(C280,'[9]②7月-汇总'!$D:$D,'[9]②7月-汇总'!$W:$W,0)</f>
        <v>0</v>
      </c>
      <c r="AG280" s="38">
        <f>_xlfn.XLOOKUP(C280,'[9]②7月-汇总'!$D:$D,'[9]②7月-汇总'!$Z:$Z,0)</f>
        <v>0</v>
      </c>
      <c r="AH280" s="50" t="e">
        <f>AA280+AC280+#REF!+#REF!+#REF!+AF280+AG280+AD280+AE280</f>
        <v>#REF!</v>
      </c>
      <c r="AI280" s="38">
        <f>_xlfn.XLOOKUP(C280,'[9]①7月-花名册'!$E:$E,'[9]①7月-花名册'!$T:$T,0)</f>
        <v>1200</v>
      </c>
      <c r="AJ280" s="38">
        <f t="shared" si="57"/>
        <v>0</v>
      </c>
      <c r="AK280" s="38">
        <f t="shared" si="58"/>
        <v>1200</v>
      </c>
      <c r="AL280" s="38" t="e">
        <f t="shared" si="59"/>
        <v>#REF!</v>
      </c>
      <c r="AM280" s="38" t="e">
        <f t="shared" si="60"/>
        <v>#REF!</v>
      </c>
      <c r="AN280" s="52">
        <f>_xlfn.XLOOKUP(C280,'[9]②7月-汇总'!$D:$D,'[9]②7月-汇总'!AI:AI,0)</f>
        <v>0</v>
      </c>
      <c r="AO280" s="52">
        <f>_xlfn.XLOOKUP(C280,'[9]②7月-汇总'!$D:$D,'[9]②7月-汇总'!AJ:AJ,0)</f>
        <v>0</v>
      </c>
      <c r="AP280" s="52">
        <f>_xlfn.XLOOKUP(C280,'[9]②7月-汇总'!$D:$D,'[9]②7月-汇总'!AL:AL,0)</f>
        <v>0</v>
      </c>
      <c r="AQ280" s="54">
        <f t="shared" si="61"/>
        <v>0</v>
      </c>
      <c r="AR280" s="55">
        <f>_xlfn.XLOOKUP(C280,'[9]②7月-汇总'!$D:$D,'[9]②7月-汇总'!X:X,0)</f>
        <v>0</v>
      </c>
      <c r="AS280" s="55">
        <f>_xlfn.XLOOKUP(C280,'[9]②7月-汇总'!$D:$D,'[9]②7月-汇总'!Y:Y,0)</f>
        <v>0</v>
      </c>
      <c r="AT280" s="55"/>
      <c r="AU280" s="52">
        <f>_xlfn.XLOOKUP(C280,'[10]7月社保'!$B:$B,'[10]7月社保'!$L:$L,0)</f>
        <v>0</v>
      </c>
      <c r="AV280" s="52">
        <f>IFERROR(IF(AL280&gt;0,_xlfn.XLOOKUP(C280,[11]健康师明细!$C:$C,[11]健康师明细!$N:$N,0),0),0)</f>
        <v>0</v>
      </c>
      <c r="AW280" s="52">
        <f>_xlfn.XLOOKUP(C280,'[9]②7月-汇总'!$D:$D,'[9]②7月-汇总'!$AC:$AC,0)</f>
        <v>0</v>
      </c>
      <c r="AX280" s="52">
        <f>_xlfn.XLOOKUP(C280,'[9]②7月-汇总'!$D:$D,'[9]②7月-汇总'!$AB:$AB,0)</f>
        <v>0</v>
      </c>
      <c r="AY280" s="52">
        <f>_xlfn.XLOOKUP(C280,'[9]②7月-汇总'!$D:$D,'[9]②7月-汇总'!$AD:$AD,0)</f>
        <v>0</v>
      </c>
      <c r="AZ280" s="54">
        <f t="shared" si="62"/>
        <v>0</v>
      </c>
      <c r="BA280" s="52">
        <f>_xlfn.XLOOKUP(C280,[11]健康师明细!$C:$C,[11]健康师明细!$K:$K,0)</f>
        <v>0</v>
      </c>
      <c r="BB280" s="55">
        <f>_xlfn.XLOOKUP(C280,'[9]②7月-汇总'!$D:$D,'[9]②7月-汇总'!$AE:$AE,0)</f>
        <v>0</v>
      </c>
      <c r="BC280" s="55">
        <f>_xlfn.XLOOKUP(C280,'[9]②7月-汇总'!$D:$D,'[9]②7月-汇总'!$AF:$AF,0)</f>
        <v>0</v>
      </c>
      <c r="BD280" s="58">
        <f>_xlfn.XLOOKUP(C280,'[9]②7月-汇总'!$D:$D,'[9]②7月-汇总'!$AG:$AG,0)</f>
        <v>0</v>
      </c>
      <c r="BE280" s="60" t="e">
        <f t="shared" si="66"/>
        <v>#REF!</v>
      </c>
      <c r="BF280" s="52">
        <f>_xlfn.XLOOKUP(C280,'[9]①7月-花名册'!$E:$E,'[9]①7月-花名册'!$U:$U,0)</f>
        <v>0</v>
      </c>
      <c r="BG280" s="61" t="e">
        <f t="shared" si="63"/>
        <v>#REF!</v>
      </c>
      <c r="BH280" s="61" t="e">
        <f t="shared" si="64"/>
        <v>#REF!</v>
      </c>
      <c r="BI280" s="52">
        <f>_xlfn.XLOOKUP(C280,[9]上月未发人员明细!$A:$A,[9]上月未发人员明细!$I:$I,0)</f>
        <v>0</v>
      </c>
      <c r="BJ280" s="52">
        <f>SUMIFS([7]手动调整!$F:$F,[7]手动调整!$B:$B,C280)</f>
        <v>0</v>
      </c>
      <c r="BK280" s="64" t="e">
        <f t="shared" si="65"/>
        <v>#REF!</v>
      </c>
    </row>
    <row r="281" spans="1:63">
      <c r="A281" s="68" t="s">
        <v>164</v>
      </c>
      <c r="B281" s="25" t="s">
        <v>402</v>
      </c>
      <c r="C281" s="25" t="s">
        <v>410</v>
      </c>
      <c r="D281" s="23">
        <f>_xlfn.XLOOKUP(C281,[1]期初设置!$E:$E,[1]期初设置!$AM:$AM,0)</f>
        <v>0</v>
      </c>
      <c r="E281" s="27" t="str">
        <f>IFERROR(_xlfn.XLOOKUP(C281,[1]期初设置!$E:$E,[1]期初设置!$R:$R),"")</f>
        <v/>
      </c>
      <c r="F281" s="27" t="str">
        <f>IFERROR(_xlfn.XLOOKUP(C281,[1]期初设置!$E:$E,[1]期初设置!S:S),"")</f>
        <v/>
      </c>
      <c r="G281" s="27" t="str">
        <f>IFERROR(_xlfn.XLOOKUP(C281,[1]期初设置!$E:$E,[1]期初设置!T:T),"")</f>
        <v/>
      </c>
      <c r="H281" s="27" t="str">
        <f>IFERROR(_xlfn.XLOOKUP(C281,[1]期初设置!$E:$E,[1]期初设置!U:U),"")</f>
        <v/>
      </c>
      <c r="I281" s="31">
        <f>_xlfn.XLOOKUP(A281,[2]门店排名!$C:$C,[2]门店排名!$E:$E,0)</f>
        <v>205041</v>
      </c>
      <c r="J281" s="31" t="str">
        <f>IFERROR(_xlfn.XLOOKUP(D281,'[1]⑥战队统计表-B-a-②呈现-业绩明细表④'!$A:$A,'[1]⑥战队统计表-B-a-②呈现-业绩明细表④'!$C:$C,0),"")</f>
        <v/>
      </c>
      <c r="K281" s="32">
        <f>IFERROR(_xlfn.XLOOKUP(C281,[1]期初设置!$E:$E,[1]期初设置!$AI:$AI,0),"")</f>
        <v>0</v>
      </c>
      <c r="L281" s="33">
        <f>_xlfn.XLOOKUP(C281,[1]期初设置!$E:$E,[1]期初设置!$J:$J,0)</f>
        <v>0</v>
      </c>
      <c r="M281" s="35">
        <f>_xlfn.XLOOKUP(C281,[1]期初设置!$E:$E,[1]期初设置!$I:$I,0)</f>
        <v>0</v>
      </c>
      <c r="N281" s="35">
        <f>_xlfn.XLOOKUP(C281,[1]期初设置!$E:$E,[1]期初设置!$K:$K,0)</f>
        <v>0</v>
      </c>
      <c r="O281" s="33">
        <f>_xlfn.XLOOKUP(C281,[1]期初设置!$E:$E,[1]期初设置!$O:$O,0)</f>
        <v>0</v>
      </c>
      <c r="P281" s="35">
        <f>IF(_xlfn.XLOOKUP(C281,[1]期初设置!$E:$E,[1]期初设置!$N:$N,0)="同老店",0,_xlfn.XLOOKUP(C281,[1]期初设置!$E:$E,[1]期初设置!$N:$N,0))</f>
        <v>0</v>
      </c>
      <c r="Q281" s="38">
        <f>_xlfn.XLOOKUP(C281,'[3]7月'!$C:$C,'[3]7月'!$E:$E,0)</f>
        <v>0</v>
      </c>
      <c r="R281" s="38">
        <f>_xlfn.XLOOKUP(C281,'[3]7月'!$C:$C,'[3]7月'!$D:$D,0)</f>
        <v>0</v>
      </c>
      <c r="S281" s="38">
        <f>_xlfn.XLOOKUP(A281,[2]人头人次表!$A:$A,[2]人头人次表!$C:$C,0)</f>
        <v>157</v>
      </c>
      <c r="T281" s="38">
        <f>_xlfn.XLOOKUP(C281,'[4]②7月-汇总'!$D:$D,'[4]②7月-汇总'!$AP:$AP,0)</f>
        <v>31</v>
      </c>
      <c r="U281" s="38">
        <f>_xlfn.XLOOKUP(C281,'[4]②7月-汇总'!$D:$D,'[4]②7月-汇总'!$U:$U,0)</f>
        <v>0</v>
      </c>
      <c r="V281" s="41">
        <f>_xlfn.XLOOKUP(C281,[5]期初设置!$E:$E,[5]期初设置!$AG:$AG,0)</f>
        <v>0</v>
      </c>
      <c r="W281" s="42">
        <f>_xlfn.XLOOKUP(C281,[5]期初设置!$E:$E,[5]期初设置!$AH:$AH,0)</f>
        <v>0</v>
      </c>
      <c r="X281" s="42">
        <f>_xlfn.XLOOKUP(C281,[5]期初设置!$E:$E,[5]期初设置!$AI:$AI,0)</f>
        <v>0</v>
      </c>
      <c r="Y281" s="42">
        <f>_xlfn.XLOOKUP(C281,[5]期初设置!$E:$E,[5]期初设置!$AM:$AM,0)</f>
        <v>0</v>
      </c>
      <c r="Z281" s="42">
        <f t="shared" si="54"/>
        <v>0</v>
      </c>
      <c r="AA281" s="42">
        <f t="shared" si="55"/>
        <v>0</v>
      </c>
      <c r="AB281" s="42">
        <f>_xlfn.XLOOKUP(C281,'[6]健康师-人工底薪'!$A:$A,'[6]健康师-人工底薪'!$AF:$AF,0)</f>
        <v>0</v>
      </c>
      <c r="AC281" s="47">
        <f t="shared" si="56"/>
        <v>0</v>
      </c>
      <c r="AD281" s="38">
        <f>_xlfn.XLOOKUP(C281,'[3]7月'!$C:$C,'[3]7月'!$F:$F,0)</f>
        <v>0</v>
      </c>
      <c r="AE281" s="38">
        <f>_xlfn.XLOOKUP(C281,'[8]7月'!$C:$C,'[8]7月'!$G:$G,0)</f>
        <v>0</v>
      </c>
      <c r="AF281" s="38">
        <f>_xlfn.XLOOKUP(C281,'[9]②7月-汇总'!$D:$D,'[9]②7月-汇总'!$W:$W,0)</f>
        <v>0</v>
      </c>
      <c r="AG281" s="38">
        <f>_xlfn.XLOOKUP(C281,'[9]②7月-汇总'!$D:$D,'[9]②7月-汇总'!$Z:$Z,0)</f>
        <v>0</v>
      </c>
      <c r="AH281" s="50" t="e">
        <f>AA281+AC281+#REF!+#REF!+#REF!+AF281+AG281+AD281+AE281</f>
        <v>#REF!</v>
      </c>
      <c r="AI281" s="38">
        <f>_xlfn.XLOOKUP(C281,'[9]①7月-花名册'!$E:$E,'[9]①7月-花名册'!$T:$T,0)</f>
        <v>1200</v>
      </c>
      <c r="AJ281" s="38">
        <f t="shared" si="57"/>
        <v>0</v>
      </c>
      <c r="AK281" s="38">
        <f t="shared" si="58"/>
        <v>1200</v>
      </c>
      <c r="AL281" s="38" t="e">
        <f t="shared" si="59"/>
        <v>#REF!</v>
      </c>
      <c r="AM281" s="38" t="e">
        <f t="shared" si="60"/>
        <v>#REF!</v>
      </c>
      <c r="AN281" s="52">
        <f>_xlfn.XLOOKUP(C281,'[9]②7月-汇总'!$D:$D,'[9]②7月-汇总'!AI:AI,0)</f>
        <v>0</v>
      </c>
      <c r="AO281" s="52">
        <f>_xlfn.XLOOKUP(C281,'[9]②7月-汇总'!$D:$D,'[9]②7月-汇总'!AJ:AJ,0)</f>
        <v>0</v>
      </c>
      <c r="AP281" s="52">
        <f>_xlfn.XLOOKUP(C281,'[9]②7月-汇总'!$D:$D,'[9]②7月-汇总'!AL:AL,0)</f>
        <v>0</v>
      </c>
      <c r="AQ281" s="54">
        <f t="shared" si="61"/>
        <v>0</v>
      </c>
      <c r="AR281" s="55">
        <f>_xlfn.XLOOKUP(C281,'[9]②7月-汇总'!$D:$D,'[9]②7月-汇总'!X:X,0)</f>
        <v>0</v>
      </c>
      <c r="AS281" s="55">
        <f>_xlfn.XLOOKUP(C281,'[9]②7月-汇总'!$D:$D,'[9]②7月-汇总'!Y:Y,0)</f>
        <v>0</v>
      </c>
      <c r="AT281" s="55"/>
      <c r="AU281" s="52">
        <f>_xlfn.XLOOKUP(C281,'[10]7月社保'!$B:$B,'[10]7月社保'!$L:$L,0)</f>
        <v>0</v>
      </c>
      <c r="AV281" s="52">
        <f>IFERROR(IF(AL281&gt;0,_xlfn.XLOOKUP(C281,[11]健康师明细!$C:$C,[11]健康师明细!$N:$N,0),0),0)</f>
        <v>0</v>
      </c>
      <c r="AW281" s="52">
        <f>_xlfn.XLOOKUP(C281,'[9]②7月-汇总'!$D:$D,'[9]②7月-汇总'!$AC:$AC,0)</f>
        <v>0</v>
      </c>
      <c r="AX281" s="52">
        <f>_xlfn.XLOOKUP(C281,'[9]②7月-汇总'!$D:$D,'[9]②7月-汇总'!$AB:$AB,0)</f>
        <v>0</v>
      </c>
      <c r="AY281" s="52">
        <f>_xlfn.XLOOKUP(C281,'[9]②7月-汇总'!$D:$D,'[9]②7月-汇总'!$AD:$AD,0)</f>
        <v>0</v>
      </c>
      <c r="AZ281" s="54">
        <f t="shared" si="62"/>
        <v>0</v>
      </c>
      <c r="BA281" s="52">
        <f>_xlfn.XLOOKUP(C281,[11]健康师明细!$C:$C,[11]健康师明细!$K:$K,0)</f>
        <v>0</v>
      </c>
      <c r="BB281" s="55">
        <f>_xlfn.XLOOKUP(C281,'[9]②7月-汇总'!$D:$D,'[9]②7月-汇总'!$AE:$AE,0)</f>
        <v>0</v>
      </c>
      <c r="BC281" s="55">
        <f>_xlfn.XLOOKUP(C281,'[9]②7月-汇总'!$D:$D,'[9]②7月-汇总'!$AF:$AF,0)</f>
        <v>0</v>
      </c>
      <c r="BD281" s="58">
        <f>_xlfn.XLOOKUP(C281,'[9]②7月-汇总'!$D:$D,'[9]②7月-汇总'!$AG:$AG,0)</f>
        <v>0</v>
      </c>
      <c r="BE281" s="60" t="e">
        <f t="shared" si="66"/>
        <v>#REF!</v>
      </c>
      <c r="BF281" s="52">
        <f>_xlfn.XLOOKUP(C281,'[9]①7月-花名册'!$E:$E,'[9]①7月-花名册'!$U:$U,0)</f>
        <v>0</v>
      </c>
      <c r="BG281" s="61" t="e">
        <f t="shared" si="63"/>
        <v>#REF!</v>
      </c>
      <c r="BH281" s="61" t="e">
        <f t="shared" si="64"/>
        <v>#REF!</v>
      </c>
      <c r="BI281" s="52">
        <f>_xlfn.XLOOKUP(C281,[9]上月未发人员明细!$A:$A,[9]上月未发人员明细!$I:$I,0)</f>
        <v>0</v>
      </c>
      <c r="BJ281" s="52">
        <f>SUMIFS([7]手动调整!$F:$F,[7]手动调整!$B:$B,C281)</f>
        <v>0</v>
      </c>
      <c r="BK281" s="64" t="e">
        <f t="shared" si="65"/>
        <v>#REF!</v>
      </c>
    </row>
    <row r="282" spans="1:63">
      <c r="A282" s="68" t="s">
        <v>209</v>
      </c>
      <c r="B282" s="25" t="s">
        <v>402</v>
      </c>
      <c r="C282" s="25" t="s">
        <v>411</v>
      </c>
      <c r="D282" s="23">
        <f>_xlfn.XLOOKUP(C282,[1]期初设置!$E:$E,[1]期初设置!$AM:$AM,0)</f>
        <v>0</v>
      </c>
      <c r="E282" s="27" t="str">
        <f>IFERROR(_xlfn.XLOOKUP(C282,[1]期初设置!$E:$E,[1]期初设置!$R:$R),"")</f>
        <v/>
      </c>
      <c r="F282" s="27" t="str">
        <f>IFERROR(_xlfn.XLOOKUP(C282,[1]期初设置!$E:$E,[1]期初设置!S:S),"")</f>
        <v/>
      </c>
      <c r="G282" s="27" t="str">
        <f>IFERROR(_xlfn.XLOOKUP(C282,[1]期初设置!$E:$E,[1]期初设置!T:T),"")</f>
        <v/>
      </c>
      <c r="H282" s="27" t="str">
        <f>IFERROR(_xlfn.XLOOKUP(C282,[1]期初设置!$E:$E,[1]期初设置!U:U),"")</f>
        <v/>
      </c>
      <c r="I282" s="31">
        <f>_xlfn.XLOOKUP(A282,[2]门店排名!$C:$C,[2]门店排名!$E:$E,0)</f>
        <v>311108</v>
      </c>
      <c r="J282" s="31" t="str">
        <f>IFERROR(_xlfn.XLOOKUP(D282,'[1]⑥战队统计表-B-a-②呈现-业绩明细表④'!$A:$A,'[1]⑥战队统计表-B-a-②呈现-业绩明细表④'!$C:$C,0),"")</f>
        <v/>
      </c>
      <c r="K282" s="32">
        <f>IFERROR(_xlfn.XLOOKUP(C282,[1]期初设置!$E:$E,[1]期初设置!$AI:$AI,0),"")</f>
        <v>0</v>
      </c>
      <c r="L282" s="33">
        <f>_xlfn.XLOOKUP(C282,[1]期初设置!$E:$E,[1]期初设置!$J:$J,0)</f>
        <v>0</v>
      </c>
      <c r="M282" s="35">
        <f>_xlfn.XLOOKUP(C282,[1]期初设置!$E:$E,[1]期初设置!$I:$I,0)</f>
        <v>0</v>
      </c>
      <c r="N282" s="35">
        <f>_xlfn.XLOOKUP(C282,[1]期初设置!$E:$E,[1]期初设置!$K:$K,0)</f>
        <v>0</v>
      </c>
      <c r="O282" s="33">
        <f>_xlfn.XLOOKUP(C282,[1]期初设置!$E:$E,[1]期初设置!$O:$O,0)</f>
        <v>0</v>
      </c>
      <c r="P282" s="35">
        <f>IF(_xlfn.XLOOKUP(C282,[1]期初设置!$E:$E,[1]期初设置!$N:$N,0)="同老店",0,_xlfn.XLOOKUP(C282,[1]期初设置!$E:$E,[1]期初设置!$N:$N,0))</f>
        <v>0</v>
      </c>
      <c r="Q282" s="38">
        <f>_xlfn.XLOOKUP(C282,'[3]7月'!$C:$C,'[3]7月'!$E:$E,0)</f>
        <v>0</v>
      </c>
      <c r="R282" s="38">
        <f>_xlfn.XLOOKUP(C282,'[3]7月'!$C:$C,'[3]7月'!$D:$D,0)</f>
        <v>0</v>
      </c>
      <c r="S282" s="38">
        <f>_xlfn.XLOOKUP(A282,[2]人头人次表!$A:$A,[2]人头人次表!$C:$C,0)</f>
        <v>163</v>
      </c>
      <c r="T282" s="38">
        <f>_xlfn.XLOOKUP(C282,'[4]②7月-汇总'!$D:$D,'[4]②7月-汇总'!$AP:$AP,0)</f>
        <v>31</v>
      </c>
      <c r="U282" s="38">
        <f>_xlfn.XLOOKUP(C282,'[4]②7月-汇总'!$D:$D,'[4]②7月-汇总'!$U:$U,0)</f>
        <v>0</v>
      </c>
      <c r="V282" s="41">
        <f>_xlfn.XLOOKUP(C282,[5]期初设置!$E:$E,[5]期初设置!$AG:$AG,0)</f>
        <v>0</v>
      </c>
      <c r="W282" s="42">
        <f>_xlfn.XLOOKUP(C282,[5]期初设置!$E:$E,[5]期初设置!$AH:$AH,0)</f>
        <v>0</v>
      </c>
      <c r="X282" s="42">
        <f>_xlfn.XLOOKUP(C282,[5]期初设置!$E:$E,[5]期初设置!$AI:$AI,0)</f>
        <v>0</v>
      </c>
      <c r="Y282" s="42">
        <f>_xlfn.XLOOKUP(C282,[5]期初设置!$E:$E,[5]期初设置!$AM:$AM,0)</f>
        <v>0</v>
      </c>
      <c r="Z282" s="42">
        <f t="shared" si="54"/>
        <v>0</v>
      </c>
      <c r="AA282" s="42">
        <f t="shared" si="55"/>
        <v>0</v>
      </c>
      <c r="AB282" s="42">
        <f>_xlfn.XLOOKUP(C282,'[6]健康师-人工底薪'!$A:$A,'[6]健康师-人工底薪'!$AF:$AF,0)</f>
        <v>0</v>
      </c>
      <c r="AC282" s="47">
        <f t="shared" si="56"/>
        <v>0</v>
      </c>
      <c r="AD282" s="38">
        <f>_xlfn.XLOOKUP(C282,'[3]7月'!$C:$C,'[3]7月'!$F:$F,0)</f>
        <v>0</v>
      </c>
      <c r="AE282" s="38">
        <f>_xlfn.XLOOKUP(C282,'[8]7月'!$C:$C,'[8]7月'!$G:$G,0)</f>
        <v>0</v>
      </c>
      <c r="AF282" s="38">
        <f>_xlfn.XLOOKUP(C282,'[9]②7月-汇总'!$D:$D,'[9]②7月-汇总'!$W:$W,0)</f>
        <v>0</v>
      </c>
      <c r="AG282" s="38">
        <f>_xlfn.XLOOKUP(C282,'[9]②7月-汇总'!$D:$D,'[9]②7月-汇总'!$Z:$Z,0)</f>
        <v>0</v>
      </c>
      <c r="AH282" s="50" t="e">
        <f>AA282+AC282+#REF!+#REF!+#REF!+AF282+AG282+AD282+AE282</f>
        <v>#REF!</v>
      </c>
      <c r="AI282" s="38">
        <f>_xlfn.XLOOKUP(C282,'[9]①7月-花名册'!$E:$E,'[9]①7月-花名册'!$T:$T,0)</f>
        <v>1300</v>
      </c>
      <c r="AJ282" s="38">
        <f t="shared" si="57"/>
        <v>0</v>
      </c>
      <c r="AK282" s="38">
        <f t="shared" si="58"/>
        <v>1300</v>
      </c>
      <c r="AL282" s="38" t="e">
        <f t="shared" si="59"/>
        <v>#REF!</v>
      </c>
      <c r="AM282" s="38" t="e">
        <f t="shared" si="60"/>
        <v>#REF!</v>
      </c>
      <c r="AN282" s="52">
        <f>_xlfn.XLOOKUP(C282,'[9]②7月-汇总'!$D:$D,'[9]②7月-汇总'!AI:AI,0)</f>
        <v>0</v>
      </c>
      <c r="AO282" s="52">
        <f>_xlfn.XLOOKUP(C282,'[9]②7月-汇总'!$D:$D,'[9]②7月-汇总'!AJ:AJ,0)</f>
        <v>0</v>
      </c>
      <c r="AP282" s="52">
        <f>_xlfn.XLOOKUP(C282,'[9]②7月-汇总'!$D:$D,'[9]②7月-汇总'!AL:AL,0)</f>
        <v>0</v>
      </c>
      <c r="AQ282" s="54">
        <f t="shared" si="61"/>
        <v>0</v>
      </c>
      <c r="AR282" s="55">
        <f>_xlfn.XLOOKUP(C282,'[9]②7月-汇总'!$D:$D,'[9]②7月-汇总'!X:X,0)</f>
        <v>0</v>
      </c>
      <c r="AS282" s="55">
        <f>_xlfn.XLOOKUP(C282,'[9]②7月-汇总'!$D:$D,'[9]②7月-汇总'!Y:Y,0)</f>
        <v>0</v>
      </c>
      <c r="AT282" s="55"/>
      <c r="AU282" s="52">
        <f>_xlfn.XLOOKUP(C282,'[10]7月社保'!$B:$B,'[10]7月社保'!$L:$L,0)</f>
        <v>0</v>
      </c>
      <c r="AV282" s="52">
        <f>IFERROR(IF(AL282&gt;0,_xlfn.XLOOKUP(C282,[11]健康师明细!$C:$C,[11]健康师明细!$N:$N,0),0),0)</f>
        <v>0</v>
      </c>
      <c r="AW282" s="52">
        <f>_xlfn.XLOOKUP(C282,'[9]②7月-汇总'!$D:$D,'[9]②7月-汇总'!$AC:$AC,0)</f>
        <v>0</v>
      </c>
      <c r="AX282" s="52">
        <f>_xlfn.XLOOKUP(C282,'[9]②7月-汇总'!$D:$D,'[9]②7月-汇总'!$AB:$AB,0)</f>
        <v>0</v>
      </c>
      <c r="AY282" s="52">
        <f>_xlfn.XLOOKUP(C282,'[9]②7月-汇总'!$D:$D,'[9]②7月-汇总'!$AD:$AD,0)</f>
        <v>0</v>
      </c>
      <c r="AZ282" s="54">
        <f t="shared" si="62"/>
        <v>0</v>
      </c>
      <c r="BA282" s="52">
        <f>_xlfn.XLOOKUP(C282,[11]健康师明细!$C:$C,[11]健康师明细!$K:$K,0)</f>
        <v>0</v>
      </c>
      <c r="BB282" s="55">
        <f>_xlfn.XLOOKUP(C282,'[9]②7月-汇总'!$D:$D,'[9]②7月-汇总'!$AE:$AE,0)</f>
        <v>0</v>
      </c>
      <c r="BC282" s="55">
        <f>_xlfn.XLOOKUP(C282,'[9]②7月-汇总'!$D:$D,'[9]②7月-汇总'!$AF:$AF,0)</f>
        <v>0</v>
      </c>
      <c r="BD282" s="58">
        <f>_xlfn.XLOOKUP(C282,'[9]②7月-汇总'!$D:$D,'[9]②7月-汇总'!$AG:$AG,0)</f>
        <v>0</v>
      </c>
      <c r="BE282" s="60" t="e">
        <f t="shared" si="66"/>
        <v>#REF!</v>
      </c>
      <c r="BF282" s="52">
        <f>_xlfn.XLOOKUP(C282,'[9]①7月-花名册'!$E:$E,'[9]①7月-花名册'!$U:$U,0)</f>
        <v>0</v>
      </c>
      <c r="BG282" s="61" t="e">
        <f t="shared" si="63"/>
        <v>#REF!</v>
      </c>
      <c r="BH282" s="61" t="e">
        <f t="shared" si="64"/>
        <v>#REF!</v>
      </c>
      <c r="BI282" s="52">
        <f>_xlfn.XLOOKUP(C282,[9]上月未发人员明细!$A:$A,[9]上月未发人员明细!$I:$I,0)</f>
        <v>0</v>
      </c>
      <c r="BJ282" s="52">
        <f>SUMIFS([7]手动调整!$F:$F,[7]手动调整!$B:$B,C282)</f>
        <v>0</v>
      </c>
      <c r="BK282" s="64" t="e">
        <f t="shared" si="65"/>
        <v>#REF!</v>
      </c>
    </row>
    <row r="283" spans="1:63">
      <c r="A283" s="68" t="s">
        <v>268</v>
      </c>
      <c r="B283" s="25" t="s">
        <v>402</v>
      </c>
      <c r="C283" s="25" t="s">
        <v>412</v>
      </c>
      <c r="D283" s="23">
        <f>_xlfn.XLOOKUP(C283,[1]期初设置!$E:$E,[1]期初设置!$AM:$AM,0)</f>
        <v>0</v>
      </c>
      <c r="E283" s="27" t="str">
        <f>IFERROR(_xlfn.XLOOKUP(C283,[1]期初设置!$E:$E,[1]期初设置!$R:$R),"")</f>
        <v/>
      </c>
      <c r="F283" s="27" t="str">
        <f>IFERROR(_xlfn.XLOOKUP(C283,[1]期初设置!$E:$E,[1]期初设置!S:S),"")</f>
        <v/>
      </c>
      <c r="G283" s="27" t="str">
        <f>IFERROR(_xlfn.XLOOKUP(C283,[1]期初设置!$E:$E,[1]期初设置!T:T),"")</f>
        <v/>
      </c>
      <c r="H283" s="27" t="str">
        <f>IFERROR(_xlfn.XLOOKUP(C283,[1]期初设置!$E:$E,[1]期初设置!U:U),"")</f>
        <v/>
      </c>
      <c r="I283" s="31">
        <f>_xlfn.XLOOKUP(A283,[2]门店排名!$C:$C,[2]门店排名!$E:$E,0)</f>
        <v>133334.88</v>
      </c>
      <c r="J283" s="31" t="str">
        <f>IFERROR(_xlfn.XLOOKUP(D283,'[1]⑥战队统计表-B-a-②呈现-业绩明细表④'!$A:$A,'[1]⑥战队统计表-B-a-②呈现-业绩明细表④'!$C:$C,0),"")</f>
        <v/>
      </c>
      <c r="K283" s="32">
        <f>IFERROR(_xlfn.XLOOKUP(C283,[1]期初设置!$E:$E,[1]期初设置!$AI:$AI,0),"")</f>
        <v>0</v>
      </c>
      <c r="L283" s="33">
        <f>_xlfn.XLOOKUP(C283,[1]期初设置!$E:$E,[1]期初设置!$J:$J,0)</f>
        <v>0</v>
      </c>
      <c r="M283" s="35">
        <f>_xlfn.XLOOKUP(C283,[1]期初设置!$E:$E,[1]期初设置!$I:$I,0)</f>
        <v>0</v>
      </c>
      <c r="N283" s="35">
        <f>_xlfn.XLOOKUP(C283,[1]期初设置!$E:$E,[1]期初设置!$K:$K,0)</f>
        <v>0</v>
      </c>
      <c r="O283" s="33">
        <f>_xlfn.XLOOKUP(C283,[1]期初设置!$E:$E,[1]期初设置!$O:$O,0)</f>
        <v>0</v>
      </c>
      <c r="P283" s="35">
        <f>IF(_xlfn.XLOOKUP(C283,[1]期初设置!$E:$E,[1]期初设置!$N:$N,0)="同老店",0,_xlfn.XLOOKUP(C283,[1]期初设置!$E:$E,[1]期初设置!$N:$N,0))</f>
        <v>0</v>
      </c>
      <c r="Q283" s="38">
        <f>_xlfn.XLOOKUP(C283,'[3]7月'!$C:$C,'[3]7月'!$E:$E,0)</f>
        <v>0</v>
      </c>
      <c r="R283" s="38">
        <f>_xlfn.XLOOKUP(C283,'[3]7月'!$C:$C,'[3]7月'!$D:$D,0)</f>
        <v>0</v>
      </c>
      <c r="S283" s="38">
        <f>_xlfn.XLOOKUP(A283,[2]人头人次表!$A:$A,[2]人头人次表!$C:$C,0)</f>
        <v>117</v>
      </c>
      <c r="T283" s="38">
        <f>_xlfn.XLOOKUP(C283,'[4]②7月-汇总'!$D:$D,'[4]②7月-汇总'!$AP:$AP,0)</f>
        <v>31</v>
      </c>
      <c r="U283" s="38">
        <f>_xlfn.XLOOKUP(C283,'[4]②7月-汇总'!$D:$D,'[4]②7月-汇总'!$U:$U,0)</f>
        <v>0</v>
      </c>
      <c r="V283" s="41">
        <f>_xlfn.XLOOKUP(C283,[5]期初设置!$E:$E,[5]期初设置!$AG:$AG,0)</f>
        <v>0</v>
      </c>
      <c r="W283" s="42">
        <f>_xlfn.XLOOKUP(C283,[5]期初设置!$E:$E,[5]期初设置!$AH:$AH,0)</f>
        <v>0</v>
      </c>
      <c r="X283" s="42">
        <f>_xlfn.XLOOKUP(C283,[5]期初设置!$E:$E,[5]期初设置!$AI:$AI,0)</f>
        <v>0</v>
      </c>
      <c r="Y283" s="42">
        <f>_xlfn.XLOOKUP(C283,[5]期初设置!$E:$E,[5]期初设置!$AM:$AM,0)</f>
        <v>0</v>
      </c>
      <c r="Z283" s="42">
        <f t="shared" si="54"/>
        <v>0</v>
      </c>
      <c r="AA283" s="42">
        <f t="shared" si="55"/>
        <v>0</v>
      </c>
      <c r="AB283" s="42">
        <f>_xlfn.XLOOKUP(C283,'[6]健康师-人工底薪'!$A:$A,'[6]健康师-人工底薪'!$AF:$AF,0)</f>
        <v>0</v>
      </c>
      <c r="AC283" s="47">
        <f t="shared" si="56"/>
        <v>0</v>
      </c>
      <c r="AD283" s="38">
        <f>_xlfn.XLOOKUP(C283,'[3]7月'!$C:$C,'[3]7月'!$F:$F,0)</f>
        <v>0</v>
      </c>
      <c r="AE283" s="38">
        <f>_xlfn.XLOOKUP(C283,'[8]7月'!$C:$C,'[8]7月'!$G:$G,0)</f>
        <v>0</v>
      </c>
      <c r="AF283" s="38">
        <f>_xlfn.XLOOKUP(C283,'[9]②7月-汇总'!$D:$D,'[9]②7月-汇总'!$W:$W,0)</f>
        <v>0</v>
      </c>
      <c r="AG283" s="38">
        <f>_xlfn.XLOOKUP(C283,'[9]②7月-汇总'!$D:$D,'[9]②7月-汇总'!$Z:$Z,0)</f>
        <v>0</v>
      </c>
      <c r="AH283" s="50" t="e">
        <f>AA283+AC283+#REF!+#REF!+#REF!+AF283+AG283+AD283+AE283</f>
        <v>#REF!</v>
      </c>
      <c r="AI283" s="38">
        <f>_xlfn.XLOOKUP(C283,'[9]①7月-花名册'!$E:$E,'[9]①7月-花名册'!$T:$T,0)</f>
        <v>1000</v>
      </c>
      <c r="AJ283" s="38">
        <f t="shared" si="57"/>
        <v>0</v>
      </c>
      <c r="AK283" s="38">
        <f t="shared" si="58"/>
        <v>1000</v>
      </c>
      <c r="AL283" s="38" t="e">
        <f t="shared" si="59"/>
        <v>#REF!</v>
      </c>
      <c r="AM283" s="38" t="e">
        <f t="shared" si="60"/>
        <v>#REF!</v>
      </c>
      <c r="AN283" s="52">
        <f>_xlfn.XLOOKUP(C283,'[9]②7月-汇总'!$D:$D,'[9]②7月-汇总'!AI:AI,0)</f>
        <v>0</v>
      </c>
      <c r="AO283" s="52">
        <f>_xlfn.XLOOKUP(C283,'[9]②7月-汇总'!$D:$D,'[9]②7月-汇总'!AJ:AJ,0)</f>
        <v>0</v>
      </c>
      <c r="AP283" s="52">
        <f>_xlfn.XLOOKUP(C283,'[9]②7月-汇总'!$D:$D,'[9]②7月-汇总'!AL:AL,0)</f>
        <v>0</v>
      </c>
      <c r="AQ283" s="54">
        <f t="shared" si="61"/>
        <v>0</v>
      </c>
      <c r="AR283" s="55">
        <f>_xlfn.XLOOKUP(C283,'[9]②7月-汇总'!$D:$D,'[9]②7月-汇总'!X:X,0)</f>
        <v>0</v>
      </c>
      <c r="AS283" s="55">
        <f>_xlfn.XLOOKUP(C283,'[9]②7月-汇总'!$D:$D,'[9]②7月-汇总'!Y:Y,0)</f>
        <v>0</v>
      </c>
      <c r="AT283" s="55"/>
      <c r="AU283" s="52">
        <f>_xlfn.XLOOKUP(C283,'[10]7月社保'!$B:$B,'[10]7月社保'!$L:$L,0)</f>
        <v>0</v>
      </c>
      <c r="AV283" s="52">
        <f>IFERROR(IF(AL283&gt;0,_xlfn.XLOOKUP(C283,[11]健康师明细!$C:$C,[11]健康师明细!$N:$N,0),0),0)</f>
        <v>0</v>
      </c>
      <c r="AW283" s="52">
        <f>_xlfn.XLOOKUP(C283,'[9]②7月-汇总'!$D:$D,'[9]②7月-汇总'!$AC:$AC,0)</f>
        <v>0</v>
      </c>
      <c r="AX283" s="52">
        <f>_xlfn.XLOOKUP(C283,'[9]②7月-汇总'!$D:$D,'[9]②7月-汇总'!$AB:$AB,0)</f>
        <v>0</v>
      </c>
      <c r="AY283" s="52">
        <f>_xlfn.XLOOKUP(C283,'[9]②7月-汇总'!$D:$D,'[9]②7月-汇总'!$AD:$AD,0)</f>
        <v>0</v>
      </c>
      <c r="AZ283" s="54">
        <f t="shared" si="62"/>
        <v>0</v>
      </c>
      <c r="BA283" s="52">
        <f>_xlfn.XLOOKUP(C283,[11]健康师明细!$C:$C,[11]健康师明细!$K:$K,0)</f>
        <v>0</v>
      </c>
      <c r="BB283" s="55">
        <f>_xlfn.XLOOKUP(C283,'[9]②7月-汇总'!$D:$D,'[9]②7月-汇总'!$AE:$AE,0)</f>
        <v>0</v>
      </c>
      <c r="BC283" s="55">
        <f>_xlfn.XLOOKUP(C283,'[9]②7月-汇总'!$D:$D,'[9]②7月-汇总'!$AF:$AF,0)</f>
        <v>0</v>
      </c>
      <c r="BD283" s="58">
        <f>_xlfn.XLOOKUP(C283,'[9]②7月-汇总'!$D:$D,'[9]②7月-汇总'!$AG:$AG,0)</f>
        <v>0</v>
      </c>
      <c r="BE283" s="60" t="e">
        <f t="shared" si="66"/>
        <v>#REF!</v>
      </c>
      <c r="BF283" s="52">
        <f>_xlfn.XLOOKUP(C283,'[9]①7月-花名册'!$E:$E,'[9]①7月-花名册'!$U:$U,0)</f>
        <v>0</v>
      </c>
      <c r="BG283" s="61" t="e">
        <f t="shared" si="63"/>
        <v>#REF!</v>
      </c>
      <c r="BH283" s="61" t="e">
        <f t="shared" si="64"/>
        <v>#REF!</v>
      </c>
      <c r="BI283" s="52">
        <f>_xlfn.XLOOKUP(C283,[9]上月未发人员明细!$A:$A,[9]上月未发人员明细!$I:$I,0)</f>
        <v>0</v>
      </c>
      <c r="BJ283" s="52">
        <f>SUMIFS([7]手动调整!$F:$F,[7]手动调整!$B:$B,C283)</f>
        <v>0</v>
      </c>
      <c r="BK283" s="64" t="e">
        <f t="shared" si="65"/>
        <v>#REF!</v>
      </c>
    </row>
    <row r="284" spans="1:63">
      <c r="A284" s="68" t="s">
        <v>190</v>
      </c>
      <c r="B284" s="25" t="s">
        <v>402</v>
      </c>
      <c r="C284" s="25" t="s">
        <v>413</v>
      </c>
      <c r="D284" s="23">
        <f>_xlfn.XLOOKUP(C284,[1]期初设置!$E:$E,[1]期初设置!$AM:$AM,0)</f>
        <v>0</v>
      </c>
      <c r="E284" s="27" t="str">
        <f>IFERROR(_xlfn.XLOOKUP(C284,[1]期初设置!$E:$E,[1]期初设置!$R:$R),"")</f>
        <v/>
      </c>
      <c r="F284" s="27" t="str">
        <f>IFERROR(_xlfn.XLOOKUP(C284,[1]期初设置!$E:$E,[1]期初设置!S:S),"")</f>
        <v/>
      </c>
      <c r="G284" s="27" t="str">
        <f>IFERROR(_xlfn.XLOOKUP(C284,[1]期初设置!$E:$E,[1]期初设置!T:T),"")</f>
        <v/>
      </c>
      <c r="H284" s="27" t="str">
        <f>IFERROR(_xlfn.XLOOKUP(C284,[1]期初设置!$E:$E,[1]期初设置!U:U),"")</f>
        <v/>
      </c>
      <c r="I284" s="31">
        <f>_xlfn.XLOOKUP(A284,[2]门店排名!$C:$C,[2]门店排名!$E:$E,0)</f>
        <v>180024</v>
      </c>
      <c r="J284" s="31" t="str">
        <f>IFERROR(_xlfn.XLOOKUP(D284,'[1]⑥战队统计表-B-a-②呈现-业绩明细表④'!$A:$A,'[1]⑥战队统计表-B-a-②呈现-业绩明细表④'!$C:$C,0),"")</f>
        <v/>
      </c>
      <c r="K284" s="32">
        <f>IFERROR(_xlfn.XLOOKUP(C284,[1]期初设置!$E:$E,[1]期初设置!$AI:$AI,0),"")</f>
        <v>0</v>
      </c>
      <c r="L284" s="33">
        <f>_xlfn.XLOOKUP(C284,[1]期初设置!$E:$E,[1]期初设置!$J:$J,0)</f>
        <v>0</v>
      </c>
      <c r="M284" s="35">
        <f>_xlfn.XLOOKUP(C284,[1]期初设置!$E:$E,[1]期初设置!$I:$I,0)</f>
        <v>0</v>
      </c>
      <c r="N284" s="35">
        <f>_xlfn.XLOOKUP(C284,[1]期初设置!$E:$E,[1]期初设置!$K:$K,0)</f>
        <v>0</v>
      </c>
      <c r="O284" s="33">
        <f>_xlfn.XLOOKUP(C284,[1]期初设置!$E:$E,[1]期初设置!$O:$O,0)</f>
        <v>0</v>
      </c>
      <c r="P284" s="35">
        <f>IF(_xlfn.XLOOKUP(C284,[1]期初设置!$E:$E,[1]期初设置!$N:$N,0)="同老店",0,_xlfn.XLOOKUP(C284,[1]期初设置!$E:$E,[1]期初设置!$N:$N,0))</f>
        <v>0</v>
      </c>
      <c r="Q284" s="38">
        <f>_xlfn.XLOOKUP(C284,'[3]7月'!$C:$C,'[3]7月'!$E:$E,0)</f>
        <v>0</v>
      </c>
      <c r="R284" s="38">
        <f>_xlfn.XLOOKUP(C284,'[3]7月'!$C:$C,'[3]7月'!$D:$D,0)</f>
        <v>0</v>
      </c>
      <c r="S284" s="38">
        <f>_xlfn.XLOOKUP(A284,[2]人头人次表!$A:$A,[2]人头人次表!$C:$C,0)</f>
        <v>140</v>
      </c>
      <c r="T284" s="38">
        <f>_xlfn.XLOOKUP(C284,'[4]②7月-汇总'!$D:$D,'[4]②7月-汇总'!$AP:$AP,0)</f>
        <v>31</v>
      </c>
      <c r="U284" s="38">
        <f>_xlfn.XLOOKUP(C284,'[4]②7月-汇总'!$D:$D,'[4]②7月-汇总'!$U:$U,0)</f>
        <v>0</v>
      </c>
      <c r="V284" s="41">
        <f>_xlfn.XLOOKUP(C284,[5]期初设置!$E:$E,[5]期初设置!$AG:$AG,0)</f>
        <v>0</v>
      </c>
      <c r="W284" s="42">
        <f>_xlfn.XLOOKUP(C284,[5]期初设置!$E:$E,[5]期初设置!$AH:$AH,0)</f>
        <v>0</v>
      </c>
      <c r="X284" s="42">
        <f>_xlfn.XLOOKUP(C284,[5]期初设置!$E:$E,[5]期初设置!$AI:$AI,0)</f>
        <v>0</v>
      </c>
      <c r="Y284" s="42">
        <f>_xlfn.XLOOKUP(C284,[5]期初设置!$E:$E,[5]期初设置!$AM:$AM,0)</f>
        <v>0</v>
      </c>
      <c r="Z284" s="42">
        <f t="shared" si="54"/>
        <v>0</v>
      </c>
      <c r="AA284" s="42">
        <f t="shared" si="55"/>
        <v>0</v>
      </c>
      <c r="AB284" s="42">
        <f>_xlfn.XLOOKUP(C284,'[6]健康师-人工底薪'!$A:$A,'[6]健康师-人工底薪'!$AF:$AF,0)</f>
        <v>0</v>
      </c>
      <c r="AC284" s="47">
        <f t="shared" si="56"/>
        <v>0</v>
      </c>
      <c r="AD284" s="38">
        <f>_xlfn.XLOOKUP(C284,'[3]7月'!$C:$C,'[3]7月'!$F:$F,0)</f>
        <v>0</v>
      </c>
      <c r="AE284" s="38">
        <f>_xlfn.XLOOKUP(C284,'[8]7月'!$C:$C,'[8]7月'!$G:$G,0)</f>
        <v>0</v>
      </c>
      <c r="AF284" s="38">
        <f>_xlfn.XLOOKUP(C284,'[9]②7月-汇总'!$D:$D,'[9]②7月-汇总'!$W:$W,0)</f>
        <v>0</v>
      </c>
      <c r="AG284" s="38">
        <f>_xlfn.XLOOKUP(C284,'[9]②7月-汇总'!$D:$D,'[9]②7月-汇总'!$Z:$Z,0)</f>
        <v>0</v>
      </c>
      <c r="AH284" s="50" t="e">
        <f>AA284+AC284+#REF!+#REF!+#REF!+AF284+AG284+AD284+AE284</f>
        <v>#REF!</v>
      </c>
      <c r="AI284" s="38">
        <f>_xlfn.XLOOKUP(C284,'[9]①7月-花名册'!$E:$E,'[9]①7月-花名册'!$T:$T,0)</f>
        <v>320</v>
      </c>
      <c r="AJ284" s="38">
        <f t="shared" si="57"/>
        <v>0</v>
      </c>
      <c r="AK284" s="38">
        <f t="shared" si="58"/>
        <v>320</v>
      </c>
      <c r="AL284" s="38" t="e">
        <f t="shared" si="59"/>
        <v>#REF!</v>
      </c>
      <c r="AM284" s="38" t="e">
        <f t="shared" si="60"/>
        <v>#REF!</v>
      </c>
      <c r="AN284" s="52">
        <f>_xlfn.XLOOKUP(C284,'[9]②7月-汇总'!$D:$D,'[9]②7月-汇总'!AI:AI,0)</f>
        <v>0</v>
      </c>
      <c r="AO284" s="52">
        <f>_xlfn.XLOOKUP(C284,'[9]②7月-汇总'!$D:$D,'[9]②7月-汇总'!AJ:AJ,0)</f>
        <v>0</v>
      </c>
      <c r="AP284" s="52">
        <f>_xlfn.XLOOKUP(C284,'[9]②7月-汇总'!$D:$D,'[9]②7月-汇总'!AL:AL,0)</f>
        <v>0</v>
      </c>
      <c r="AQ284" s="54">
        <f t="shared" si="61"/>
        <v>0</v>
      </c>
      <c r="AR284" s="55">
        <f>_xlfn.XLOOKUP(C284,'[9]②7月-汇总'!$D:$D,'[9]②7月-汇总'!X:X,0)</f>
        <v>0</v>
      </c>
      <c r="AS284" s="55">
        <f>_xlfn.XLOOKUP(C284,'[9]②7月-汇总'!$D:$D,'[9]②7月-汇总'!Y:Y,0)</f>
        <v>0</v>
      </c>
      <c r="AT284" s="55"/>
      <c r="AU284" s="52">
        <f>_xlfn.XLOOKUP(C284,'[10]7月社保'!$B:$B,'[10]7月社保'!$L:$L,0)</f>
        <v>0</v>
      </c>
      <c r="AV284" s="52">
        <f>IFERROR(IF(AL284&gt;0,_xlfn.XLOOKUP(C284,[11]健康师明细!$C:$C,[11]健康师明细!$N:$N,0),0),0)</f>
        <v>0</v>
      </c>
      <c r="AW284" s="52">
        <f>_xlfn.XLOOKUP(C284,'[9]②7月-汇总'!$D:$D,'[9]②7月-汇总'!$AC:$AC,0)</f>
        <v>0</v>
      </c>
      <c r="AX284" s="52">
        <f>_xlfn.XLOOKUP(C284,'[9]②7月-汇总'!$D:$D,'[9]②7月-汇总'!$AB:$AB,0)</f>
        <v>0</v>
      </c>
      <c r="AY284" s="52">
        <f>_xlfn.XLOOKUP(C284,'[9]②7月-汇总'!$D:$D,'[9]②7月-汇总'!$AD:$AD,0)</f>
        <v>0</v>
      </c>
      <c r="AZ284" s="54">
        <f t="shared" si="62"/>
        <v>0</v>
      </c>
      <c r="BA284" s="52">
        <f>_xlfn.XLOOKUP(C284,[11]健康师明细!$C:$C,[11]健康师明细!$K:$K,0)</f>
        <v>0</v>
      </c>
      <c r="BB284" s="55">
        <f>_xlfn.XLOOKUP(C284,'[9]②7月-汇总'!$D:$D,'[9]②7月-汇总'!$AE:$AE,0)</f>
        <v>0</v>
      </c>
      <c r="BC284" s="55">
        <f>_xlfn.XLOOKUP(C284,'[9]②7月-汇总'!$D:$D,'[9]②7月-汇总'!$AF:$AF,0)</f>
        <v>0</v>
      </c>
      <c r="BD284" s="58">
        <f>_xlfn.XLOOKUP(C284,'[9]②7月-汇总'!$D:$D,'[9]②7月-汇总'!$AG:$AG,0)</f>
        <v>0</v>
      </c>
      <c r="BE284" s="60" t="e">
        <f t="shared" si="66"/>
        <v>#REF!</v>
      </c>
      <c r="BF284" s="52">
        <f>_xlfn.XLOOKUP(C284,'[9]①7月-花名册'!$E:$E,'[9]①7月-花名册'!$U:$U,0)</f>
        <v>0</v>
      </c>
      <c r="BG284" s="61" t="e">
        <f t="shared" si="63"/>
        <v>#REF!</v>
      </c>
      <c r="BH284" s="61" t="e">
        <f t="shared" si="64"/>
        <v>#REF!</v>
      </c>
      <c r="BI284" s="52">
        <f>_xlfn.XLOOKUP(C284,[9]上月未发人员明细!$A:$A,[9]上月未发人员明细!$I:$I,0)</f>
        <v>0</v>
      </c>
      <c r="BJ284" s="52">
        <f>SUMIFS([7]手动调整!$F:$F,[7]手动调整!$B:$B,C284)</f>
        <v>0</v>
      </c>
      <c r="BK284" s="64" t="e">
        <f t="shared" si="65"/>
        <v>#REF!</v>
      </c>
    </row>
    <row r="285" spans="1:63">
      <c r="A285" s="68" t="s">
        <v>217</v>
      </c>
      <c r="B285" s="25" t="s">
        <v>402</v>
      </c>
      <c r="C285" s="25" t="s">
        <v>414</v>
      </c>
      <c r="D285" s="23">
        <f>_xlfn.XLOOKUP(C285,[1]期初设置!$E:$E,[1]期初设置!$AM:$AM,0)</f>
        <v>0</v>
      </c>
      <c r="E285" s="27" t="str">
        <f>IFERROR(_xlfn.XLOOKUP(C285,[1]期初设置!$E:$E,[1]期初设置!$R:$R),"")</f>
        <v/>
      </c>
      <c r="F285" s="27" t="str">
        <f>IFERROR(_xlfn.XLOOKUP(C285,[1]期初设置!$E:$E,[1]期初设置!S:S),"")</f>
        <v/>
      </c>
      <c r="G285" s="27" t="str">
        <f>IFERROR(_xlfn.XLOOKUP(C285,[1]期初设置!$E:$E,[1]期初设置!T:T),"")</f>
        <v/>
      </c>
      <c r="H285" s="27" t="str">
        <f>IFERROR(_xlfn.XLOOKUP(C285,[1]期初设置!$E:$E,[1]期初设置!U:U),"")</f>
        <v/>
      </c>
      <c r="I285" s="31">
        <f>_xlfn.XLOOKUP(A285,[2]门店排名!$C:$C,[2]门店排名!$E:$E,0)</f>
        <v>158633</v>
      </c>
      <c r="J285" s="31" t="str">
        <f>IFERROR(_xlfn.XLOOKUP(D285,'[1]⑥战队统计表-B-a-②呈现-业绩明细表④'!$A:$A,'[1]⑥战队统计表-B-a-②呈现-业绩明细表④'!$C:$C,0),"")</f>
        <v/>
      </c>
      <c r="K285" s="32">
        <f>IFERROR(_xlfn.XLOOKUP(C285,[1]期初设置!$E:$E,[1]期初设置!$AI:$AI,0),"")</f>
        <v>0</v>
      </c>
      <c r="L285" s="33">
        <f>_xlfn.XLOOKUP(C285,[1]期初设置!$E:$E,[1]期初设置!$J:$J,0)</f>
        <v>0</v>
      </c>
      <c r="M285" s="35">
        <f>_xlfn.XLOOKUP(C285,[1]期初设置!$E:$E,[1]期初设置!$I:$I,0)</f>
        <v>0</v>
      </c>
      <c r="N285" s="35">
        <f>_xlfn.XLOOKUP(C285,[1]期初设置!$E:$E,[1]期初设置!$K:$K,0)</f>
        <v>0</v>
      </c>
      <c r="O285" s="33">
        <f>_xlfn.XLOOKUP(C285,[1]期初设置!$E:$E,[1]期初设置!$O:$O,0)</f>
        <v>0</v>
      </c>
      <c r="P285" s="35">
        <f>IF(_xlfn.XLOOKUP(C285,[1]期初设置!$E:$E,[1]期初设置!$N:$N,0)="同老店",0,_xlfn.XLOOKUP(C285,[1]期初设置!$E:$E,[1]期初设置!$N:$N,0))</f>
        <v>0</v>
      </c>
      <c r="Q285" s="38">
        <f>_xlfn.XLOOKUP(C285,'[3]7月'!$C:$C,'[3]7月'!$E:$E,0)</f>
        <v>0</v>
      </c>
      <c r="R285" s="38">
        <f>_xlfn.XLOOKUP(C285,'[3]7月'!$C:$C,'[3]7月'!$D:$D,0)</f>
        <v>0</v>
      </c>
      <c r="S285" s="38">
        <f>_xlfn.XLOOKUP(A285,[2]人头人次表!$A:$A,[2]人头人次表!$C:$C,0)</f>
        <v>177</v>
      </c>
      <c r="T285" s="38">
        <f>_xlfn.XLOOKUP(C285,'[4]②7月-汇总'!$D:$D,'[4]②7月-汇总'!$AP:$AP,0)</f>
        <v>31</v>
      </c>
      <c r="U285" s="38">
        <f>_xlfn.XLOOKUP(C285,'[4]②7月-汇总'!$D:$D,'[4]②7月-汇总'!$U:$U,0)</f>
        <v>0</v>
      </c>
      <c r="V285" s="41">
        <f>_xlfn.XLOOKUP(C285,[5]期初设置!$E:$E,[5]期初设置!$AG:$AG,0)</f>
        <v>0</v>
      </c>
      <c r="W285" s="42">
        <f>_xlfn.XLOOKUP(C285,[5]期初设置!$E:$E,[5]期初设置!$AH:$AH,0)</f>
        <v>0</v>
      </c>
      <c r="X285" s="42">
        <f>_xlfn.XLOOKUP(C285,[5]期初设置!$E:$E,[5]期初设置!$AI:$AI,0)</f>
        <v>0</v>
      </c>
      <c r="Y285" s="42">
        <f>_xlfn.XLOOKUP(C285,[5]期初设置!$E:$E,[5]期初设置!$AM:$AM,0)</f>
        <v>0</v>
      </c>
      <c r="Z285" s="42">
        <f t="shared" si="54"/>
        <v>0</v>
      </c>
      <c r="AA285" s="42">
        <f t="shared" si="55"/>
        <v>0</v>
      </c>
      <c r="AB285" s="42">
        <f>_xlfn.XLOOKUP(C285,'[6]健康师-人工底薪'!$A:$A,'[6]健康师-人工底薪'!$AF:$AF,0)</f>
        <v>0</v>
      </c>
      <c r="AC285" s="47">
        <f t="shared" si="56"/>
        <v>0</v>
      </c>
      <c r="AD285" s="38">
        <f>_xlfn.XLOOKUP(C285,'[3]7月'!$C:$C,'[3]7月'!$F:$F,0)</f>
        <v>0</v>
      </c>
      <c r="AE285" s="38">
        <f>_xlfn.XLOOKUP(C285,'[8]7月'!$C:$C,'[8]7月'!$G:$G,0)</f>
        <v>0</v>
      </c>
      <c r="AF285" s="38">
        <f>_xlfn.XLOOKUP(C285,'[9]②7月-汇总'!$D:$D,'[9]②7月-汇总'!$W:$W,0)</f>
        <v>0</v>
      </c>
      <c r="AG285" s="38">
        <f>_xlfn.XLOOKUP(C285,'[9]②7月-汇总'!$D:$D,'[9]②7月-汇总'!$Z:$Z,0)</f>
        <v>0</v>
      </c>
      <c r="AH285" s="50" t="e">
        <f>AA285+AC285+#REF!+#REF!+#REF!+AF285+AG285+AD285+AE285</f>
        <v>#REF!</v>
      </c>
      <c r="AI285" s="38">
        <f>_xlfn.XLOOKUP(C285,'[9]①7月-花名册'!$E:$E,'[9]①7月-花名册'!$T:$T,0)</f>
        <v>2903.22580645161</v>
      </c>
      <c r="AJ285" s="38">
        <f t="shared" si="57"/>
        <v>0</v>
      </c>
      <c r="AK285" s="38">
        <f t="shared" si="58"/>
        <v>2903.22580645161</v>
      </c>
      <c r="AL285" s="38" t="e">
        <f t="shared" si="59"/>
        <v>#REF!</v>
      </c>
      <c r="AM285" s="38" t="e">
        <f t="shared" si="60"/>
        <v>#REF!</v>
      </c>
      <c r="AN285" s="52">
        <f>_xlfn.XLOOKUP(C285,'[9]②7月-汇总'!$D:$D,'[9]②7月-汇总'!AI:AI,0)</f>
        <v>0</v>
      </c>
      <c r="AO285" s="52">
        <f>_xlfn.XLOOKUP(C285,'[9]②7月-汇总'!$D:$D,'[9]②7月-汇总'!AJ:AJ,0)</f>
        <v>0</v>
      </c>
      <c r="AP285" s="52">
        <f>_xlfn.XLOOKUP(C285,'[9]②7月-汇总'!$D:$D,'[9]②7月-汇总'!AL:AL,0)</f>
        <v>0</v>
      </c>
      <c r="AQ285" s="54">
        <f t="shared" si="61"/>
        <v>0</v>
      </c>
      <c r="AR285" s="55">
        <f>_xlfn.XLOOKUP(C285,'[9]②7月-汇总'!$D:$D,'[9]②7月-汇总'!X:X,0)</f>
        <v>0</v>
      </c>
      <c r="AS285" s="55">
        <f>_xlfn.XLOOKUP(C285,'[9]②7月-汇总'!$D:$D,'[9]②7月-汇总'!Y:Y,0)</f>
        <v>0</v>
      </c>
      <c r="AT285" s="55"/>
      <c r="AU285" s="52">
        <f>_xlfn.XLOOKUP(C285,'[10]7月社保'!$B:$B,'[10]7月社保'!$L:$L,0)</f>
        <v>0</v>
      </c>
      <c r="AV285" s="52">
        <f>IFERROR(IF(AL285&gt;0,_xlfn.XLOOKUP(C285,[11]健康师明细!$C:$C,[11]健康师明细!$N:$N,0),0),0)</f>
        <v>0</v>
      </c>
      <c r="AW285" s="52">
        <f>_xlfn.XLOOKUP(C285,'[9]②7月-汇总'!$D:$D,'[9]②7月-汇总'!$AC:$AC,0)</f>
        <v>0</v>
      </c>
      <c r="AX285" s="52">
        <f>_xlfn.XLOOKUP(C285,'[9]②7月-汇总'!$D:$D,'[9]②7月-汇总'!$AB:$AB,0)</f>
        <v>0</v>
      </c>
      <c r="AY285" s="52">
        <f>_xlfn.XLOOKUP(C285,'[9]②7月-汇总'!$D:$D,'[9]②7月-汇总'!$AD:$AD,0)</f>
        <v>0</v>
      </c>
      <c r="AZ285" s="54">
        <f t="shared" si="62"/>
        <v>0</v>
      </c>
      <c r="BA285" s="52">
        <f>_xlfn.XLOOKUP(C285,[11]健康师明细!$C:$C,[11]健康师明细!$K:$K,0)</f>
        <v>0</v>
      </c>
      <c r="BB285" s="55">
        <f>_xlfn.XLOOKUP(C285,'[9]②7月-汇总'!$D:$D,'[9]②7月-汇总'!$AE:$AE,0)</f>
        <v>0</v>
      </c>
      <c r="BC285" s="55">
        <f>_xlfn.XLOOKUP(C285,'[9]②7月-汇总'!$D:$D,'[9]②7月-汇总'!$AF:$AF,0)</f>
        <v>0</v>
      </c>
      <c r="BD285" s="58">
        <f>_xlfn.XLOOKUP(C285,'[9]②7月-汇总'!$D:$D,'[9]②7月-汇总'!$AG:$AG,0)</f>
        <v>0</v>
      </c>
      <c r="BE285" s="60" t="e">
        <f t="shared" si="66"/>
        <v>#REF!</v>
      </c>
      <c r="BF285" s="52">
        <f>_xlfn.XLOOKUP(C285,'[9]①7月-花名册'!$E:$E,'[9]①7月-花名册'!$U:$U,0)</f>
        <v>0</v>
      </c>
      <c r="BG285" s="61" t="e">
        <f t="shared" si="63"/>
        <v>#REF!</v>
      </c>
      <c r="BH285" s="61" t="e">
        <f t="shared" si="64"/>
        <v>#REF!</v>
      </c>
      <c r="BI285" s="52">
        <f>_xlfn.XLOOKUP(C285,[9]上月未发人员明细!$A:$A,[9]上月未发人员明细!$I:$I,0)</f>
        <v>0</v>
      </c>
      <c r="BJ285" s="52">
        <f>SUMIFS([7]手动调整!$F:$F,[7]手动调整!$B:$B,C285)</f>
        <v>0</v>
      </c>
      <c r="BK285" s="64" t="e">
        <f t="shared" si="65"/>
        <v>#REF!</v>
      </c>
    </row>
    <row r="286" spans="1:63">
      <c r="A286" s="68" t="s">
        <v>235</v>
      </c>
      <c r="B286" s="25" t="s">
        <v>402</v>
      </c>
      <c r="C286" s="25" t="s">
        <v>415</v>
      </c>
      <c r="D286" s="23">
        <f>_xlfn.XLOOKUP(C286,[1]期初设置!$E:$E,[1]期初设置!$AM:$AM,0)</f>
        <v>0</v>
      </c>
      <c r="E286" s="27" t="str">
        <f>IFERROR(_xlfn.XLOOKUP(C286,[1]期初设置!$E:$E,[1]期初设置!$R:$R),"")</f>
        <v/>
      </c>
      <c r="F286" s="27" t="str">
        <f>IFERROR(_xlfn.XLOOKUP(C286,[1]期初设置!$E:$E,[1]期初设置!S:S),"")</f>
        <v/>
      </c>
      <c r="G286" s="27" t="str">
        <f>IFERROR(_xlfn.XLOOKUP(C286,[1]期初设置!$E:$E,[1]期初设置!T:T),"")</f>
        <v/>
      </c>
      <c r="H286" s="27" t="str">
        <f>IFERROR(_xlfn.XLOOKUP(C286,[1]期初设置!$E:$E,[1]期初设置!U:U),"")</f>
        <v/>
      </c>
      <c r="I286" s="31">
        <f>_xlfn.XLOOKUP(A286,[2]门店排名!$C:$C,[2]门店排名!$E:$E,0)</f>
        <v>100934</v>
      </c>
      <c r="J286" s="31" t="str">
        <f>IFERROR(_xlfn.XLOOKUP(D286,'[1]⑥战队统计表-B-a-②呈现-业绩明细表④'!$A:$A,'[1]⑥战队统计表-B-a-②呈现-业绩明细表④'!$C:$C,0),"")</f>
        <v/>
      </c>
      <c r="K286" s="32">
        <f>IFERROR(_xlfn.XLOOKUP(C286,[1]期初设置!$E:$E,[1]期初设置!$AI:$AI,0),"")</f>
        <v>0</v>
      </c>
      <c r="L286" s="33">
        <f>_xlfn.XLOOKUP(C286,[1]期初设置!$E:$E,[1]期初设置!$J:$J,0)</f>
        <v>0</v>
      </c>
      <c r="M286" s="35">
        <f>_xlfn.XLOOKUP(C286,[1]期初设置!$E:$E,[1]期初设置!$I:$I,0)</f>
        <v>0</v>
      </c>
      <c r="N286" s="35">
        <f>_xlfn.XLOOKUP(C286,[1]期初设置!$E:$E,[1]期初设置!$K:$K,0)</f>
        <v>0</v>
      </c>
      <c r="O286" s="33">
        <f>_xlfn.XLOOKUP(C286,[1]期初设置!$E:$E,[1]期初设置!$O:$O,0)</f>
        <v>0</v>
      </c>
      <c r="P286" s="35">
        <f>IF(_xlfn.XLOOKUP(C286,[1]期初设置!$E:$E,[1]期初设置!$N:$N,0)="同老店",0,_xlfn.XLOOKUP(C286,[1]期初设置!$E:$E,[1]期初设置!$N:$N,0))</f>
        <v>0</v>
      </c>
      <c r="Q286" s="38">
        <f>_xlfn.XLOOKUP(C286,'[3]7月'!$C:$C,'[3]7月'!$E:$E,0)</f>
        <v>0</v>
      </c>
      <c r="R286" s="38">
        <f>_xlfn.XLOOKUP(C286,'[3]7月'!$C:$C,'[3]7月'!$D:$D,0)</f>
        <v>0</v>
      </c>
      <c r="S286" s="38">
        <f>_xlfn.XLOOKUP(A286,[2]人头人次表!$A:$A,[2]人头人次表!$C:$C,0)</f>
        <v>183</v>
      </c>
      <c r="T286" s="38">
        <f>_xlfn.XLOOKUP(C286,'[4]②7月-汇总'!$D:$D,'[4]②7月-汇总'!$AP:$AP,0)</f>
        <v>31</v>
      </c>
      <c r="U286" s="38">
        <f>_xlfn.XLOOKUP(C286,'[4]②7月-汇总'!$D:$D,'[4]②7月-汇总'!$U:$U,0)</f>
        <v>0</v>
      </c>
      <c r="V286" s="41">
        <f>_xlfn.XLOOKUP(C286,[5]期初设置!$E:$E,[5]期初设置!$AG:$AG,0)</f>
        <v>0</v>
      </c>
      <c r="W286" s="42">
        <f>_xlfn.XLOOKUP(C286,[5]期初设置!$E:$E,[5]期初设置!$AH:$AH,0)</f>
        <v>0</v>
      </c>
      <c r="X286" s="42">
        <f>_xlfn.XLOOKUP(C286,[5]期初设置!$E:$E,[5]期初设置!$AI:$AI,0)</f>
        <v>0</v>
      </c>
      <c r="Y286" s="42">
        <f>_xlfn.XLOOKUP(C286,[5]期初设置!$E:$E,[5]期初设置!$AM:$AM,0)</f>
        <v>0</v>
      </c>
      <c r="Z286" s="42">
        <f t="shared" si="54"/>
        <v>0</v>
      </c>
      <c r="AA286" s="42">
        <f t="shared" si="55"/>
        <v>0</v>
      </c>
      <c r="AB286" s="42">
        <f>_xlfn.XLOOKUP(C286,'[6]健康师-人工底薪'!$A:$A,'[6]健康师-人工底薪'!$AF:$AF,0)</f>
        <v>0</v>
      </c>
      <c r="AC286" s="47">
        <f t="shared" si="56"/>
        <v>0</v>
      </c>
      <c r="AD286" s="38">
        <f>_xlfn.XLOOKUP(C286,'[3]7月'!$C:$C,'[3]7月'!$F:$F,0)</f>
        <v>0</v>
      </c>
      <c r="AE286" s="38">
        <f>_xlfn.XLOOKUP(C286,'[8]7月'!$C:$C,'[8]7月'!$G:$G,0)</f>
        <v>0</v>
      </c>
      <c r="AF286" s="38">
        <f>_xlfn.XLOOKUP(C286,'[9]②7月-汇总'!$D:$D,'[9]②7月-汇总'!$W:$W,0)</f>
        <v>0</v>
      </c>
      <c r="AG286" s="38">
        <f>_xlfn.XLOOKUP(C286,'[9]②7月-汇总'!$D:$D,'[9]②7月-汇总'!$Z:$Z,0)</f>
        <v>0</v>
      </c>
      <c r="AH286" s="50" t="e">
        <f>AA286+AC286+#REF!+#REF!+#REF!+AF286+AG286+AD286+AE286</f>
        <v>#REF!</v>
      </c>
      <c r="AI286" s="38">
        <f>_xlfn.XLOOKUP(C286,'[9]①7月-花名册'!$E:$E,'[9]①7月-花名册'!$T:$T,0)</f>
        <v>1200</v>
      </c>
      <c r="AJ286" s="38">
        <f t="shared" si="57"/>
        <v>0</v>
      </c>
      <c r="AK286" s="38">
        <f t="shared" si="58"/>
        <v>1200</v>
      </c>
      <c r="AL286" s="38" t="e">
        <f t="shared" si="59"/>
        <v>#REF!</v>
      </c>
      <c r="AM286" s="38" t="e">
        <f t="shared" si="60"/>
        <v>#REF!</v>
      </c>
      <c r="AN286" s="52">
        <f>_xlfn.XLOOKUP(C286,'[9]②7月-汇总'!$D:$D,'[9]②7月-汇总'!AI:AI,0)</f>
        <v>0</v>
      </c>
      <c r="AO286" s="52">
        <f>_xlfn.XLOOKUP(C286,'[9]②7月-汇总'!$D:$D,'[9]②7月-汇总'!AJ:AJ,0)</f>
        <v>0</v>
      </c>
      <c r="AP286" s="52">
        <f>_xlfn.XLOOKUP(C286,'[9]②7月-汇总'!$D:$D,'[9]②7月-汇总'!AL:AL,0)</f>
        <v>0</v>
      </c>
      <c r="AQ286" s="54">
        <f t="shared" si="61"/>
        <v>0</v>
      </c>
      <c r="AR286" s="55">
        <f>_xlfn.XLOOKUP(C286,'[9]②7月-汇总'!$D:$D,'[9]②7月-汇总'!X:X,0)</f>
        <v>0</v>
      </c>
      <c r="AS286" s="55">
        <f>_xlfn.XLOOKUP(C286,'[9]②7月-汇总'!$D:$D,'[9]②7月-汇总'!Y:Y,0)</f>
        <v>0</v>
      </c>
      <c r="AT286" s="55"/>
      <c r="AU286" s="52">
        <f>_xlfn.XLOOKUP(C286,'[10]7月社保'!$B:$B,'[10]7月社保'!$L:$L,0)</f>
        <v>0</v>
      </c>
      <c r="AV286" s="52">
        <f>IFERROR(IF(AL286&gt;0,_xlfn.XLOOKUP(C286,[11]健康师明细!$C:$C,[11]健康师明细!$N:$N,0),0),0)</f>
        <v>0</v>
      </c>
      <c r="AW286" s="52">
        <f>_xlfn.XLOOKUP(C286,'[9]②7月-汇总'!$D:$D,'[9]②7月-汇总'!$AC:$AC,0)</f>
        <v>0</v>
      </c>
      <c r="AX286" s="52">
        <f>_xlfn.XLOOKUP(C286,'[9]②7月-汇总'!$D:$D,'[9]②7月-汇总'!$AB:$AB,0)</f>
        <v>0</v>
      </c>
      <c r="AY286" s="52">
        <f>_xlfn.XLOOKUP(C286,'[9]②7月-汇总'!$D:$D,'[9]②7月-汇总'!$AD:$AD,0)</f>
        <v>0</v>
      </c>
      <c r="AZ286" s="54">
        <f t="shared" si="62"/>
        <v>0</v>
      </c>
      <c r="BA286" s="52">
        <f>_xlfn.XLOOKUP(C286,[11]健康师明细!$C:$C,[11]健康师明细!$K:$K,0)</f>
        <v>0</v>
      </c>
      <c r="BB286" s="55">
        <f>_xlfn.XLOOKUP(C286,'[9]②7月-汇总'!$D:$D,'[9]②7月-汇总'!$AE:$AE,0)</f>
        <v>0</v>
      </c>
      <c r="BC286" s="55">
        <f>_xlfn.XLOOKUP(C286,'[9]②7月-汇总'!$D:$D,'[9]②7月-汇总'!$AF:$AF,0)</f>
        <v>0</v>
      </c>
      <c r="BD286" s="58">
        <f>_xlfn.XLOOKUP(C286,'[9]②7月-汇总'!$D:$D,'[9]②7月-汇总'!$AG:$AG,0)</f>
        <v>0</v>
      </c>
      <c r="BE286" s="60" t="e">
        <f t="shared" si="66"/>
        <v>#REF!</v>
      </c>
      <c r="BF286" s="52">
        <f>_xlfn.XLOOKUP(C286,'[9]①7月-花名册'!$E:$E,'[9]①7月-花名册'!$U:$U,0)</f>
        <v>0</v>
      </c>
      <c r="BG286" s="61" t="e">
        <f t="shared" si="63"/>
        <v>#REF!</v>
      </c>
      <c r="BH286" s="61" t="e">
        <f t="shared" si="64"/>
        <v>#REF!</v>
      </c>
      <c r="BI286" s="52">
        <f>_xlfn.XLOOKUP(C286,[9]上月未发人员明细!$A:$A,[9]上月未发人员明细!$I:$I,0)</f>
        <v>0</v>
      </c>
      <c r="BJ286" s="52">
        <f>SUMIFS([7]手动调整!$F:$F,[7]手动调整!$B:$B,C286)</f>
        <v>0</v>
      </c>
      <c r="BK286" s="64" t="e">
        <f t="shared" si="65"/>
        <v>#REF!</v>
      </c>
    </row>
    <row r="287" spans="1:63">
      <c r="A287" s="68" t="s">
        <v>226</v>
      </c>
      <c r="B287" s="25" t="s">
        <v>402</v>
      </c>
      <c r="C287" s="25" t="s">
        <v>416</v>
      </c>
      <c r="D287" s="23">
        <f>_xlfn.XLOOKUP(C287,[1]期初设置!$E:$E,[1]期初设置!$AM:$AM,0)</f>
        <v>0</v>
      </c>
      <c r="E287" s="27" t="str">
        <f>IFERROR(_xlfn.XLOOKUP(C287,[1]期初设置!$E:$E,[1]期初设置!$R:$R),"")</f>
        <v/>
      </c>
      <c r="F287" s="27" t="str">
        <f>IFERROR(_xlfn.XLOOKUP(C287,[1]期初设置!$E:$E,[1]期初设置!S:S),"")</f>
        <v/>
      </c>
      <c r="G287" s="27" t="str">
        <f>IFERROR(_xlfn.XLOOKUP(C287,[1]期初设置!$E:$E,[1]期初设置!T:T),"")</f>
        <v/>
      </c>
      <c r="H287" s="27" t="str">
        <f>IFERROR(_xlfn.XLOOKUP(C287,[1]期初设置!$E:$E,[1]期初设置!U:U),"")</f>
        <v/>
      </c>
      <c r="I287" s="31">
        <f>_xlfn.XLOOKUP(A287,[2]门店排名!$C:$C,[2]门店排名!$E:$E,0)</f>
        <v>92371</v>
      </c>
      <c r="J287" s="31" t="str">
        <f>IFERROR(_xlfn.XLOOKUP(D287,'[1]⑥战队统计表-B-a-②呈现-业绩明细表④'!$A:$A,'[1]⑥战队统计表-B-a-②呈现-业绩明细表④'!$C:$C,0),"")</f>
        <v/>
      </c>
      <c r="K287" s="32">
        <f>IFERROR(_xlfn.XLOOKUP(C287,[1]期初设置!$E:$E,[1]期初设置!$AI:$AI,0),"")</f>
        <v>0</v>
      </c>
      <c r="L287" s="33">
        <f>_xlfn.XLOOKUP(C287,[1]期初设置!$E:$E,[1]期初设置!$J:$J,0)</f>
        <v>0</v>
      </c>
      <c r="M287" s="35">
        <f>_xlfn.XLOOKUP(C287,[1]期初设置!$E:$E,[1]期初设置!$I:$I,0)</f>
        <v>0</v>
      </c>
      <c r="N287" s="35">
        <f>_xlfn.XLOOKUP(C287,[1]期初设置!$E:$E,[1]期初设置!$K:$K,0)</f>
        <v>0</v>
      </c>
      <c r="O287" s="33">
        <f>_xlfn.XLOOKUP(C287,[1]期初设置!$E:$E,[1]期初设置!$O:$O,0)</f>
        <v>0</v>
      </c>
      <c r="P287" s="35">
        <f>IF(_xlfn.XLOOKUP(C287,[1]期初设置!$E:$E,[1]期初设置!$N:$N,0)="同老店",0,_xlfn.XLOOKUP(C287,[1]期初设置!$E:$E,[1]期初设置!$N:$N,0))</f>
        <v>0</v>
      </c>
      <c r="Q287" s="38">
        <f>_xlfn.XLOOKUP(C287,'[3]7月'!$C:$C,'[3]7月'!$E:$E,0)</f>
        <v>0</v>
      </c>
      <c r="R287" s="38">
        <f>_xlfn.XLOOKUP(C287,'[3]7月'!$C:$C,'[3]7月'!$D:$D,0)</f>
        <v>0</v>
      </c>
      <c r="S287" s="38">
        <f>_xlfn.XLOOKUP(A287,[2]人头人次表!$A:$A,[2]人头人次表!$C:$C,0)</f>
        <v>169</v>
      </c>
      <c r="T287" s="38">
        <f>_xlfn.XLOOKUP(C287,'[4]②7月-汇总'!$D:$D,'[4]②7月-汇总'!$AP:$AP,0)</f>
        <v>31</v>
      </c>
      <c r="U287" s="38">
        <f>_xlfn.XLOOKUP(C287,'[4]②7月-汇总'!$D:$D,'[4]②7月-汇总'!$U:$U,0)</f>
        <v>0</v>
      </c>
      <c r="V287" s="41">
        <f>_xlfn.XLOOKUP(C287,[5]期初设置!$E:$E,[5]期初设置!$AG:$AG,0)</f>
        <v>0</v>
      </c>
      <c r="W287" s="42">
        <f>_xlfn.XLOOKUP(C287,[5]期初设置!$E:$E,[5]期初设置!$AH:$AH,0)</f>
        <v>0</v>
      </c>
      <c r="X287" s="42">
        <f>_xlfn.XLOOKUP(C287,[5]期初设置!$E:$E,[5]期初设置!$AI:$AI,0)</f>
        <v>0</v>
      </c>
      <c r="Y287" s="42">
        <f>_xlfn.XLOOKUP(C287,[5]期初设置!$E:$E,[5]期初设置!$AM:$AM,0)</f>
        <v>0</v>
      </c>
      <c r="Z287" s="42">
        <f t="shared" si="54"/>
        <v>0</v>
      </c>
      <c r="AA287" s="42">
        <f t="shared" si="55"/>
        <v>0</v>
      </c>
      <c r="AB287" s="42">
        <f>_xlfn.XLOOKUP(C287,'[6]健康师-人工底薪'!$A:$A,'[6]健康师-人工底薪'!$AF:$AF,0)</f>
        <v>0</v>
      </c>
      <c r="AC287" s="47">
        <f t="shared" si="56"/>
        <v>0</v>
      </c>
      <c r="AD287" s="38">
        <f>_xlfn.XLOOKUP(C287,'[3]7月'!$C:$C,'[3]7月'!$F:$F,0)</f>
        <v>0</v>
      </c>
      <c r="AE287" s="38">
        <f>_xlfn.XLOOKUP(C287,'[8]7月'!$C:$C,'[8]7月'!$G:$G,0)</f>
        <v>0</v>
      </c>
      <c r="AF287" s="38">
        <f>_xlfn.XLOOKUP(C287,'[9]②7月-汇总'!$D:$D,'[9]②7月-汇总'!$W:$W,0)</f>
        <v>0</v>
      </c>
      <c r="AG287" s="38">
        <f>_xlfn.XLOOKUP(C287,'[9]②7月-汇总'!$D:$D,'[9]②7月-汇总'!$Z:$Z,0)</f>
        <v>0</v>
      </c>
      <c r="AH287" s="50" t="e">
        <f>AA287+AC287+#REF!+#REF!+#REF!+AF287+AG287+AD287+AE287</f>
        <v>#REF!</v>
      </c>
      <c r="AI287" s="38">
        <f>_xlfn.XLOOKUP(C287,'[9]①7月-花名册'!$E:$E,'[9]①7月-花名册'!$T:$T,0)</f>
        <v>1300</v>
      </c>
      <c r="AJ287" s="38">
        <f t="shared" si="57"/>
        <v>0</v>
      </c>
      <c r="AK287" s="38">
        <f t="shared" si="58"/>
        <v>1300</v>
      </c>
      <c r="AL287" s="38" t="e">
        <f t="shared" si="59"/>
        <v>#REF!</v>
      </c>
      <c r="AM287" s="38" t="e">
        <f t="shared" si="60"/>
        <v>#REF!</v>
      </c>
      <c r="AN287" s="52">
        <f>_xlfn.XLOOKUP(C287,'[9]②7月-汇总'!$D:$D,'[9]②7月-汇总'!AI:AI,0)</f>
        <v>0</v>
      </c>
      <c r="AO287" s="52">
        <f>_xlfn.XLOOKUP(C287,'[9]②7月-汇总'!$D:$D,'[9]②7月-汇总'!AJ:AJ,0)</f>
        <v>0</v>
      </c>
      <c r="AP287" s="52">
        <f>_xlfn.XLOOKUP(C287,'[9]②7月-汇总'!$D:$D,'[9]②7月-汇总'!AL:AL,0)</f>
        <v>0</v>
      </c>
      <c r="AQ287" s="54">
        <f t="shared" si="61"/>
        <v>0</v>
      </c>
      <c r="AR287" s="55">
        <f>_xlfn.XLOOKUP(C287,'[9]②7月-汇总'!$D:$D,'[9]②7月-汇总'!X:X,0)</f>
        <v>0</v>
      </c>
      <c r="AS287" s="55">
        <f>_xlfn.XLOOKUP(C287,'[9]②7月-汇总'!$D:$D,'[9]②7月-汇总'!Y:Y,0)</f>
        <v>0</v>
      </c>
      <c r="AT287" s="55"/>
      <c r="AU287" s="52">
        <f>_xlfn.XLOOKUP(C287,'[10]7月社保'!$B:$B,'[10]7月社保'!$L:$L,0)</f>
        <v>0</v>
      </c>
      <c r="AV287" s="52">
        <f>IFERROR(IF(AL287&gt;0,_xlfn.XLOOKUP(C287,[11]健康师明细!$C:$C,[11]健康师明细!$N:$N,0),0),0)</f>
        <v>0</v>
      </c>
      <c r="AW287" s="52">
        <f>_xlfn.XLOOKUP(C287,'[9]②7月-汇总'!$D:$D,'[9]②7月-汇总'!$AC:$AC,0)</f>
        <v>0</v>
      </c>
      <c r="AX287" s="52">
        <f>_xlfn.XLOOKUP(C287,'[9]②7月-汇总'!$D:$D,'[9]②7月-汇总'!$AB:$AB,0)</f>
        <v>0</v>
      </c>
      <c r="AY287" s="52">
        <f>_xlfn.XLOOKUP(C287,'[9]②7月-汇总'!$D:$D,'[9]②7月-汇总'!$AD:$AD,0)</f>
        <v>0</v>
      </c>
      <c r="AZ287" s="54">
        <f t="shared" si="62"/>
        <v>0</v>
      </c>
      <c r="BA287" s="52">
        <f>_xlfn.XLOOKUP(C287,[11]健康师明细!$C:$C,[11]健康师明细!$K:$K,0)</f>
        <v>0</v>
      </c>
      <c r="BB287" s="55">
        <f>_xlfn.XLOOKUP(C287,'[9]②7月-汇总'!$D:$D,'[9]②7月-汇总'!$AE:$AE,0)</f>
        <v>0</v>
      </c>
      <c r="BC287" s="55">
        <f>_xlfn.XLOOKUP(C287,'[9]②7月-汇总'!$D:$D,'[9]②7月-汇总'!$AF:$AF,0)</f>
        <v>0</v>
      </c>
      <c r="BD287" s="58">
        <f>_xlfn.XLOOKUP(C287,'[9]②7月-汇总'!$D:$D,'[9]②7月-汇总'!$AG:$AG,0)</f>
        <v>0</v>
      </c>
      <c r="BE287" s="60" t="e">
        <f t="shared" si="66"/>
        <v>#REF!</v>
      </c>
      <c r="BF287" s="52">
        <f>_xlfn.XLOOKUP(C287,'[9]①7月-花名册'!$E:$E,'[9]①7月-花名册'!$U:$U,0)</f>
        <v>0</v>
      </c>
      <c r="BG287" s="61" t="e">
        <f t="shared" si="63"/>
        <v>#REF!</v>
      </c>
      <c r="BH287" s="61" t="e">
        <f t="shared" si="64"/>
        <v>#REF!</v>
      </c>
      <c r="BI287" s="52">
        <f>_xlfn.XLOOKUP(C287,[9]上月未发人员明细!$A:$A,[9]上月未发人员明细!$I:$I,0)</f>
        <v>0</v>
      </c>
      <c r="BJ287" s="52">
        <f>SUMIFS([7]手动调整!$F:$F,[7]手动调整!$B:$B,C287)</f>
        <v>0</v>
      </c>
      <c r="BK287" s="64" t="e">
        <f t="shared" si="65"/>
        <v>#REF!</v>
      </c>
    </row>
    <row r="288" spans="1:63">
      <c r="A288" s="68" t="s">
        <v>243</v>
      </c>
      <c r="B288" s="25" t="s">
        <v>402</v>
      </c>
      <c r="C288" s="25" t="s">
        <v>417</v>
      </c>
      <c r="D288" s="23">
        <f>_xlfn.XLOOKUP(C288,[1]期初设置!$E:$E,[1]期初设置!$AM:$AM,0)</f>
        <v>0</v>
      </c>
      <c r="E288" s="27" t="str">
        <f>IFERROR(_xlfn.XLOOKUP(C288,[1]期初设置!$E:$E,[1]期初设置!$R:$R),"")</f>
        <v/>
      </c>
      <c r="F288" s="27" t="str">
        <f>IFERROR(_xlfn.XLOOKUP(C288,[1]期初设置!$E:$E,[1]期初设置!S:S),"")</f>
        <v/>
      </c>
      <c r="G288" s="27" t="str">
        <f>IFERROR(_xlfn.XLOOKUP(C288,[1]期初设置!$E:$E,[1]期初设置!T:T),"")</f>
        <v/>
      </c>
      <c r="H288" s="27" t="str">
        <f>IFERROR(_xlfn.XLOOKUP(C288,[1]期初设置!$E:$E,[1]期初设置!U:U),"")</f>
        <v/>
      </c>
      <c r="I288" s="31">
        <f>_xlfn.XLOOKUP(A288,[2]门店排名!$C:$C,[2]门店排名!$E:$E,0)</f>
        <v>151129</v>
      </c>
      <c r="J288" s="31" t="str">
        <f>IFERROR(_xlfn.XLOOKUP(D288,'[1]⑥战队统计表-B-a-②呈现-业绩明细表④'!$A:$A,'[1]⑥战队统计表-B-a-②呈现-业绩明细表④'!$C:$C,0),"")</f>
        <v/>
      </c>
      <c r="K288" s="32">
        <f>IFERROR(_xlfn.XLOOKUP(C288,[1]期初设置!$E:$E,[1]期初设置!$AI:$AI,0),"")</f>
        <v>0</v>
      </c>
      <c r="L288" s="33">
        <f>_xlfn.XLOOKUP(C288,[1]期初设置!$E:$E,[1]期初设置!$J:$J,0)</f>
        <v>0</v>
      </c>
      <c r="M288" s="35">
        <f>_xlfn.XLOOKUP(C288,[1]期初设置!$E:$E,[1]期初设置!$I:$I,0)</f>
        <v>0</v>
      </c>
      <c r="N288" s="35">
        <f>_xlfn.XLOOKUP(C288,[1]期初设置!$E:$E,[1]期初设置!$K:$K,0)</f>
        <v>0</v>
      </c>
      <c r="O288" s="33">
        <f>_xlfn.XLOOKUP(C288,[1]期初设置!$E:$E,[1]期初设置!$O:$O,0)</f>
        <v>0</v>
      </c>
      <c r="P288" s="35">
        <f>IF(_xlfn.XLOOKUP(C288,[1]期初设置!$E:$E,[1]期初设置!$N:$N,0)="同老店",0,_xlfn.XLOOKUP(C288,[1]期初设置!$E:$E,[1]期初设置!$N:$N,0))</f>
        <v>0</v>
      </c>
      <c r="Q288" s="38">
        <f>_xlfn.XLOOKUP(C288,'[3]7月'!$C:$C,'[3]7月'!$E:$E,0)</f>
        <v>0</v>
      </c>
      <c r="R288" s="38">
        <f>_xlfn.XLOOKUP(C288,'[3]7月'!$C:$C,'[3]7月'!$D:$D,0)</f>
        <v>0</v>
      </c>
      <c r="S288" s="38">
        <f>_xlfn.XLOOKUP(A288,[2]人头人次表!$A:$A,[2]人头人次表!$C:$C,0)</f>
        <v>164</v>
      </c>
      <c r="T288" s="38">
        <f>_xlfn.XLOOKUP(C288,'[4]②7月-汇总'!$D:$D,'[4]②7月-汇总'!$AP:$AP,0)</f>
        <v>31</v>
      </c>
      <c r="U288" s="38">
        <f>_xlfn.XLOOKUP(C288,'[4]②7月-汇总'!$D:$D,'[4]②7月-汇总'!$U:$U,0)</f>
        <v>0</v>
      </c>
      <c r="V288" s="41">
        <f>_xlfn.XLOOKUP(C288,[5]期初设置!$E:$E,[5]期初设置!$AG:$AG,0)</f>
        <v>0</v>
      </c>
      <c r="W288" s="42">
        <f>_xlfn.XLOOKUP(C288,[5]期初设置!$E:$E,[5]期初设置!$AH:$AH,0)</f>
        <v>0</v>
      </c>
      <c r="X288" s="42">
        <f>_xlfn.XLOOKUP(C288,[5]期初设置!$E:$E,[5]期初设置!$AI:$AI,0)</f>
        <v>0</v>
      </c>
      <c r="Y288" s="42">
        <f>_xlfn.XLOOKUP(C288,[5]期初设置!$E:$E,[5]期初设置!$AM:$AM,0)</f>
        <v>0</v>
      </c>
      <c r="Z288" s="42">
        <f t="shared" si="54"/>
        <v>0</v>
      </c>
      <c r="AA288" s="42">
        <f t="shared" si="55"/>
        <v>0</v>
      </c>
      <c r="AB288" s="42">
        <f>_xlfn.XLOOKUP(C288,'[6]健康师-人工底薪'!$A:$A,'[6]健康师-人工底薪'!$AF:$AF,0)</f>
        <v>0</v>
      </c>
      <c r="AC288" s="47">
        <f t="shared" si="56"/>
        <v>0</v>
      </c>
      <c r="AD288" s="38">
        <f>_xlfn.XLOOKUP(C288,'[3]7月'!$C:$C,'[3]7月'!$F:$F,0)</f>
        <v>0</v>
      </c>
      <c r="AE288" s="38">
        <f>_xlfn.XLOOKUP(C288,'[8]7月'!$C:$C,'[8]7月'!$G:$G,0)</f>
        <v>0</v>
      </c>
      <c r="AF288" s="38">
        <f>_xlfn.XLOOKUP(C288,'[9]②7月-汇总'!$D:$D,'[9]②7月-汇总'!$W:$W,0)</f>
        <v>0</v>
      </c>
      <c r="AG288" s="38">
        <f>_xlfn.XLOOKUP(C288,'[9]②7月-汇总'!$D:$D,'[9]②7月-汇总'!$Z:$Z,0)</f>
        <v>0</v>
      </c>
      <c r="AH288" s="50" t="e">
        <f>AA288+AC288+#REF!+#REF!+#REF!+AF288+AG288+AD288+AE288</f>
        <v>#REF!</v>
      </c>
      <c r="AI288" s="38">
        <f>_xlfn.XLOOKUP(C288,'[9]①7月-花名册'!$E:$E,'[9]①7月-花名册'!$T:$T,0)</f>
        <v>1200</v>
      </c>
      <c r="AJ288" s="38">
        <f t="shared" si="57"/>
        <v>0</v>
      </c>
      <c r="AK288" s="38">
        <f t="shared" si="58"/>
        <v>1200</v>
      </c>
      <c r="AL288" s="38" t="e">
        <f t="shared" si="59"/>
        <v>#REF!</v>
      </c>
      <c r="AM288" s="38" t="e">
        <f t="shared" si="60"/>
        <v>#REF!</v>
      </c>
      <c r="AN288" s="52">
        <f>_xlfn.XLOOKUP(C288,'[9]②7月-汇总'!$D:$D,'[9]②7月-汇总'!AI:AI,0)</f>
        <v>0</v>
      </c>
      <c r="AO288" s="52">
        <f>_xlfn.XLOOKUP(C288,'[9]②7月-汇总'!$D:$D,'[9]②7月-汇总'!AJ:AJ,0)</f>
        <v>0</v>
      </c>
      <c r="AP288" s="52">
        <f>_xlfn.XLOOKUP(C288,'[9]②7月-汇总'!$D:$D,'[9]②7月-汇总'!AL:AL,0)</f>
        <v>0</v>
      </c>
      <c r="AQ288" s="54">
        <f t="shared" si="61"/>
        <v>0</v>
      </c>
      <c r="AR288" s="55">
        <f>_xlfn.XLOOKUP(C288,'[9]②7月-汇总'!$D:$D,'[9]②7月-汇总'!X:X,0)</f>
        <v>0</v>
      </c>
      <c r="AS288" s="55">
        <f>_xlfn.XLOOKUP(C288,'[9]②7月-汇总'!$D:$D,'[9]②7月-汇总'!Y:Y,0)</f>
        <v>0</v>
      </c>
      <c r="AT288" s="55"/>
      <c r="AU288" s="52">
        <f>_xlfn.XLOOKUP(C288,'[10]7月社保'!$B:$B,'[10]7月社保'!$L:$L,0)</f>
        <v>0</v>
      </c>
      <c r="AV288" s="52">
        <f>IFERROR(IF(AL288&gt;0,_xlfn.XLOOKUP(C288,[11]健康师明细!$C:$C,[11]健康师明细!$N:$N,0),0),0)</f>
        <v>0</v>
      </c>
      <c r="AW288" s="52">
        <f>_xlfn.XLOOKUP(C288,'[9]②7月-汇总'!$D:$D,'[9]②7月-汇总'!$AC:$AC,0)</f>
        <v>0</v>
      </c>
      <c r="AX288" s="52">
        <f>_xlfn.XLOOKUP(C288,'[9]②7月-汇总'!$D:$D,'[9]②7月-汇总'!$AB:$AB,0)</f>
        <v>0</v>
      </c>
      <c r="AY288" s="52">
        <f>_xlfn.XLOOKUP(C288,'[9]②7月-汇总'!$D:$D,'[9]②7月-汇总'!$AD:$AD,0)</f>
        <v>0</v>
      </c>
      <c r="AZ288" s="54">
        <f t="shared" si="62"/>
        <v>0</v>
      </c>
      <c r="BA288" s="52">
        <f>_xlfn.XLOOKUP(C288,[11]健康师明细!$C:$C,[11]健康师明细!$K:$K,0)</f>
        <v>0</v>
      </c>
      <c r="BB288" s="55">
        <f>_xlfn.XLOOKUP(C288,'[9]②7月-汇总'!$D:$D,'[9]②7月-汇总'!$AE:$AE,0)</f>
        <v>0</v>
      </c>
      <c r="BC288" s="55">
        <f>_xlfn.XLOOKUP(C288,'[9]②7月-汇总'!$D:$D,'[9]②7月-汇总'!$AF:$AF,0)</f>
        <v>0</v>
      </c>
      <c r="BD288" s="58">
        <f>_xlfn.XLOOKUP(C288,'[9]②7月-汇总'!$D:$D,'[9]②7月-汇总'!$AG:$AG,0)</f>
        <v>0</v>
      </c>
      <c r="BE288" s="60" t="e">
        <f t="shared" si="66"/>
        <v>#REF!</v>
      </c>
      <c r="BF288" s="52">
        <f>_xlfn.XLOOKUP(C288,'[9]①7月-花名册'!$E:$E,'[9]①7月-花名册'!$U:$U,0)</f>
        <v>0</v>
      </c>
      <c r="BG288" s="61" t="e">
        <f t="shared" si="63"/>
        <v>#REF!</v>
      </c>
      <c r="BH288" s="61" t="e">
        <f t="shared" si="64"/>
        <v>#REF!</v>
      </c>
      <c r="BI288" s="52">
        <f>_xlfn.XLOOKUP(C288,[9]上月未发人员明细!$A:$A,[9]上月未发人员明细!$I:$I,0)</f>
        <v>0</v>
      </c>
      <c r="BJ288" s="52">
        <f>SUMIFS([7]手动调整!$F:$F,[7]手动调整!$B:$B,C288)</f>
        <v>0</v>
      </c>
      <c r="BK288" s="64" t="e">
        <f t="shared" si="65"/>
        <v>#REF!</v>
      </c>
    </row>
    <row r="289" spans="1:63">
      <c r="A289" s="68" t="s">
        <v>261</v>
      </c>
      <c r="B289" s="25" t="s">
        <v>402</v>
      </c>
      <c r="C289" s="25" t="s">
        <v>418</v>
      </c>
      <c r="D289" s="23">
        <f>_xlfn.XLOOKUP(C289,[1]期初设置!$E:$E,[1]期初设置!$AM:$AM,0)</f>
        <v>0</v>
      </c>
      <c r="E289" s="27" t="str">
        <f>IFERROR(_xlfn.XLOOKUP(C289,[1]期初设置!$E:$E,[1]期初设置!$R:$R),"")</f>
        <v/>
      </c>
      <c r="F289" s="27" t="str">
        <f>IFERROR(_xlfn.XLOOKUP(C289,[1]期初设置!$E:$E,[1]期初设置!S:S),"")</f>
        <v/>
      </c>
      <c r="G289" s="27" t="str">
        <f>IFERROR(_xlfn.XLOOKUP(C289,[1]期初设置!$E:$E,[1]期初设置!T:T),"")</f>
        <v/>
      </c>
      <c r="H289" s="27" t="str">
        <f>IFERROR(_xlfn.XLOOKUP(C289,[1]期初设置!$E:$E,[1]期初设置!U:U),"")</f>
        <v/>
      </c>
      <c r="I289" s="31">
        <f>_xlfn.XLOOKUP(A289,[2]门店排名!$C:$C,[2]门店排名!$E:$E,0)</f>
        <v>150422</v>
      </c>
      <c r="J289" s="31" t="str">
        <f>IFERROR(_xlfn.XLOOKUP(D289,'[1]⑥战队统计表-B-a-②呈现-业绩明细表④'!$A:$A,'[1]⑥战队统计表-B-a-②呈现-业绩明细表④'!$C:$C,0),"")</f>
        <v/>
      </c>
      <c r="K289" s="32">
        <f>IFERROR(_xlfn.XLOOKUP(C289,[1]期初设置!$E:$E,[1]期初设置!$AI:$AI,0),"")</f>
        <v>0</v>
      </c>
      <c r="L289" s="33">
        <f>_xlfn.XLOOKUP(C289,[1]期初设置!$E:$E,[1]期初设置!$J:$J,0)</f>
        <v>0</v>
      </c>
      <c r="M289" s="35">
        <f>_xlfn.XLOOKUP(C289,[1]期初设置!$E:$E,[1]期初设置!$I:$I,0)</f>
        <v>0</v>
      </c>
      <c r="N289" s="35">
        <f>_xlfn.XLOOKUP(C289,[1]期初设置!$E:$E,[1]期初设置!$K:$K,0)</f>
        <v>0</v>
      </c>
      <c r="O289" s="33">
        <f>_xlfn.XLOOKUP(C289,[1]期初设置!$E:$E,[1]期初设置!$O:$O,0)</f>
        <v>0</v>
      </c>
      <c r="P289" s="35">
        <f>IF(_xlfn.XLOOKUP(C289,[1]期初设置!$E:$E,[1]期初设置!$N:$N,0)="同老店",0,_xlfn.XLOOKUP(C289,[1]期初设置!$E:$E,[1]期初设置!$N:$N,0))</f>
        <v>0</v>
      </c>
      <c r="Q289" s="38">
        <f>_xlfn.XLOOKUP(C289,'[3]7月'!$C:$C,'[3]7月'!$E:$E,0)</f>
        <v>0</v>
      </c>
      <c r="R289" s="38">
        <f>_xlfn.XLOOKUP(C289,'[3]7月'!$C:$C,'[3]7月'!$D:$D,0)</f>
        <v>0</v>
      </c>
      <c r="S289" s="38">
        <f>_xlfn.XLOOKUP(A289,[2]人头人次表!$A:$A,[2]人头人次表!$C:$C,0)</f>
        <v>111</v>
      </c>
      <c r="T289" s="38">
        <f>_xlfn.XLOOKUP(C289,'[4]②7月-汇总'!$D:$D,'[4]②7月-汇总'!$AP:$AP,0)</f>
        <v>31</v>
      </c>
      <c r="U289" s="38">
        <f>_xlfn.XLOOKUP(C289,'[4]②7月-汇总'!$D:$D,'[4]②7月-汇总'!$U:$U,0)</f>
        <v>0</v>
      </c>
      <c r="V289" s="41">
        <f>_xlfn.XLOOKUP(C289,[5]期初设置!$E:$E,[5]期初设置!$AG:$AG,0)</f>
        <v>0</v>
      </c>
      <c r="W289" s="42">
        <f>_xlfn.XLOOKUP(C289,[5]期初设置!$E:$E,[5]期初设置!$AH:$AH,0)</f>
        <v>0</v>
      </c>
      <c r="X289" s="42">
        <f>_xlfn.XLOOKUP(C289,[5]期初设置!$E:$E,[5]期初设置!$AI:$AI,0)</f>
        <v>0</v>
      </c>
      <c r="Y289" s="42">
        <f>_xlfn.XLOOKUP(C289,[5]期初设置!$E:$E,[5]期初设置!$AM:$AM,0)</f>
        <v>0</v>
      </c>
      <c r="Z289" s="42">
        <f t="shared" si="54"/>
        <v>0</v>
      </c>
      <c r="AA289" s="42">
        <f t="shared" si="55"/>
        <v>0</v>
      </c>
      <c r="AB289" s="42">
        <f>_xlfn.XLOOKUP(C289,'[6]健康师-人工底薪'!$A:$A,'[6]健康师-人工底薪'!$AF:$AF,0)</f>
        <v>0</v>
      </c>
      <c r="AC289" s="47">
        <f t="shared" si="56"/>
        <v>0</v>
      </c>
      <c r="AD289" s="38">
        <f>_xlfn.XLOOKUP(C289,'[3]7月'!$C:$C,'[3]7月'!$F:$F,0)</f>
        <v>0</v>
      </c>
      <c r="AE289" s="38">
        <f>_xlfn.XLOOKUP(C289,'[8]7月'!$C:$C,'[8]7月'!$G:$G,0)</f>
        <v>0</v>
      </c>
      <c r="AF289" s="38">
        <f>_xlfn.XLOOKUP(C289,'[9]②7月-汇总'!$D:$D,'[9]②7月-汇总'!$W:$W,0)</f>
        <v>0</v>
      </c>
      <c r="AG289" s="38">
        <f>_xlfn.XLOOKUP(C289,'[9]②7月-汇总'!$D:$D,'[9]②7月-汇总'!$Z:$Z,0)</f>
        <v>0</v>
      </c>
      <c r="AH289" s="50" t="e">
        <f>AA289+AC289+#REF!+#REF!+#REF!+AF289+AG289+AD289+AE289</f>
        <v>#REF!</v>
      </c>
      <c r="AI289" s="38">
        <f>_xlfn.XLOOKUP(C289,'[9]①7月-花名册'!$E:$E,'[9]①7月-花名册'!$T:$T,0)</f>
        <v>1200</v>
      </c>
      <c r="AJ289" s="38">
        <f t="shared" si="57"/>
        <v>0</v>
      </c>
      <c r="AK289" s="38">
        <f t="shared" si="58"/>
        <v>1200</v>
      </c>
      <c r="AL289" s="38" t="e">
        <f t="shared" si="59"/>
        <v>#REF!</v>
      </c>
      <c r="AM289" s="38" t="e">
        <f t="shared" si="60"/>
        <v>#REF!</v>
      </c>
      <c r="AN289" s="52">
        <f>_xlfn.XLOOKUP(C289,'[9]②7月-汇总'!$D:$D,'[9]②7月-汇总'!AI:AI,0)</f>
        <v>0</v>
      </c>
      <c r="AO289" s="52">
        <f>_xlfn.XLOOKUP(C289,'[9]②7月-汇总'!$D:$D,'[9]②7月-汇总'!AJ:AJ,0)</f>
        <v>0</v>
      </c>
      <c r="AP289" s="52">
        <f>_xlfn.XLOOKUP(C289,'[9]②7月-汇总'!$D:$D,'[9]②7月-汇总'!AL:AL,0)</f>
        <v>0</v>
      </c>
      <c r="AQ289" s="54">
        <f t="shared" si="61"/>
        <v>0</v>
      </c>
      <c r="AR289" s="55">
        <f>_xlfn.XLOOKUP(C289,'[9]②7月-汇总'!$D:$D,'[9]②7月-汇总'!X:X,0)</f>
        <v>0</v>
      </c>
      <c r="AS289" s="55">
        <f>_xlfn.XLOOKUP(C289,'[9]②7月-汇总'!$D:$D,'[9]②7月-汇总'!Y:Y,0)</f>
        <v>0</v>
      </c>
      <c r="AT289" s="55"/>
      <c r="AU289" s="52">
        <f>_xlfn.XLOOKUP(C289,'[10]7月社保'!$B:$B,'[10]7月社保'!$L:$L,0)</f>
        <v>0</v>
      </c>
      <c r="AV289" s="52">
        <f>IFERROR(IF(AL289&gt;0,_xlfn.XLOOKUP(C289,[11]健康师明细!$C:$C,[11]健康师明细!$N:$N,0),0),0)</f>
        <v>0</v>
      </c>
      <c r="AW289" s="52">
        <f>_xlfn.XLOOKUP(C289,'[9]②7月-汇总'!$D:$D,'[9]②7月-汇总'!$AC:$AC,0)</f>
        <v>0</v>
      </c>
      <c r="AX289" s="52">
        <f>_xlfn.XLOOKUP(C289,'[9]②7月-汇总'!$D:$D,'[9]②7月-汇总'!$AB:$AB,0)</f>
        <v>0</v>
      </c>
      <c r="AY289" s="52">
        <f>_xlfn.XLOOKUP(C289,'[9]②7月-汇总'!$D:$D,'[9]②7月-汇总'!$AD:$AD,0)</f>
        <v>0</v>
      </c>
      <c r="AZ289" s="54">
        <f t="shared" si="62"/>
        <v>0</v>
      </c>
      <c r="BA289" s="52">
        <f>_xlfn.XLOOKUP(C289,[11]健康师明细!$C:$C,[11]健康师明细!$K:$K,0)</f>
        <v>0</v>
      </c>
      <c r="BB289" s="55">
        <f>_xlfn.XLOOKUP(C289,'[9]②7月-汇总'!$D:$D,'[9]②7月-汇总'!$AE:$AE,0)</f>
        <v>0</v>
      </c>
      <c r="BC289" s="55">
        <f>_xlfn.XLOOKUP(C289,'[9]②7月-汇总'!$D:$D,'[9]②7月-汇总'!$AF:$AF,0)</f>
        <v>0</v>
      </c>
      <c r="BD289" s="58">
        <f>_xlfn.XLOOKUP(C289,'[9]②7月-汇总'!$D:$D,'[9]②7月-汇总'!$AG:$AG,0)</f>
        <v>0</v>
      </c>
      <c r="BE289" s="60" t="e">
        <f t="shared" si="66"/>
        <v>#REF!</v>
      </c>
      <c r="BF289" s="52">
        <f>_xlfn.XLOOKUP(C289,'[9]①7月-花名册'!$E:$E,'[9]①7月-花名册'!$U:$U,0)</f>
        <v>0</v>
      </c>
      <c r="BG289" s="61" t="e">
        <f t="shared" si="63"/>
        <v>#REF!</v>
      </c>
      <c r="BH289" s="61" t="e">
        <f t="shared" si="64"/>
        <v>#REF!</v>
      </c>
      <c r="BI289" s="52">
        <f>_xlfn.XLOOKUP(C289,[9]上月未发人员明细!$A:$A,[9]上月未发人员明细!$I:$I,0)</f>
        <v>0</v>
      </c>
      <c r="BJ289" s="52">
        <f>SUMIFS([7]手动调整!$F:$F,[7]手动调整!$B:$B,C289)</f>
        <v>0</v>
      </c>
      <c r="BK289" s="64" t="e">
        <f t="shared" si="65"/>
        <v>#REF!</v>
      </c>
    </row>
    <row r="290" spans="1:63">
      <c r="A290" s="68" t="s">
        <v>144</v>
      </c>
      <c r="B290" s="25" t="s">
        <v>402</v>
      </c>
      <c r="C290" s="25" t="s">
        <v>419</v>
      </c>
      <c r="D290" s="23">
        <f>_xlfn.XLOOKUP(C290,[1]期初设置!$E:$E,[1]期初设置!$AM:$AM,0)</f>
        <v>0</v>
      </c>
      <c r="E290" s="27" t="str">
        <f>IFERROR(_xlfn.XLOOKUP(C290,[1]期初设置!$E:$E,[1]期初设置!$R:$R),"")</f>
        <v/>
      </c>
      <c r="F290" s="27" t="str">
        <f>IFERROR(_xlfn.XLOOKUP(C290,[1]期初设置!$E:$E,[1]期初设置!S:S),"")</f>
        <v/>
      </c>
      <c r="G290" s="27" t="str">
        <f>IFERROR(_xlfn.XLOOKUP(C290,[1]期初设置!$E:$E,[1]期初设置!T:T),"")</f>
        <v/>
      </c>
      <c r="H290" s="27" t="str">
        <f>IFERROR(_xlfn.XLOOKUP(C290,[1]期初设置!$E:$E,[1]期初设置!U:U),"")</f>
        <v/>
      </c>
      <c r="I290" s="31">
        <f>_xlfn.XLOOKUP(A290,[2]门店排名!$C:$C,[2]门店排名!$E:$E,0)</f>
        <v>135590</v>
      </c>
      <c r="J290" s="31" t="str">
        <f>IFERROR(_xlfn.XLOOKUP(D290,'[1]⑥战队统计表-B-a-②呈现-业绩明细表④'!$A:$A,'[1]⑥战队统计表-B-a-②呈现-业绩明细表④'!$C:$C,0),"")</f>
        <v/>
      </c>
      <c r="K290" s="32">
        <f>IFERROR(_xlfn.XLOOKUP(C290,[1]期初设置!$E:$E,[1]期初设置!$AI:$AI,0),"")</f>
        <v>0</v>
      </c>
      <c r="L290" s="33">
        <f>_xlfn.XLOOKUP(C290,[1]期初设置!$E:$E,[1]期初设置!$J:$J,0)</f>
        <v>0</v>
      </c>
      <c r="M290" s="35">
        <f>_xlfn.XLOOKUP(C290,[1]期初设置!$E:$E,[1]期初设置!$I:$I,0)</f>
        <v>0</v>
      </c>
      <c r="N290" s="35">
        <f>_xlfn.XLOOKUP(C290,[1]期初设置!$E:$E,[1]期初设置!$K:$K,0)</f>
        <v>0</v>
      </c>
      <c r="O290" s="33">
        <f>_xlfn.XLOOKUP(C290,[1]期初设置!$E:$E,[1]期初设置!$O:$O,0)</f>
        <v>0</v>
      </c>
      <c r="P290" s="35">
        <f>IF(_xlfn.XLOOKUP(C290,[1]期初设置!$E:$E,[1]期初设置!$N:$N,0)="同老店",0,_xlfn.XLOOKUP(C290,[1]期初设置!$E:$E,[1]期初设置!$N:$N,0))</f>
        <v>0</v>
      </c>
      <c r="Q290" s="38">
        <f>_xlfn.XLOOKUP(C290,'[3]7月'!$C:$C,'[3]7月'!$E:$E,0)</f>
        <v>0</v>
      </c>
      <c r="R290" s="38">
        <f>_xlfn.XLOOKUP(C290,'[3]7月'!$C:$C,'[3]7月'!$D:$D,0)</f>
        <v>0</v>
      </c>
      <c r="S290" s="38">
        <f>_xlfn.XLOOKUP(A290,[2]人头人次表!$A:$A,[2]人头人次表!$C:$C,0)</f>
        <v>150</v>
      </c>
      <c r="T290" s="38">
        <f>_xlfn.XLOOKUP(C290,'[4]②7月-汇总'!$D:$D,'[4]②7月-汇总'!$AP:$AP,0)</f>
        <v>31</v>
      </c>
      <c r="U290" s="38">
        <f>_xlfn.XLOOKUP(C290,'[4]②7月-汇总'!$D:$D,'[4]②7月-汇总'!$U:$U,0)</f>
        <v>0</v>
      </c>
      <c r="V290" s="41">
        <f>_xlfn.XLOOKUP(C290,[5]期初设置!$E:$E,[5]期初设置!$AG:$AG,0)</f>
        <v>0</v>
      </c>
      <c r="W290" s="42">
        <f>_xlfn.XLOOKUP(C290,[5]期初设置!$E:$E,[5]期初设置!$AH:$AH,0)</f>
        <v>0</v>
      </c>
      <c r="X290" s="42">
        <f>_xlfn.XLOOKUP(C290,[5]期初设置!$E:$E,[5]期初设置!$AI:$AI,0)</f>
        <v>0</v>
      </c>
      <c r="Y290" s="42">
        <f>_xlfn.XLOOKUP(C290,[5]期初设置!$E:$E,[5]期初设置!$AM:$AM,0)</f>
        <v>0</v>
      </c>
      <c r="Z290" s="42">
        <f t="shared" si="54"/>
        <v>0</v>
      </c>
      <c r="AA290" s="42">
        <f t="shared" si="55"/>
        <v>0</v>
      </c>
      <c r="AB290" s="42">
        <f>_xlfn.XLOOKUP(C290,'[6]健康师-人工底薪'!$A:$A,'[6]健康师-人工底薪'!$AF:$AF,0)</f>
        <v>0</v>
      </c>
      <c r="AC290" s="47">
        <f t="shared" si="56"/>
        <v>0</v>
      </c>
      <c r="AD290" s="38">
        <f>_xlfn.XLOOKUP(C290,'[3]7月'!$C:$C,'[3]7月'!$F:$F,0)</f>
        <v>0</v>
      </c>
      <c r="AE290" s="38">
        <f>_xlfn.XLOOKUP(C290,'[8]7月'!$C:$C,'[8]7月'!$G:$G,0)</f>
        <v>0</v>
      </c>
      <c r="AF290" s="38">
        <f>_xlfn.XLOOKUP(C290,'[9]②7月-汇总'!$D:$D,'[9]②7月-汇总'!$W:$W,0)</f>
        <v>0</v>
      </c>
      <c r="AG290" s="38">
        <f>_xlfn.XLOOKUP(C290,'[9]②7月-汇总'!$D:$D,'[9]②7月-汇总'!$Z:$Z,0)</f>
        <v>0</v>
      </c>
      <c r="AH290" s="50" t="e">
        <f>AA290+AC290+#REF!+#REF!+#REF!+AF290+AG290+AD290+AE290</f>
        <v>#REF!</v>
      </c>
      <c r="AI290" s="38">
        <f>_xlfn.XLOOKUP(C290,'[9]①7月-花名册'!$E:$E,'[9]①7月-花名册'!$T:$T,0)</f>
        <v>1400</v>
      </c>
      <c r="AJ290" s="38">
        <f t="shared" si="57"/>
        <v>0</v>
      </c>
      <c r="AK290" s="38">
        <f t="shared" si="58"/>
        <v>1400</v>
      </c>
      <c r="AL290" s="38" t="e">
        <f t="shared" si="59"/>
        <v>#REF!</v>
      </c>
      <c r="AM290" s="38" t="e">
        <f t="shared" si="60"/>
        <v>#REF!</v>
      </c>
      <c r="AN290" s="52">
        <f>_xlfn.XLOOKUP(C290,'[9]②7月-汇总'!$D:$D,'[9]②7月-汇总'!AI:AI,0)</f>
        <v>0</v>
      </c>
      <c r="AO290" s="52">
        <f>_xlfn.XLOOKUP(C290,'[9]②7月-汇总'!$D:$D,'[9]②7月-汇总'!AJ:AJ,0)</f>
        <v>0</v>
      </c>
      <c r="AP290" s="52">
        <f>_xlfn.XLOOKUP(C290,'[9]②7月-汇总'!$D:$D,'[9]②7月-汇总'!AL:AL,0)</f>
        <v>0</v>
      </c>
      <c r="AQ290" s="54">
        <f t="shared" si="61"/>
        <v>0</v>
      </c>
      <c r="AR290" s="55">
        <f>_xlfn.XLOOKUP(C290,'[9]②7月-汇总'!$D:$D,'[9]②7月-汇总'!X:X,0)</f>
        <v>0</v>
      </c>
      <c r="AS290" s="55">
        <f>_xlfn.XLOOKUP(C290,'[9]②7月-汇总'!$D:$D,'[9]②7月-汇总'!Y:Y,0)</f>
        <v>0</v>
      </c>
      <c r="AT290" s="55"/>
      <c r="AU290" s="52">
        <f>_xlfn.XLOOKUP(C290,'[10]7月社保'!$B:$B,'[10]7月社保'!$L:$L,0)</f>
        <v>0</v>
      </c>
      <c r="AV290" s="52">
        <f>IFERROR(IF(AL290&gt;0,_xlfn.XLOOKUP(C290,[11]健康师明细!$C:$C,[11]健康师明细!$N:$N,0),0),0)</f>
        <v>0</v>
      </c>
      <c r="AW290" s="52">
        <f>_xlfn.XLOOKUP(C290,'[9]②7月-汇总'!$D:$D,'[9]②7月-汇总'!$AC:$AC,0)</f>
        <v>0</v>
      </c>
      <c r="AX290" s="52">
        <f>_xlfn.XLOOKUP(C290,'[9]②7月-汇总'!$D:$D,'[9]②7月-汇总'!$AB:$AB,0)</f>
        <v>0</v>
      </c>
      <c r="AY290" s="52">
        <f>_xlfn.XLOOKUP(C290,'[9]②7月-汇总'!$D:$D,'[9]②7月-汇总'!$AD:$AD,0)</f>
        <v>0</v>
      </c>
      <c r="AZ290" s="54">
        <f t="shared" si="62"/>
        <v>0</v>
      </c>
      <c r="BA290" s="52">
        <f>_xlfn.XLOOKUP(C290,[11]健康师明细!$C:$C,[11]健康师明细!$K:$K,0)</f>
        <v>0</v>
      </c>
      <c r="BB290" s="55">
        <f>_xlfn.XLOOKUP(C290,'[9]②7月-汇总'!$D:$D,'[9]②7月-汇总'!$AE:$AE,0)</f>
        <v>0</v>
      </c>
      <c r="BC290" s="55">
        <f>_xlfn.XLOOKUP(C290,'[9]②7月-汇总'!$D:$D,'[9]②7月-汇总'!$AF:$AF,0)</f>
        <v>0</v>
      </c>
      <c r="BD290" s="58">
        <f>_xlfn.XLOOKUP(C290,'[9]②7月-汇总'!$D:$D,'[9]②7月-汇总'!$AG:$AG,0)</f>
        <v>0</v>
      </c>
      <c r="BE290" s="60" t="e">
        <f t="shared" si="66"/>
        <v>#REF!</v>
      </c>
      <c r="BF290" s="52">
        <f>_xlfn.XLOOKUP(C290,'[9]①7月-花名册'!$E:$E,'[9]①7月-花名册'!$U:$U,0)</f>
        <v>0</v>
      </c>
      <c r="BG290" s="61" t="e">
        <f t="shared" si="63"/>
        <v>#REF!</v>
      </c>
      <c r="BH290" s="61" t="e">
        <f t="shared" si="64"/>
        <v>#REF!</v>
      </c>
      <c r="BI290" s="52">
        <f>_xlfn.XLOOKUP(C290,[9]上月未发人员明细!$A:$A,[9]上月未发人员明细!$I:$I,0)</f>
        <v>0</v>
      </c>
      <c r="BJ290" s="52">
        <f>SUMIFS([7]手动调整!$F:$F,[7]手动调整!$B:$B,C290)</f>
        <v>0</v>
      </c>
      <c r="BK290" s="64" t="e">
        <f t="shared" si="65"/>
        <v>#REF!</v>
      </c>
    </row>
    <row r="291" spans="1:63">
      <c r="A291" s="68" t="s">
        <v>252</v>
      </c>
      <c r="B291" s="25" t="s">
        <v>402</v>
      </c>
      <c r="C291" s="25" t="s">
        <v>420</v>
      </c>
      <c r="D291" s="23">
        <f>_xlfn.XLOOKUP(C291,[1]期初设置!$E:$E,[1]期初设置!$AM:$AM,0)</f>
        <v>0</v>
      </c>
      <c r="E291" s="27" t="str">
        <f>IFERROR(_xlfn.XLOOKUP(C291,[1]期初设置!$E:$E,[1]期初设置!$R:$R),"")</f>
        <v/>
      </c>
      <c r="F291" s="27" t="str">
        <f>IFERROR(_xlfn.XLOOKUP(C291,[1]期初设置!$E:$E,[1]期初设置!S:S),"")</f>
        <v/>
      </c>
      <c r="G291" s="27" t="str">
        <f>IFERROR(_xlfn.XLOOKUP(C291,[1]期初设置!$E:$E,[1]期初设置!T:T),"")</f>
        <v/>
      </c>
      <c r="H291" s="27" t="str">
        <f>IFERROR(_xlfn.XLOOKUP(C291,[1]期初设置!$E:$E,[1]期初设置!U:U),"")</f>
        <v/>
      </c>
      <c r="I291" s="31">
        <f>_xlfn.XLOOKUP(A291,[2]门店排名!$C:$C,[2]门店排名!$E:$E,0)</f>
        <v>143757</v>
      </c>
      <c r="J291" s="31" t="str">
        <f>IFERROR(_xlfn.XLOOKUP(D291,'[1]⑥战队统计表-B-a-②呈现-业绩明细表④'!$A:$A,'[1]⑥战队统计表-B-a-②呈现-业绩明细表④'!$C:$C,0),"")</f>
        <v/>
      </c>
      <c r="K291" s="32">
        <f>IFERROR(_xlfn.XLOOKUP(C291,[1]期初设置!$E:$E,[1]期初设置!$AI:$AI,0),"")</f>
        <v>0</v>
      </c>
      <c r="L291" s="33">
        <f>_xlfn.XLOOKUP(C291,[1]期初设置!$E:$E,[1]期初设置!$J:$J,0)</f>
        <v>0</v>
      </c>
      <c r="M291" s="35">
        <f>_xlfn.XLOOKUP(C291,[1]期初设置!$E:$E,[1]期初设置!$I:$I,0)</f>
        <v>0</v>
      </c>
      <c r="N291" s="35">
        <f>_xlfn.XLOOKUP(C291,[1]期初设置!$E:$E,[1]期初设置!$K:$K,0)</f>
        <v>0</v>
      </c>
      <c r="O291" s="33">
        <f>_xlfn.XLOOKUP(C291,[1]期初设置!$E:$E,[1]期初设置!$O:$O,0)</f>
        <v>0</v>
      </c>
      <c r="P291" s="35">
        <f>IF(_xlfn.XLOOKUP(C291,[1]期初设置!$E:$E,[1]期初设置!$N:$N,0)="同老店",0,_xlfn.XLOOKUP(C291,[1]期初设置!$E:$E,[1]期初设置!$N:$N,0))</f>
        <v>0</v>
      </c>
      <c r="Q291" s="38">
        <f>_xlfn.XLOOKUP(C291,'[3]7月'!$C:$C,'[3]7月'!$E:$E,0)</f>
        <v>0</v>
      </c>
      <c r="R291" s="38">
        <f>_xlfn.XLOOKUP(C291,'[3]7月'!$C:$C,'[3]7月'!$D:$D,0)</f>
        <v>0</v>
      </c>
      <c r="S291" s="38">
        <f>_xlfn.XLOOKUP(A291,[2]人头人次表!$A:$A,[2]人头人次表!$C:$C,0)</f>
        <v>156</v>
      </c>
      <c r="T291" s="38">
        <f>_xlfn.XLOOKUP(C291,'[4]②7月-汇总'!$D:$D,'[4]②7月-汇总'!$AP:$AP,0)</f>
        <v>31</v>
      </c>
      <c r="U291" s="38">
        <f>_xlfn.XLOOKUP(C291,'[4]②7月-汇总'!$D:$D,'[4]②7月-汇总'!$U:$U,0)</f>
        <v>0</v>
      </c>
      <c r="V291" s="41">
        <f>_xlfn.XLOOKUP(C291,[5]期初设置!$E:$E,[5]期初设置!$AG:$AG,0)</f>
        <v>0</v>
      </c>
      <c r="W291" s="42">
        <f>_xlfn.XLOOKUP(C291,[5]期初设置!$E:$E,[5]期初设置!$AH:$AH,0)</f>
        <v>0</v>
      </c>
      <c r="X291" s="42">
        <f>_xlfn.XLOOKUP(C291,[5]期初设置!$E:$E,[5]期初设置!$AI:$AI,0)</f>
        <v>0</v>
      </c>
      <c r="Y291" s="42">
        <f>_xlfn.XLOOKUP(C291,[5]期初设置!$E:$E,[5]期初设置!$AM:$AM,0)</f>
        <v>0</v>
      </c>
      <c r="Z291" s="42">
        <f t="shared" si="54"/>
        <v>0</v>
      </c>
      <c r="AA291" s="42">
        <f t="shared" si="55"/>
        <v>0</v>
      </c>
      <c r="AB291" s="42">
        <f>_xlfn.XLOOKUP(C291,'[6]健康师-人工底薪'!$A:$A,'[6]健康师-人工底薪'!$AF:$AF,0)</f>
        <v>0</v>
      </c>
      <c r="AC291" s="47">
        <f t="shared" si="56"/>
        <v>0</v>
      </c>
      <c r="AD291" s="38">
        <f>_xlfn.XLOOKUP(C291,'[3]7月'!$C:$C,'[3]7月'!$F:$F,0)</f>
        <v>0</v>
      </c>
      <c r="AE291" s="38">
        <f>_xlfn.XLOOKUP(C291,'[8]7月'!$C:$C,'[8]7月'!$G:$G,0)</f>
        <v>0</v>
      </c>
      <c r="AF291" s="38">
        <f>_xlfn.XLOOKUP(C291,'[9]②7月-汇总'!$D:$D,'[9]②7月-汇总'!$W:$W,0)</f>
        <v>0</v>
      </c>
      <c r="AG291" s="38">
        <f>_xlfn.XLOOKUP(C291,'[9]②7月-汇总'!$D:$D,'[9]②7月-汇总'!$Z:$Z,0)</f>
        <v>0</v>
      </c>
      <c r="AH291" s="50" t="e">
        <f>AA291+AC291+#REF!+#REF!+#REF!+AF291+AG291+AD291+AE291</f>
        <v>#REF!</v>
      </c>
      <c r="AI291" s="38">
        <f>_xlfn.XLOOKUP(C291,'[9]①7月-花名册'!$E:$E,'[9]①7月-花名册'!$T:$T,0)</f>
        <v>1500</v>
      </c>
      <c r="AJ291" s="38">
        <f t="shared" si="57"/>
        <v>0</v>
      </c>
      <c r="AK291" s="38">
        <f t="shared" si="58"/>
        <v>1500</v>
      </c>
      <c r="AL291" s="38" t="e">
        <f t="shared" si="59"/>
        <v>#REF!</v>
      </c>
      <c r="AM291" s="38" t="e">
        <f t="shared" si="60"/>
        <v>#REF!</v>
      </c>
      <c r="AN291" s="52">
        <f>_xlfn.XLOOKUP(C291,'[9]②7月-汇总'!$D:$D,'[9]②7月-汇总'!AI:AI,0)</f>
        <v>0</v>
      </c>
      <c r="AO291" s="52">
        <f>_xlfn.XLOOKUP(C291,'[9]②7月-汇总'!$D:$D,'[9]②7月-汇总'!AJ:AJ,0)</f>
        <v>0</v>
      </c>
      <c r="AP291" s="52">
        <f>_xlfn.XLOOKUP(C291,'[9]②7月-汇总'!$D:$D,'[9]②7月-汇总'!AL:AL,0)</f>
        <v>0</v>
      </c>
      <c r="AQ291" s="54">
        <f t="shared" si="61"/>
        <v>0</v>
      </c>
      <c r="AR291" s="55">
        <f>_xlfn.XLOOKUP(C291,'[9]②7月-汇总'!$D:$D,'[9]②7月-汇总'!X:X,0)</f>
        <v>0</v>
      </c>
      <c r="AS291" s="55">
        <f>_xlfn.XLOOKUP(C291,'[9]②7月-汇总'!$D:$D,'[9]②7月-汇总'!Y:Y,0)</f>
        <v>0</v>
      </c>
      <c r="AT291" s="55"/>
      <c r="AU291" s="52">
        <f>_xlfn.XLOOKUP(C291,'[10]7月社保'!$B:$B,'[10]7月社保'!$L:$L,0)</f>
        <v>0</v>
      </c>
      <c r="AV291" s="52">
        <f>IFERROR(IF(AL291&gt;0,_xlfn.XLOOKUP(C291,[11]健康师明细!$C:$C,[11]健康师明细!$N:$N,0),0),0)</f>
        <v>0</v>
      </c>
      <c r="AW291" s="52">
        <f>_xlfn.XLOOKUP(C291,'[9]②7月-汇总'!$D:$D,'[9]②7月-汇总'!$AC:$AC,0)</f>
        <v>0</v>
      </c>
      <c r="AX291" s="52">
        <f>_xlfn.XLOOKUP(C291,'[9]②7月-汇总'!$D:$D,'[9]②7月-汇总'!$AB:$AB,0)</f>
        <v>0</v>
      </c>
      <c r="AY291" s="52">
        <f>_xlfn.XLOOKUP(C291,'[9]②7月-汇总'!$D:$D,'[9]②7月-汇总'!$AD:$AD,0)</f>
        <v>0</v>
      </c>
      <c r="AZ291" s="54">
        <f t="shared" si="62"/>
        <v>0</v>
      </c>
      <c r="BA291" s="52">
        <f>_xlfn.XLOOKUP(C291,[11]健康师明细!$C:$C,[11]健康师明细!$K:$K,0)</f>
        <v>0</v>
      </c>
      <c r="BB291" s="55">
        <f>_xlfn.XLOOKUP(C291,'[9]②7月-汇总'!$D:$D,'[9]②7月-汇总'!$AE:$AE,0)</f>
        <v>0</v>
      </c>
      <c r="BC291" s="55">
        <f>_xlfn.XLOOKUP(C291,'[9]②7月-汇总'!$D:$D,'[9]②7月-汇总'!$AF:$AF,0)</f>
        <v>0</v>
      </c>
      <c r="BD291" s="58">
        <f>_xlfn.XLOOKUP(C291,'[9]②7月-汇总'!$D:$D,'[9]②7月-汇总'!$AG:$AG,0)</f>
        <v>0</v>
      </c>
      <c r="BE291" s="60" t="e">
        <f t="shared" si="66"/>
        <v>#REF!</v>
      </c>
      <c r="BF291" s="52">
        <f>_xlfn.XLOOKUP(C291,'[9]①7月-花名册'!$E:$E,'[9]①7月-花名册'!$U:$U,0)</f>
        <v>0</v>
      </c>
      <c r="BG291" s="61" t="e">
        <f t="shared" si="63"/>
        <v>#REF!</v>
      </c>
      <c r="BH291" s="61" t="e">
        <f t="shared" si="64"/>
        <v>#REF!</v>
      </c>
      <c r="BI291" s="52">
        <f>_xlfn.XLOOKUP(C291,[9]上月未发人员明细!$A:$A,[9]上月未发人员明细!$I:$I,0)</f>
        <v>0</v>
      </c>
      <c r="BJ291" s="52">
        <f>SUMIFS([7]手动调整!$F:$F,[7]手动调整!$B:$B,C291)</f>
        <v>0</v>
      </c>
      <c r="BK291" s="64" t="e">
        <f t="shared" si="65"/>
        <v>#REF!</v>
      </c>
    </row>
    <row r="292" spans="1:63">
      <c r="A292" s="68" t="s">
        <v>271</v>
      </c>
      <c r="B292" s="25" t="s">
        <v>402</v>
      </c>
      <c r="C292" s="25" t="s">
        <v>421</v>
      </c>
      <c r="D292" s="23">
        <f>_xlfn.XLOOKUP(C292,[1]期初设置!$E:$E,[1]期初设置!$AM:$AM,0)</f>
        <v>0</v>
      </c>
      <c r="E292" s="27" t="str">
        <f>IFERROR(_xlfn.XLOOKUP(C292,[1]期初设置!$E:$E,[1]期初设置!$R:$R),"")</f>
        <v/>
      </c>
      <c r="F292" s="27" t="str">
        <f>IFERROR(_xlfn.XLOOKUP(C292,[1]期初设置!$E:$E,[1]期初设置!S:S),"")</f>
        <v/>
      </c>
      <c r="G292" s="27" t="str">
        <f>IFERROR(_xlfn.XLOOKUP(C292,[1]期初设置!$E:$E,[1]期初设置!T:T),"")</f>
        <v/>
      </c>
      <c r="H292" s="27" t="str">
        <f>IFERROR(_xlfn.XLOOKUP(C292,[1]期初设置!$E:$E,[1]期初设置!U:U),"")</f>
        <v/>
      </c>
      <c r="I292" s="31">
        <f>_xlfn.XLOOKUP(A292,[2]门店排名!$C:$C,[2]门店排名!$E:$E,0)</f>
        <v>180307.8</v>
      </c>
      <c r="J292" s="31" t="str">
        <f>IFERROR(_xlfn.XLOOKUP(D292,'[1]⑥战队统计表-B-a-②呈现-业绩明细表④'!$A:$A,'[1]⑥战队统计表-B-a-②呈现-业绩明细表④'!$C:$C,0),"")</f>
        <v/>
      </c>
      <c r="K292" s="32">
        <f>IFERROR(_xlfn.XLOOKUP(C292,[1]期初设置!$E:$E,[1]期初设置!$AI:$AI,0),"")</f>
        <v>0</v>
      </c>
      <c r="L292" s="33">
        <f>_xlfn.XLOOKUP(C292,[1]期初设置!$E:$E,[1]期初设置!$J:$J,0)</f>
        <v>0</v>
      </c>
      <c r="M292" s="35">
        <f>_xlfn.XLOOKUP(C292,[1]期初设置!$E:$E,[1]期初设置!$I:$I,0)</f>
        <v>0</v>
      </c>
      <c r="N292" s="35">
        <f>_xlfn.XLOOKUP(C292,[1]期初设置!$E:$E,[1]期初设置!$K:$K,0)</f>
        <v>0</v>
      </c>
      <c r="O292" s="33">
        <f>_xlfn.XLOOKUP(C292,[1]期初设置!$E:$E,[1]期初设置!$O:$O,0)</f>
        <v>0</v>
      </c>
      <c r="P292" s="35">
        <f>IF(_xlfn.XLOOKUP(C292,[1]期初设置!$E:$E,[1]期初设置!$N:$N,0)="同老店",0,_xlfn.XLOOKUP(C292,[1]期初设置!$E:$E,[1]期初设置!$N:$N,0))</f>
        <v>0</v>
      </c>
      <c r="Q292" s="38">
        <f>_xlfn.XLOOKUP(C292,'[3]7月'!$C:$C,'[3]7月'!$E:$E,0)</f>
        <v>0</v>
      </c>
      <c r="R292" s="38">
        <f>_xlfn.XLOOKUP(C292,'[3]7月'!$C:$C,'[3]7月'!$D:$D,0)</f>
        <v>0</v>
      </c>
      <c r="S292" s="38">
        <f>_xlfn.XLOOKUP(A292,[2]人头人次表!$A:$A,[2]人头人次表!$C:$C,0)</f>
        <v>154</v>
      </c>
      <c r="T292" s="38">
        <f>_xlfn.XLOOKUP(C292,'[4]②7月-汇总'!$D:$D,'[4]②7月-汇总'!$AP:$AP,0)</f>
        <v>31</v>
      </c>
      <c r="U292" s="38">
        <f>_xlfn.XLOOKUP(C292,'[4]②7月-汇总'!$D:$D,'[4]②7月-汇总'!$U:$U,0)</f>
        <v>0</v>
      </c>
      <c r="V292" s="41">
        <f>_xlfn.XLOOKUP(C292,[5]期初设置!$E:$E,[5]期初设置!$AG:$AG,0)</f>
        <v>0</v>
      </c>
      <c r="W292" s="42">
        <f>_xlfn.XLOOKUP(C292,[5]期初设置!$E:$E,[5]期初设置!$AH:$AH,0)</f>
        <v>0</v>
      </c>
      <c r="X292" s="42">
        <f>_xlfn.XLOOKUP(C292,[5]期初设置!$E:$E,[5]期初设置!$AI:$AI,0)</f>
        <v>0</v>
      </c>
      <c r="Y292" s="42">
        <f>_xlfn.XLOOKUP(C292,[5]期初设置!$E:$E,[5]期初设置!$AM:$AM,0)</f>
        <v>0</v>
      </c>
      <c r="Z292" s="42">
        <f t="shared" si="54"/>
        <v>0</v>
      </c>
      <c r="AA292" s="42">
        <f t="shared" si="55"/>
        <v>0</v>
      </c>
      <c r="AB292" s="42">
        <f>_xlfn.XLOOKUP(C292,'[6]健康师-人工底薪'!$A:$A,'[6]健康师-人工底薪'!$AF:$AF,0)</f>
        <v>0</v>
      </c>
      <c r="AC292" s="47">
        <f t="shared" si="56"/>
        <v>0</v>
      </c>
      <c r="AD292" s="38">
        <f>_xlfn.XLOOKUP(C292,'[3]7月'!$C:$C,'[3]7月'!$F:$F,0)</f>
        <v>0</v>
      </c>
      <c r="AE292" s="38">
        <f>_xlfn.XLOOKUP(C292,'[8]7月'!$C:$C,'[8]7月'!$G:$G,0)</f>
        <v>0</v>
      </c>
      <c r="AF292" s="38">
        <f>_xlfn.XLOOKUP(C292,'[9]②7月-汇总'!$D:$D,'[9]②7月-汇总'!$W:$W,0)</f>
        <v>0</v>
      </c>
      <c r="AG292" s="38">
        <f>_xlfn.XLOOKUP(C292,'[9]②7月-汇总'!$D:$D,'[9]②7月-汇总'!$Z:$Z,0)</f>
        <v>0</v>
      </c>
      <c r="AH292" s="50" t="e">
        <f>AA292+AC292+#REF!+#REF!+#REF!+AF292+AG292+AD292+AE292</f>
        <v>#REF!</v>
      </c>
      <c r="AI292" s="38">
        <f>_xlfn.XLOOKUP(C292,'[9]①7月-花名册'!$E:$E,'[9]①7月-花名册'!$T:$T,0)</f>
        <v>1400</v>
      </c>
      <c r="AJ292" s="38">
        <f t="shared" si="57"/>
        <v>0</v>
      </c>
      <c r="AK292" s="38">
        <f t="shared" si="58"/>
        <v>1400</v>
      </c>
      <c r="AL292" s="38" t="e">
        <f t="shared" si="59"/>
        <v>#REF!</v>
      </c>
      <c r="AM292" s="38" t="e">
        <f t="shared" si="60"/>
        <v>#REF!</v>
      </c>
      <c r="AN292" s="52">
        <f>_xlfn.XLOOKUP(C292,'[9]②7月-汇总'!$D:$D,'[9]②7月-汇总'!AI:AI,0)</f>
        <v>0</v>
      </c>
      <c r="AO292" s="52">
        <f>_xlfn.XLOOKUP(C292,'[9]②7月-汇总'!$D:$D,'[9]②7月-汇总'!AJ:AJ,0)</f>
        <v>0</v>
      </c>
      <c r="AP292" s="52">
        <f>_xlfn.XLOOKUP(C292,'[9]②7月-汇总'!$D:$D,'[9]②7月-汇总'!AL:AL,0)</f>
        <v>0</v>
      </c>
      <c r="AQ292" s="54">
        <f t="shared" si="61"/>
        <v>0</v>
      </c>
      <c r="AR292" s="55">
        <f>_xlfn.XLOOKUP(C292,'[9]②7月-汇总'!$D:$D,'[9]②7月-汇总'!X:X,0)</f>
        <v>0</v>
      </c>
      <c r="AS292" s="55">
        <f>_xlfn.XLOOKUP(C292,'[9]②7月-汇总'!$D:$D,'[9]②7月-汇总'!Y:Y,0)</f>
        <v>0</v>
      </c>
      <c r="AT292" s="55"/>
      <c r="AU292" s="52">
        <f>_xlfn.XLOOKUP(C292,'[10]7月社保'!$B:$B,'[10]7月社保'!$L:$L,0)</f>
        <v>0</v>
      </c>
      <c r="AV292" s="52">
        <f>IFERROR(IF(AL292&gt;0,_xlfn.XLOOKUP(C292,[11]健康师明细!$C:$C,[11]健康师明细!$N:$N,0),0),0)</f>
        <v>0</v>
      </c>
      <c r="AW292" s="52">
        <f>_xlfn.XLOOKUP(C292,'[9]②7月-汇总'!$D:$D,'[9]②7月-汇总'!$AC:$AC,0)</f>
        <v>0</v>
      </c>
      <c r="AX292" s="52">
        <f>_xlfn.XLOOKUP(C292,'[9]②7月-汇总'!$D:$D,'[9]②7月-汇总'!$AB:$AB,0)</f>
        <v>0</v>
      </c>
      <c r="AY292" s="52">
        <f>_xlfn.XLOOKUP(C292,'[9]②7月-汇总'!$D:$D,'[9]②7月-汇总'!$AD:$AD,0)</f>
        <v>0</v>
      </c>
      <c r="AZ292" s="54">
        <f t="shared" si="62"/>
        <v>0</v>
      </c>
      <c r="BA292" s="52">
        <f>_xlfn.XLOOKUP(C292,[11]健康师明细!$C:$C,[11]健康师明细!$K:$K,0)</f>
        <v>0</v>
      </c>
      <c r="BB292" s="55">
        <f>_xlfn.XLOOKUP(C292,'[9]②7月-汇总'!$D:$D,'[9]②7月-汇总'!$AE:$AE,0)</f>
        <v>0</v>
      </c>
      <c r="BC292" s="55">
        <f>_xlfn.XLOOKUP(C292,'[9]②7月-汇总'!$D:$D,'[9]②7月-汇总'!$AF:$AF,0)</f>
        <v>0</v>
      </c>
      <c r="BD292" s="58">
        <f>_xlfn.XLOOKUP(C292,'[9]②7月-汇总'!$D:$D,'[9]②7月-汇总'!$AG:$AG,0)</f>
        <v>0</v>
      </c>
      <c r="BE292" s="60" t="e">
        <f t="shared" si="66"/>
        <v>#REF!</v>
      </c>
      <c r="BF292" s="52">
        <f>_xlfn.XLOOKUP(C292,'[9]①7月-花名册'!$E:$E,'[9]①7月-花名册'!$U:$U,0)</f>
        <v>0</v>
      </c>
      <c r="BG292" s="61" t="e">
        <f t="shared" si="63"/>
        <v>#REF!</v>
      </c>
      <c r="BH292" s="61" t="e">
        <f t="shared" si="64"/>
        <v>#REF!</v>
      </c>
      <c r="BI292" s="52">
        <f>_xlfn.XLOOKUP(C292,[9]上月未发人员明细!$A:$A,[9]上月未发人员明细!$I:$I,0)</f>
        <v>0</v>
      </c>
      <c r="BJ292" s="52">
        <f>SUMIFS([7]手动调整!$F:$F,[7]手动调整!$B:$B,C292)</f>
        <v>0</v>
      </c>
      <c r="BK292" s="64" t="e">
        <f t="shared" si="65"/>
        <v>#REF!</v>
      </c>
    </row>
    <row r="293" spans="1:63">
      <c r="A293" s="68" t="s">
        <v>78</v>
      </c>
      <c r="B293" s="25" t="s">
        <v>402</v>
      </c>
      <c r="C293" s="25" t="s">
        <v>422</v>
      </c>
      <c r="D293" s="23">
        <f>_xlfn.XLOOKUP(C293,[1]期初设置!$E:$E,[1]期初设置!$AM:$AM,0)</f>
        <v>0</v>
      </c>
      <c r="E293" s="27" t="str">
        <f>IFERROR(_xlfn.XLOOKUP(C293,[1]期初设置!$E:$E,[1]期初设置!$R:$R),"")</f>
        <v/>
      </c>
      <c r="F293" s="27" t="str">
        <f>IFERROR(_xlfn.XLOOKUP(C293,[1]期初设置!$E:$E,[1]期初设置!S:S),"")</f>
        <v/>
      </c>
      <c r="G293" s="27" t="str">
        <f>IFERROR(_xlfn.XLOOKUP(C293,[1]期初设置!$E:$E,[1]期初设置!T:T),"")</f>
        <v/>
      </c>
      <c r="H293" s="27" t="str">
        <f>IFERROR(_xlfn.XLOOKUP(C293,[1]期初设置!$E:$E,[1]期初设置!U:U),"")</f>
        <v/>
      </c>
      <c r="I293" s="31">
        <f>_xlfn.XLOOKUP(A293,[2]门店排名!$C:$C,[2]门店排名!$E:$E,0)</f>
        <v>201952.3</v>
      </c>
      <c r="J293" s="31" t="str">
        <f>IFERROR(_xlfn.XLOOKUP(D293,'[1]⑥战队统计表-B-a-②呈现-业绩明细表④'!$A:$A,'[1]⑥战队统计表-B-a-②呈现-业绩明细表④'!$C:$C,0),"")</f>
        <v/>
      </c>
      <c r="K293" s="32">
        <f>IFERROR(_xlfn.XLOOKUP(C293,[1]期初设置!$E:$E,[1]期初设置!$AI:$AI,0),"")</f>
        <v>0</v>
      </c>
      <c r="L293" s="33">
        <f>_xlfn.XLOOKUP(C293,[1]期初设置!$E:$E,[1]期初设置!$J:$J,0)</f>
        <v>0</v>
      </c>
      <c r="M293" s="35">
        <f>_xlfn.XLOOKUP(C293,[1]期初设置!$E:$E,[1]期初设置!$I:$I,0)</f>
        <v>0</v>
      </c>
      <c r="N293" s="35">
        <f>_xlfn.XLOOKUP(C293,[1]期初设置!$E:$E,[1]期初设置!$K:$K,0)</f>
        <v>0</v>
      </c>
      <c r="O293" s="33">
        <f>_xlfn.XLOOKUP(C293,[1]期初设置!$E:$E,[1]期初设置!$O:$O,0)</f>
        <v>0</v>
      </c>
      <c r="P293" s="35">
        <f>IF(_xlfn.XLOOKUP(C293,[1]期初设置!$E:$E,[1]期初设置!$N:$N,0)="同老店",0,_xlfn.XLOOKUP(C293,[1]期初设置!$E:$E,[1]期初设置!$N:$N,0))</f>
        <v>0</v>
      </c>
      <c r="Q293" s="38">
        <f>_xlfn.XLOOKUP(C293,'[3]7月'!$C:$C,'[3]7月'!$E:$E,0)</f>
        <v>0</v>
      </c>
      <c r="R293" s="38">
        <f>_xlfn.XLOOKUP(C293,'[3]7月'!$C:$C,'[3]7月'!$D:$D,0)</f>
        <v>0</v>
      </c>
      <c r="S293" s="38">
        <f>_xlfn.XLOOKUP(A293,[2]人头人次表!$A:$A,[2]人头人次表!$C:$C,0)</f>
        <v>195</v>
      </c>
      <c r="T293" s="38">
        <f>_xlfn.XLOOKUP(C293,'[4]②7月-汇总'!$D:$D,'[4]②7月-汇总'!$AP:$AP,0)</f>
        <v>31</v>
      </c>
      <c r="U293" s="38">
        <f>_xlfn.XLOOKUP(C293,'[4]②7月-汇总'!$D:$D,'[4]②7月-汇总'!$U:$U,0)</f>
        <v>0</v>
      </c>
      <c r="V293" s="41">
        <f>_xlfn.XLOOKUP(C293,[5]期初设置!$E:$E,[5]期初设置!$AG:$AG,0)</f>
        <v>0</v>
      </c>
      <c r="W293" s="42">
        <f>_xlfn.XLOOKUP(C293,[5]期初设置!$E:$E,[5]期初设置!$AH:$AH,0)</f>
        <v>0</v>
      </c>
      <c r="X293" s="42">
        <f>_xlfn.XLOOKUP(C293,[5]期初设置!$E:$E,[5]期初设置!$AI:$AI,0)</f>
        <v>0</v>
      </c>
      <c r="Y293" s="42">
        <f>_xlfn.XLOOKUP(C293,[5]期初设置!$E:$E,[5]期初设置!$AM:$AM,0)</f>
        <v>0</v>
      </c>
      <c r="Z293" s="42">
        <f t="shared" si="54"/>
        <v>0</v>
      </c>
      <c r="AA293" s="42">
        <f t="shared" si="55"/>
        <v>0</v>
      </c>
      <c r="AB293" s="42">
        <f>_xlfn.XLOOKUP(C293,'[6]健康师-人工底薪'!$A:$A,'[6]健康师-人工底薪'!$AF:$AF,0)</f>
        <v>0</v>
      </c>
      <c r="AC293" s="47">
        <f t="shared" si="56"/>
        <v>0</v>
      </c>
      <c r="AD293" s="38">
        <f>_xlfn.XLOOKUP(C293,'[3]7月'!$C:$C,'[3]7月'!$F:$F,0)</f>
        <v>0</v>
      </c>
      <c r="AE293" s="38">
        <f>_xlfn.XLOOKUP(C293,'[8]7月'!$C:$C,'[8]7月'!$G:$G,0)</f>
        <v>0</v>
      </c>
      <c r="AF293" s="38">
        <f>_xlfn.XLOOKUP(C293,'[9]②7月-汇总'!$D:$D,'[9]②7月-汇总'!$W:$W,0)</f>
        <v>0</v>
      </c>
      <c r="AG293" s="38">
        <f>_xlfn.XLOOKUP(C293,'[9]②7月-汇总'!$D:$D,'[9]②7月-汇总'!$Z:$Z,0)</f>
        <v>0</v>
      </c>
      <c r="AH293" s="50" t="e">
        <f>AA293+AC293+#REF!+#REF!+#REF!+AF293+AG293+AD293+AE293</f>
        <v>#REF!</v>
      </c>
      <c r="AI293" s="38">
        <f>_xlfn.XLOOKUP(C293,'[9]①7月-花名册'!$E:$E,'[9]①7月-花名册'!$T:$T,0)</f>
        <v>1300</v>
      </c>
      <c r="AJ293" s="38">
        <f t="shared" si="57"/>
        <v>0</v>
      </c>
      <c r="AK293" s="38">
        <f t="shared" si="58"/>
        <v>1300</v>
      </c>
      <c r="AL293" s="38" t="e">
        <f t="shared" si="59"/>
        <v>#REF!</v>
      </c>
      <c r="AM293" s="38" t="e">
        <f t="shared" si="60"/>
        <v>#REF!</v>
      </c>
      <c r="AN293" s="52">
        <f>_xlfn.XLOOKUP(C293,'[9]②7月-汇总'!$D:$D,'[9]②7月-汇总'!AI:AI,0)</f>
        <v>0</v>
      </c>
      <c r="AO293" s="52">
        <f>_xlfn.XLOOKUP(C293,'[9]②7月-汇总'!$D:$D,'[9]②7月-汇总'!AJ:AJ,0)</f>
        <v>0</v>
      </c>
      <c r="AP293" s="52">
        <f>_xlfn.XLOOKUP(C293,'[9]②7月-汇总'!$D:$D,'[9]②7月-汇总'!AL:AL,0)</f>
        <v>0</v>
      </c>
      <c r="AQ293" s="54">
        <f t="shared" si="61"/>
        <v>0</v>
      </c>
      <c r="AR293" s="55">
        <f>_xlfn.XLOOKUP(C293,'[9]②7月-汇总'!$D:$D,'[9]②7月-汇总'!X:X,0)</f>
        <v>0</v>
      </c>
      <c r="AS293" s="55">
        <f>_xlfn.XLOOKUP(C293,'[9]②7月-汇总'!$D:$D,'[9]②7月-汇总'!Y:Y,0)</f>
        <v>0</v>
      </c>
      <c r="AT293" s="55"/>
      <c r="AU293" s="52">
        <f>_xlfn.XLOOKUP(C293,'[10]7月社保'!$B:$B,'[10]7月社保'!$L:$L,0)</f>
        <v>0</v>
      </c>
      <c r="AV293" s="52">
        <f>IFERROR(IF(AL293&gt;0,_xlfn.XLOOKUP(C293,[11]健康师明细!$C:$C,[11]健康师明细!$N:$N,0),0),0)</f>
        <v>0</v>
      </c>
      <c r="AW293" s="52">
        <f>_xlfn.XLOOKUP(C293,'[9]②7月-汇总'!$D:$D,'[9]②7月-汇总'!$AC:$AC,0)</f>
        <v>0</v>
      </c>
      <c r="AX293" s="52">
        <f>_xlfn.XLOOKUP(C293,'[9]②7月-汇总'!$D:$D,'[9]②7月-汇总'!$AB:$AB,0)</f>
        <v>0</v>
      </c>
      <c r="AY293" s="52">
        <f>_xlfn.XLOOKUP(C293,'[9]②7月-汇总'!$D:$D,'[9]②7月-汇总'!$AD:$AD,0)</f>
        <v>0</v>
      </c>
      <c r="AZ293" s="54">
        <f t="shared" si="62"/>
        <v>0</v>
      </c>
      <c r="BA293" s="52">
        <f>_xlfn.XLOOKUP(C293,[11]健康师明细!$C:$C,[11]健康师明细!$K:$K,0)</f>
        <v>0</v>
      </c>
      <c r="BB293" s="55">
        <f>_xlfn.XLOOKUP(C293,'[9]②7月-汇总'!$D:$D,'[9]②7月-汇总'!$AE:$AE,0)</f>
        <v>0</v>
      </c>
      <c r="BC293" s="55">
        <f>_xlfn.XLOOKUP(C293,'[9]②7月-汇总'!$D:$D,'[9]②7月-汇总'!$AF:$AF,0)</f>
        <v>0</v>
      </c>
      <c r="BD293" s="58">
        <f>_xlfn.XLOOKUP(C293,'[9]②7月-汇总'!$D:$D,'[9]②7月-汇总'!$AG:$AG,0)</f>
        <v>0</v>
      </c>
      <c r="BE293" s="60" t="e">
        <f t="shared" si="66"/>
        <v>#REF!</v>
      </c>
      <c r="BF293" s="52">
        <f>_xlfn.XLOOKUP(C293,'[9]①7月-花名册'!$E:$E,'[9]①7月-花名册'!$U:$U,0)</f>
        <v>0</v>
      </c>
      <c r="BG293" s="61" t="e">
        <f t="shared" si="63"/>
        <v>#REF!</v>
      </c>
      <c r="BH293" s="61" t="e">
        <f t="shared" si="64"/>
        <v>#REF!</v>
      </c>
      <c r="BI293" s="52">
        <f>_xlfn.XLOOKUP(C293,[9]上月未发人员明细!$A:$A,[9]上月未发人员明细!$I:$I,0)</f>
        <v>0</v>
      </c>
      <c r="BJ293" s="52">
        <f>SUMIFS([7]手动调整!$F:$F,[7]手动调整!$B:$B,C293)</f>
        <v>0</v>
      </c>
      <c r="BK293" s="64" t="e">
        <f t="shared" si="65"/>
        <v>#REF!</v>
      </c>
    </row>
    <row r="294" spans="1:63">
      <c r="A294" s="68" t="s">
        <v>289</v>
      </c>
      <c r="B294" s="25" t="s">
        <v>402</v>
      </c>
      <c r="C294" s="25" t="s">
        <v>423</v>
      </c>
      <c r="D294" s="23">
        <f>_xlfn.XLOOKUP(C294,[1]期初设置!$E:$E,[1]期初设置!$AM:$AM,0)</f>
        <v>0</v>
      </c>
      <c r="E294" s="27" t="str">
        <f>IFERROR(_xlfn.XLOOKUP(C294,[1]期初设置!$E:$E,[1]期初设置!$R:$R),"")</f>
        <v/>
      </c>
      <c r="F294" s="27" t="str">
        <f>IFERROR(_xlfn.XLOOKUP(C294,[1]期初设置!$E:$E,[1]期初设置!S:S),"")</f>
        <v/>
      </c>
      <c r="G294" s="27" t="str">
        <f>IFERROR(_xlfn.XLOOKUP(C294,[1]期初设置!$E:$E,[1]期初设置!T:T),"")</f>
        <v/>
      </c>
      <c r="H294" s="27" t="str">
        <f>IFERROR(_xlfn.XLOOKUP(C294,[1]期初设置!$E:$E,[1]期初设置!U:U),"")</f>
        <v/>
      </c>
      <c r="I294" s="31">
        <f>_xlfn.XLOOKUP(A294,[2]门店排名!$C:$C,[2]门店排名!$E:$E,0)</f>
        <v>169632</v>
      </c>
      <c r="J294" s="31" t="str">
        <f>IFERROR(_xlfn.XLOOKUP(D294,'[1]⑥战队统计表-B-a-②呈现-业绩明细表④'!$A:$A,'[1]⑥战队统计表-B-a-②呈现-业绩明细表④'!$C:$C,0),"")</f>
        <v/>
      </c>
      <c r="K294" s="32">
        <f>IFERROR(_xlfn.XLOOKUP(C294,[1]期初设置!$E:$E,[1]期初设置!$AI:$AI,0),"")</f>
        <v>0</v>
      </c>
      <c r="L294" s="33">
        <f>_xlfn.XLOOKUP(C294,[1]期初设置!$E:$E,[1]期初设置!$J:$J,0)</f>
        <v>0</v>
      </c>
      <c r="M294" s="35">
        <f>_xlfn.XLOOKUP(C294,[1]期初设置!$E:$E,[1]期初设置!$I:$I,0)</f>
        <v>0</v>
      </c>
      <c r="N294" s="35">
        <f>_xlfn.XLOOKUP(C294,[1]期初设置!$E:$E,[1]期初设置!$K:$K,0)</f>
        <v>0</v>
      </c>
      <c r="O294" s="33">
        <f>_xlfn.XLOOKUP(C294,[1]期初设置!$E:$E,[1]期初设置!$O:$O,0)</f>
        <v>0</v>
      </c>
      <c r="P294" s="35">
        <f>IF(_xlfn.XLOOKUP(C294,[1]期初设置!$E:$E,[1]期初设置!$N:$N,0)="同老店",0,_xlfn.XLOOKUP(C294,[1]期初设置!$E:$E,[1]期初设置!$N:$N,0))</f>
        <v>0</v>
      </c>
      <c r="Q294" s="38">
        <f>_xlfn.XLOOKUP(C294,'[3]7月'!$C:$C,'[3]7月'!$E:$E,0)</f>
        <v>0</v>
      </c>
      <c r="R294" s="38">
        <f>_xlfn.XLOOKUP(C294,'[3]7月'!$C:$C,'[3]7月'!$D:$D,0)</f>
        <v>0</v>
      </c>
      <c r="S294" s="38">
        <f>_xlfn.XLOOKUP(A294,[2]人头人次表!$A:$A,[2]人头人次表!$C:$C,0)</f>
        <v>180</v>
      </c>
      <c r="T294" s="38">
        <f>_xlfn.XLOOKUP(C294,'[4]②7月-汇总'!$D:$D,'[4]②7月-汇总'!$AP:$AP,0)</f>
        <v>31</v>
      </c>
      <c r="U294" s="38">
        <f>_xlfn.XLOOKUP(C294,'[4]②7月-汇总'!$D:$D,'[4]②7月-汇总'!$U:$U,0)</f>
        <v>0</v>
      </c>
      <c r="V294" s="41">
        <f>_xlfn.XLOOKUP(C294,[5]期初设置!$E:$E,[5]期初设置!$AG:$AG,0)</f>
        <v>0</v>
      </c>
      <c r="W294" s="42">
        <f>_xlfn.XLOOKUP(C294,[5]期初设置!$E:$E,[5]期初设置!$AH:$AH,0)</f>
        <v>0</v>
      </c>
      <c r="X294" s="42">
        <f>_xlfn.XLOOKUP(C294,[5]期初设置!$E:$E,[5]期初设置!$AI:$AI,0)</f>
        <v>0</v>
      </c>
      <c r="Y294" s="42">
        <f>_xlfn.XLOOKUP(C294,[5]期初设置!$E:$E,[5]期初设置!$AM:$AM,0)</f>
        <v>0</v>
      </c>
      <c r="Z294" s="42">
        <f t="shared" si="54"/>
        <v>0</v>
      </c>
      <c r="AA294" s="42">
        <f t="shared" si="55"/>
        <v>0</v>
      </c>
      <c r="AB294" s="42">
        <f>_xlfn.XLOOKUP(C294,'[6]健康师-人工底薪'!$A:$A,'[6]健康师-人工底薪'!$AF:$AF,0)</f>
        <v>0</v>
      </c>
      <c r="AC294" s="47">
        <f t="shared" si="56"/>
        <v>0</v>
      </c>
      <c r="AD294" s="38">
        <f>_xlfn.XLOOKUP(C294,'[3]7月'!$C:$C,'[3]7月'!$F:$F,0)</f>
        <v>0</v>
      </c>
      <c r="AE294" s="38">
        <f>_xlfn.XLOOKUP(C294,'[8]7月'!$C:$C,'[8]7月'!$G:$G,0)</f>
        <v>0</v>
      </c>
      <c r="AF294" s="38">
        <f>_xlfn.XLOOKUP(C294,'[9]②7月-汇总'!$D:$D,'[9]②7月-汇总'!$W:$W,0)</f>
        <v>0</v>
      </c>
      <c r="AG294" s="38">
        <f>_xlfn.XLOOKUP(C294,'[9]②7月-汇总'!$D:$D,'[9]②7月-汇总'!$Z:$Z,0)</f>
        <v>0</v>
      </c>
      <c r="AH294" s="50" t="e">
        <f>AA294+AC294+#REF!+#REF!+#REF!+AF294+AG294+AD294+AE294</f>
        <v>#REF!</v>
      </c>
      <c r="AI294" s="38">
        <f>_xlfn.XLOOKUP(C294,'[9]①7月-花名册'!$E:$E,'[9]①7月-花名册'!$T:$T,0)</f>
        <v>1200</v>
      </c>
      <c r="AJ294" s="38">
        <f t="shared" si="57"/>
        <v>0</v>
      </c>
      <c r="AK294" s="38">
        <f t="shared" si="58"/>
        <v>1200</v>
      </c>
      <c r="AL294" s="38" t="e">
        <f t="shared" si="59"/>
        <v>#REF!</v>
      </c>
      <c r="AM294" s="38" t="e">
        <f t="shared" si="60"/>
        <v>#REF!</v>
      </c>
      <c r="AN294" s="52">
        <f>_xlfn.XLOOKUP(C294,'[9]②7月-汇总'!$D:$D,'[9]②7月-汇总'!AI:AI,0)</f>
        <v>0</v>
      </c>
      <c r="AO294" s="52">
        <f>_xlfn.XLOOKUP(C294,'[9]②7月-汇总'!$D:$D,'[9]②7月-汇总'!AJ:AJ,0)</f>
        <v>0</v>
      </c>
      <c r="AP294" s="52">
        <f>_xlfn.XLOOKUP(C294,'[9]②7月-汇总'!$D:$D,'[9]②7月-汇总'!AL:AL,0)</f>
        <v>0</v>
      </c>
      <c r="AQ294" s="54">
        <f t="shared" si="61"/>
        <v>0</v>
      </c>
      <c r="AR294" s="55">
        <f>_xlfn.XLOOKUP(C294,'[9]②7月-汇总'!$D:$D,'[9]②7月-汇总'!X:X,0)</f>
        <v>0</v>
      </c>
      <c r="AS294" s="55">
        <f>_xlfn.XLOOKUP(C294,'[9]②7月-汇总'!$D:$D,'[9]②7月-汇总'!Y:Y,0)</f>
        <v>0</v>
      </c>
      <c r="AT294" s="55"/>
      <c r="AU294" s="52">
        <f>_xlfn.XLOOKUP(C294,'[10]7月社保'!$B:$B,'[10]7月社保'!$L:$L,0)</f>
        <v>0</v>
      </c>
      <c r="AV294" s="52">
        <f>IFERROR(IF(AL294&gt;0,_xlfn.XLOOKUP(C294,[11]健康师明细!$C:$C,[11]健康师明细!$N:$N,0),0),0)</f>
        <v>0</v>
      </c>
      <c r="AW294" s="52">
        <f>_xlfn.XLOOKUP(C294,'[9]②7月-汇总'!$D:$D,'[9]②7月-汇总'!$AC:$AC,0)</f>
        <v>0</v>
      </c>
      <c r="AX294" s="52">
        <f>_xlfn.XLOOKUP(C294,'[9]②7月-汇总'!$D:$D,'[9]②7月-汇总'!$AB:$AB,0)</f>
        <v>0</v>
      </c>
      <c r="AY294" s="52">
        <f>_xlfn.XLOOKUP(C294,'[9]②7月-汇总'!$D:$D,'[9]②7月-汇总'!$AD:$AD,0)</f>
        <v>0</v>
      </c>
      <c r="AZ294" s="54">
        <f t="shared" si="62"/>
        <v>0</v>
      </c>
      <c r="BA294" s="52">
        <f>_xlfn.XLOOKUP(C294,[11]健康师明细!$C:$C,[11]健康师明细!$K:$K,0)</f>
        <v>0</v>
      </c>
      <c r="BB294" s="55">
        <f>_xlfn.XLOOKUP(C294,'[9]②7月-汇总'!$D:$D,'[9]②7月-汇总'!$AE:$AE,0)</f>
        <v>0</v>
      </c>
      <c r="BC294" s="55">
        <f>_xlfn.XLOOKUP(C294,'[9]②7月-汇总'!$D:$D,'[9]②7月-汇总'!$AF:$AF,0)</f>
        <v>0</v>
      </c>
      <c r="BD294" s="58">
        <f>_xlfn.XLOOKUP(C294,'[9]②7月-汇总'!$D:$D,'[9]②7月-汇总'!$AG:$AG,0)</f>
        <v>0</v>
      </c>
      <c r="BE294" s="60" t="e">
        <f t="shared" si="66"/>
        <v>#REF!</v>
      </c>
      <c r="BF294" s="52">
        <f>_xlfn.XLOOKUP(C294,'[9]①7月-花名册'!$E:$E,'[9]①7月-花名册'!$U:$U,0)</f>
        <v>0</v>
      </c>
      <c r="BG294" s="61" t="e">
        <f t="shared" si="63"/>
        <v>#REF!</v>
      </c>
      <c r="BH294" s="61" t="e">
        <f t="shared" si="64"/>
        <v>#REF!</v>
      </c>
      <c r="BI294" s="52">
        <f>_xlfn.XLOOKUP(C294,[9]上月未发人员明细!$A:$A,[9]上月未发人员明细!$I:$I,0)</f>
        <v>0</v>
      </c>
      <c r="BJ294" s="52">
        <f>SUMIFS([7]手动调整!$F:$F,[7]手动调整!$B:$B,C294)</f>
        <v>0</v>
      </c>
      <c r="BK294" s="64" t="e">
        <f t="shared" si="65"/>
        <v>#REF!</v>
      </c>
    </row>
    <row r="295" spans="1:63">
      <c r="A295" s="68" t="s">
        <v>298</v>
      </c>
      <c r="B295" s="25" t="s">
        <v>402</v>
      </c>
      <c r="C295" s="25" t="s">
        <v>424</v>
      </c>
      <c r="D295" s="23">
        <f>_xlfn.XLOOKUP(C295,[1]期初设置!$E:$E,[1]期初设置!$AM:$AM,0)</f>
        <v>0</v>
      </c>
      <c r="E295" s="27" t="str">
        <f>IFERROR(_xlfn.XLOOKUP(C295,[1]期初设置!$E:$E,[1]期初设置!$R:$R),"")</f>
        <v/>
      </c>
      <c r="F295" s="27" t="str">
        <f>IFERROR(_xlfn.XLOOKUP(C295,[1]期初设置!$E:$E,[1]期初设置!S:S),"")</f>
        <v/>
      </c>
      <c r="G295" s="27" t="str">
        <f>IFERROR(_xlfn.XLOOKUP(C295,[1]期初设置!$E:$E,[1]期初设置!T:T),"")</f>
        <v/>
      </c>
      <c r="H295" s="27" t="str">
        <f>IFERROR(_xlfn.XLOOKUP(C295,[1]期初设置!$E:$E,[1]期初设置!U:U),"")</f>
        <v/>
      </c>
      <c r="I295" s="31">
        <f>_xlfn.XLOOKUP(A295,[2]门店排名!$C:$C,[2]门店排名!$E:$E,0)</f>
        <v>160812</v>
      </c>
      <c r="J295" s="31" t="str">
        <f>IFERROR(_xlfn.XLOOKUP(D295,'[1]⑥战队统计表-B-a-②呈现-业绩明细表④'!$A:$A,'[1]⑥战队统计表-B-a-②呈现-业绩明细表④'!$C:$C,0),"")</f>
        <v/>
      </c>
      <c r="K295" s="32">
        <f>IFERROR(_xlfn.XLOOKUP(C295,[1]期初设置!$E:$E,[1]期初设置!$AI:$AI,0),"")</f>
        <v>0</v>
      </c>
      <c r="L295" s="33">
        <f>_xlfn.XLOOKUP(C295,[1]期初设置!$E:$E,[1]期初设置!$J:$J,0)</f>
        <v>0</v>
      </c>
      <c r="M295" s="35">
        <f>_xlfn.XLOOKUP(C295,[1]期初设置!$E:$E,[1]期初设置!$I:$I,0)</f>
        <v>0</v>
      </c>
      <c r="N295" s="35">
        <f>_xlfn.XLOOKUP(C295,[1]期初设置!$E:$E,[1]期初设置!$K:$K,0)</f>
        <v>0</v>
      </c>
      <c r="O295" s="33">
        <f>_xlfn.XLOOKUP(C295,[1]期初设置!$E:$E,[1]期初设置!$O:$O,0)</f>
        <v>0</v>
      </c>
      <c r="P295" s="35">
        <f>IF(_xlfn.XLOOKUP(C295,[1]期初设置!$E:$E,[1]期初设置!$N:$N,0)="同老店",0,_xlfn.XLOOKUP(C295,[1]期初设置!$E:$E,[1]期初设置!$N:$N,0))</f>
        <v>0</v>
      </c>
      <c r="Q295" s="38">
        <f>_xlfn.XLOOKUP(C295,'[3]7月'!$C:$C,'[3]7月'!$E:$E,0)</f>
        <v>0</v>
      </c>
      <c r="R295" s="38">
        <f>_xlfn.XLOOKUP(C295,'[3]7月'!$C:$C,'[3]7月'!$D:$D,0)</f>
        <v>0</v>
      </c>
      <c r="S295" s="38">
        <f>_xlfn.XLOOKUP(A295,[2]人头人次表!$A:$A,[2]人头人次表!$C:$C,0)</f>
        <v>192</v>
      </c>
      <c r="T295" s="38">
        <f>_xlfn.XLOOKUP(C295,'[4]②7月-汇总'!$D:$D,'[4]②7月-汇总'!$AP:$AP,0)</f>
        <v>31</v>
      </c>
      <c r="U295" s="38">
        <f>_xlfn.XLOOKUP(C295,'[4]②7月-汇总'!$D:$D,'[4]②7月-汇总'!$U:$U,0)</f>
        <v>0</v>
      </c>
      <c r="V295" s="41">
        <f>_xlfn.XLOOKUP(C295,[5]期初设置!$E:$E,[5]期初设置!$AG:$AG,0)</f>
        <v>0</v>
      </c>
      <c r="W295" s="42">
        <f>_xlfn.XLOOKUP(C295,[5]期初设置!$E:$E,[5]期初设置!$AH:$AH,0)</f>
        <v>0</v>
      </c>
      <c r="X295" s="42">
        <f>_xlfn.XLOOKUP(C295,[5]期初设置!$E:$E,[5]期初设置!$AI:$AI,0)</f>
        <v>0</v>
      </c>
      <c r="Y295" s="42">
        <f>_xlfn.XLOOKUP(C295,[5]期初设置!$E:$E,[5]期初设置!$AM:$AM,0)</f>
        <v>0</v>
      </c>
      <c r="Z295" s="42">
        <f t="shared" si="54"/>
        <v>0</v>
      </c>
      <c r="AA295" s="42">
        <f t="shared" si="55"/>
        <v>0</v>
      </c>
      <c r="AB295" s="42">
        <f>_xlfn.XLOOKUP(C295,'[6]健康师-人工底薪'!$A:$A,'[6]健康师-人工底薪'!$AF:$AF,0)</f>
        <v>0</v>
      </c>
      <c r="AC295" s="47">
        <f t="shared" si="56"/>
        <v>0</v>
      </c>
      <c r="AD295" s="38">
        <f>_xlfn.XLOOKUP(C295,'[3]7月'!$C:$C,'[3]7月'!$F:$F,0)</f>
        <v>0</v>
      </c>
      <c r="AE295" s="38">
        <f>_xlfn.XLOOKUP(C295,'[8]7月'!$C:$C,'[8]7月'!$G:$G,0)</f>
        <v>0</v>
      </c>
      <c r="AF295" s="38">
        <f>_xlfn.XLOOKUP(C295,'[9]②7月-汇总'!$D:$D,'[9]②7月-汇总'!$W:$W,0)</f>
        <v>0</v>
      </c>
      <c r="AG295" s="38">
        <f>_xlfn.XLOOKUP(C295,'[9]②7月-汇总'!$D:$D,'[9]②7月-汇总'!$Z:$Z,0)</f>
        <v>0</v>
      </c>
      <c r="AH295" s="50" t="e">
        <f>AA295+AC295+#REF!+#REF!+#REF!+AF295+AG295+AD295+AE295</f>
        <v>#REF!</v>
      </c>
      <c r="AI295" s="38">
        <f>_xlfn.XLOOKUP(C295,'[9]①7月-花名册'!$E:$E,'[9]①7月-花名册'!$T:$T,0)</f>
        <v>1100</v>
      </c>
      <c r="AJ295" s="38">
        <f t="shared" si="57"/>
        <v>0</v>
      </c>
      <c r="AK295" s="38">
        <f t="shared" si="58"/>
        <v>1100</v>
      </c>
      <c r="AL295" s="38" t="e">
        <f t="shared" si="59"/>
        <v>#REF!</v>
      </c>
      <c r="AM295" s="38" t="e">
        <f t="shared" si="60"/>
        <v>#REF!</v>
      </c>
      <c r="AN295" s="52">
        <f>_xlfn.XLOOKUP(C295,'[9]②7月-汇总'!$D:$D,'[9]②7月-汇总'!AI:AI,0)</f>
        <v>0</v>
      </c>
      <c r="AO295" s="52">
        <f>_xlfn.XLOOKUP(C295,'[9]②7月-汇总'!$D:$D,'[9]②7月-汇总'!AJ:AJ,0)</f>
        <v>0</v>
      </c>
      <c r="AP295" s="52">
        <f>_xlfn.XLOOKUP(C295,'[9]②7月-汇总'!$D:$D,'[9]②7月-汇总'!AL:AL,0)</f>
        <v>0</v>
      </c>
      <c r="AQ295" s="54">
        <f t="shared" si="61"/>
        <v>0</v>
      </c>
      <c r="AR295" s="55">
        <f>_xlfn.XLOOKUP(C295,'[9]②7月-汇总'!$D:$D,'[9]②7月-汇总'!X:X,0)</f>
        <v>0</v>
      </c>
      <c r="AS295" s="55">
        <f>_xlfn.XLOOKUP(C295,'[9]②7月-汇总'!$D:$D,'[9]②7月-汇总'!Y:Y,0)</f>
        <v>0</v>
      </c>
      <c r="AT295" s="55"/>
      <c r="AU295" s="52">
        <f>_xlfn.XLOOKUP(C295,'[10]7月社保'!$B:$B,'[10]7月社保'!$L:$L,0)</f>
        <v>0</v>
      </c>
      <c r="AV295" s="52">
        <f>IFERROR(IF(AL295&gt;0,_xlfn.XLOOKUP(C295,[11]健康师明细!$C:$C,[11]健康师明细!$N:$N,0),0),0)</f>
        <v>0</v>
      </c>
      <c r="AW295" s="52">
        <f>_xlfn.XLOOKUP(C295,'[9]②7月-汇总'!$D:$D,'[9]②7月-汇总'!$AC:$AC,0)</f>
        <v>0</v>
      </c>
      <c r="AX295" s="52">
        <f>_xlfn.XLOOKUP(C295,'[9]②7月-汇总'!$D:$D,'[9]②7月-汇总'!$AB:$AB,0)</f>
        <v>0</v>
      </c>
      <c r="AY295" s="52">
        <f>_xlfn.XLOOKUP(C295,'[9]②7月-汇总'!$D:$D,'[9]②7月-汇总'!$AD:$AD,0)</f>
        <v>0</v>
      </c>
      <c r="AZ295" s="54">
        <f t="shared" si="62"/>
        <v>0</v>
      </c>
      <c r="BA295" s="52">
        <f>_xlfn.XLOOKUP(C295,[11]健康师明细!$C:$C,[11]健康师明细!$K:$K,0)</f>
        <v>0</v>
      </c>
      <c r="BB295" s="55">
        <f>_xlfn.XLOOKUP(C295,'[9]②7月-汇总'!$D:$D,'[9]②7月-汇总'!$AE:$AE,0)</f>
        <v>0</v>
      </c>
      <c r="BC295" s="55">
        <f>_xlfn.XLOOKUP(C295,'[9]②7月-汇总'!$D:$D,'[9]②7月-汇总'!$AF:$AF,0)</f>
        <v>0</v>
      </c>
      <c r="BD295" s="58">
        <f>_xlfn.XLOOKUP(C295,'[9]②7月-汇总'!$D:$D,'[9]②7月-汇总'!$AG:$AG,0)</f>
        <v>0</v>
      </c>
      <c r="BE295" s="60" t="e">
        <f t="shared" si="66"/>
        <v>#REF!</v>
      </c>
      <c r="BF295" s="52">
        <f>_xlfn.XLOOKUP(C295,'[9]①7月-花名册'!$E:$E,'[9]①7月-花名册'!$U:$U,0)</f>
        <v>0</v>
      </c>
      <c r="BG295" s="61" t="e">
        <f t="shared" si="63"/>
        <v>#REF!</v>
      </c>
      <c r="BH295" s="61" t="e">
        <f t="shared" si="64"/>
        <v>#REF!</v>
      </c>
      <c r="BI295" s="52">
        <f>_xlfn.XLOOKUP(C295,[9]上月未发人员明细!$A:$A,[9]上月未发人员明细!$I:$I,0)</f>
        <v>0</v>
      </c>
      <c r="BJ295" s="52">
        <f>SUMIFS([7]手动调整!$F:$F,[7]手动调整!$B:$B,C295)</f>
        <v>0</v>
      </c>
      <c r="BK295" s="64" t="e">
        <f t="shared" si="65"/>
        <v>#REF!</v>
      </c>
    </row>
    <row r="296" spans="1:63">
      <c r="A296" s="68" t="s">
        <v>307</v>
      </c>
      <c r="B296" s="25" t="s">
        <v>402</v>
      </c>
      <c r="C296" s="25" t="s">
        <v>425</v>
      </c>
      <c r="D296" s="23">
        <f>_xlfn.XLOOKUP(C296,[1]期初设置!$E:$E,[1]期初设置!$AM:$AM,0)</f>
        <v>0</v>
      </c>
      <c r="E296" s="27" t="str">
        <f>IFERROR(_xlfn.XLOOKUP(C296,[1]期初设置!$E:$E,[1]期初设置!$R:$R),"")</f>
        <v/>
      </c>
      <c r="F296" s="27" t="str">
        <f>IFERROR(_xlfn.XLOOKUP(C296,[1]期初设置!$E:$E,[1]期初设置!S:S),"")</f>
        <v/>
      </c>
      <c r="G296" s="27" t="str">
        <f>IFERROR(_xlfn.XLOOKUP(C296,[1]期初设置!$E:$E,[1]期初设置!T:T),"")</f>
        <v/>
      </c>
      <c r="H296" s="27" t="str">
        <f>IFERROR(_xlfn.XLOOKUP(C296,[1]期初设置!$E:$E,[1]期初设置!U:U),"")</f>
        <v/>
      </c>
      <c r="I296" s="31">
        <f>_xlfn.XLOOKUP(A296,[2]门店排名!$C:$C,[2]门店排名!$E:$E,0)</f>
        <v>120949.6</v>
      </c>
      <c r="J296" s="31" t="str">
        <f>IFERROR(_xlfn.XLOOKUP(D296,'[1]⑥战队统计表-B-a-②呈现-业绩明细表④'!$A:$A,'[1]⑥战队统计表-B-a-②呈现-业绩明细表④'!$C:$C,0),"")</f>
        <v/>
      </c>
      <c r="K296" s="32">
        <f>IFERROR(_xlfn.XLOOKUP(C296,[1]期初设置!$E:$E,[1]期初设置!$AI:$AI,0),"")</f>
        <v>0</v>
      </c>
      <c r="L296" s="33">
        <f>_xlfn.XLOOKUP(C296,[1]期初设置!$E:$E,[1]期初设置!$J:$J,0)</f>
        <v>0</v>
      </c>
      <c r="M296" s="35">
        <f>_xlfn.XLOOKUP(C296,[1]期初设置!$E:$E,[1]期初设置!$I:$I,0)</f>
        <v>0</v>
      </c>
      <c r="N296" s="35">
        <f>_xlfn.XLOOKUP(C296,[1]期初设置!$E:$E,[1]期初设置!$K:$K,0)</f>
        <v>0</v>
      </c>
      <c r="O296" s="33">
        <f>_xlfn.XLOOKUP(C296,[1]期初设置!$E:$E,[1]期初设置!$O:$O,0)</f>
        <v>0</v>
      </c>
      <c r="P296" s="35">
        <f>IF(_xlfn.XLOOKUP(C296,[1]期初设置!$E:$E,[1]期初设置!$N:$N,0)="同老店",0,_xlfn.XLOOKUP(C296,[1]期初设置!$E:$E,[1]期初设置!$N:$N,0))</f>
        <v>0</v>
      </c>
      <c r="Q296" s="38">
        <f>_xlfn.XLOOKUP(C296,'[3]7月'!$C:$C,'[3]7月'!$E:$E,0)</f>
        <v>0</v>
      </c>
      <c r="R296" s="38">
        <f>_xlfn.XLOOKUP(C296,'[3]7月'!$C:$C,'[3]7月'!$D:$D,0)</f>
        <v>0</v>
      </c>
      <c r="S296" s="38">
        <f>_xlfn.XLOOKUP(A296,[2]人头人次表!$A:$A,[2]人头人次表!$C:$C,0)</f>
        <v>149</v>
      </c>
      <c r="T296" s="38">
        <f>_xlfn.XLOOKUP(C296,'[4]②7月-汇总'!$D:$D,'[4]②7月-汇总'!$AP:$AP,0)</f>
        <v>31</v>
      </c>
      <c r="U296" s="38">
        <f>_xlfn.XLOOKUP(C296,'[4]②7月-汇总'!$D:$D,'[4]②7月-汇总'!$U:$U,0)</f>
        <v>0</v>
      </c>
      <c r="V296" s="41">
        <f>_xlfn.XLOOKUP(C296,[5]期初设置!$E:$E,[5]期初设置!$AG:$AG,0)</f>
        <v>0</v>
      </c>
      <c r="W296" s="42">
        <f>_xlfn.XLOOKUP(C296,[5]期初设置!$E:$E,[5]期初设置!$AH:$AH,0)</f>
        <v>0</v>
      </c>
      <c r="X296" s="42">
        <f>_xlfn.XLOOKUP(C296,[5]期初设置!$E:$E,[5]期初设置!$AI:$AI,0)</f>
        <v>0</v>
      </c>
      <c r="Y296" s="42">
        <f>_xlfn.XLOOKUP(C296,[5]期初设置!$E:$E,[5]期初设置!$AM:$AM,0)</f>
        <v>0</v>
      </c>
      <c r="Z296" s="42">
        <f t="shared" si="54"/>
        <v>0</v>
      </c>
      <c r="AA296" s="42">
        <f t="shared" si="55"/>
        <v>0</v>
      </c>
      <c r="AB296" s="42">
        <f>_xlfn.XLOOKUP(C296,'[6]健康师-人工底薪'!$A:$A,'[6]健康师-人工底薪'!$AF:$AF,0)</f>
        <v>0</v>
      </c>
      <c r="AC296" s="47">
        <f t="shared" si="56"/>
        <v>0</v>
      </c>
      <c r="AD296" s="38">
        <f>_xlfn.XLOOKUP(C296,'[3]7月'!$C:$C,'[3]7月'!$F:$F,0)</f>
        <v>0</v>
      </c>
      <c r="AE296" s="38">
        <f>_xlfn.XLOOKUP(C296,'[8]7月'!$C:$C,'[8]7月'!$G:$G,0)</f>
        <v>0</v>
      </c>
      <c r="AF296" s="38">
        <f>_xlfn.XLOOKUP(C296,'[9]②7月-汇总'!$D:$D,'[9]②7月-汇总'!$W:$W,0)</f>
        <v>0</v>
      </c>
      <c r="AG296" s="38">
        <f>_xlfn.XLOOKUP(C296,'[9]②7月-汇总'!$D:$D,'[9]②7月-汇总'!$Z:$Z,0)</f>
        <v>0</v>
      </c>
      <c r="AH296" s="50" t="e">
        <f>AA296+AC296+#REF!+#REF!+#REF!+AF296+AG296+AD296+AE296</f>
        <v>#REF!</v>
      </c>
      <c r="AI296" s="38">
        <f>_xlfn.XLOOKUP(C296,'[9]①7月-花名册'!$E:$E,'[9]①7月-花名册'!$T:$T,0)</f>
        <v>1400</v>
      </c>
      <c r="AJ296" s="38">
        <f t="shared" si="57"/>
        <v>0</v>
      </c>
      <c r="AK296" s="38">
        <f t="shared" si="58"/>
        <v>1400</v>
      </c>
      <c r="AL296" s="38" t="e">
        <f t="shared" si="59"/>
        <v>#REF!</v>
      </c>
      <c r="AM296" s="38" t="e">
        <f t="shared" si="60"/>
        <v>#REF!</v>
      </c>
      <c r="AN296" s="52">
        <f>_xlfn.XLOOKUP(C296,'[9]②7月-汇总'!$D:$D,'[9]②7月-汇总'!AI:AI,0)</f>
        <v>0</v>
      </c>
      <c r="AO296" s="52">
        <f>_xlfn.XLOOKUP(C296,'[9]②7月-汇总'!$D:$D,'[9]②7月-汇总'!AJ:AJ,0)</f>
        <v>0</v>
      </c>
      <c r="AP296" s="52">
        <f>_xlfn.XLOOKUP(C296,'[9]②7月-汇总'!$D:$D,'[9]②7月-汇总'!AL:AL,0)</f>
        <v>0</v>
      </c>
      <c r="AQ296" s="54">
        <f t="shared" si="61"/>
        <v>0</v>
      </c>
      <c r="AR296" s="55">
        <f>_xlfn.XLOOKUP(C296,'[9]②7月-汇总'!$D:$D,'[9]②7月-汇总'!X:X,0)</f>
        <v>0</v>
      </c>
      <c r="AS296" s="55">
        <f>_xlfn.XLOOKUP(C296,'[9]②7月-汇总'!$D:$D,'[9]②7月-汇总'!Y:Y,0)</f>
        <v>0</v>
      </c>
      <c r="AT296" s="55"/>
      <c r="AU296" s="52">
        <f>_xlfn.XLOOKUP(C296,'[10]7月社保'!$B:$B,'[10]7月社保'!$L:$L,0)</f>
        <v>0</v>
      </c>
      <c r="AV296" s="52">
        <f>IFERROR(IF(AL296&gt;0,_xlfn.XLOOKUP(C296,[11]健康师明细!$C:$C,[11]健康师明细!$N:$N,0),0),0)</f>
        <v>0</v>
      </c>
      <c r="AW296" s="52">
        <f>_xlfn.XLOOKUP(C296,'[9]②7月-汇总'!$D:$D,'[9]②7月-汇总'!$AC:$AC,0)</f>
        <v>0</v>
      </c>
      <c r="AX296" s="52">
        <f>_xlfn.XLOOKUP(C296,'[9]②7月-汇总'!$D:$D,'[9]②7月-汇总'!$AB:$AB,0)</f>
        <v>0</v>
      </c>
      <c r="AY296" s="52">
        <f>_xlfn.XLOOKUP(C296,'[9]②7月-汇总'!$D:$D,'[9]②7月-汇总'!$AD:$AD,0)</f>
        <v>0</v>
      </c>
      <c r="AZ296" s="54">
        <f t="shared" si="62"/>
        <v>0</v>
      </c>
      <c r="BA296" s="52">
        <f>_xlfn.XLOOKUP(C296,[11]健康师明细!$C:$C,[11]健康师明细!$K:$K,0)</f>
        <v>0</v>
      </c>
      <c r="BB296" s="55">
        <f>_xlfn.XLOOKUP(C296,'[9]②7月-汇总'!$D:$D,'[9]②7月-汇总'!$AE:$AE,0)</f>
        <v>0</v>
      </c>
      <c r="BC296" s="55">
        <f>_xlfn.XLOOKUP(C296,'[9]②7月-汇总'!$D:$D,'[9]②7月-汇总'!$AF:$AF,0)</f>
        <v>0</v>
      </c>
      <c r="BD296" s="58">
        <f>_xlfn.XLOOKUP(C296,'[9]②7月-汇总'!$D:$D,'[9]②7月-汇总'!$AG:$AG,0)</f>
        <v>0</v>
      </c>
      <c r="BE296" s="60" t="e">
        <f t="shared" si="66"/>
        <v>#REF!</v>
      </c>
      <c r="BF296" s="52">
        <f>_xlfn.XLOOKUP(C296,'[9]①7月-花名册'!$E:$E,'[9]①7月-花名册'!$U:$U,0)</f>
        <v>0</v>
      </c>
      <c r="BG296" s="61" t="e">
        <f t="shared" si="63"/>
        <v>#REF!</v>
      </c>
      <c r="BH296" s="61" t="e">
        <f t="shared" si="64"/>
        <v>#REF!</v>
      </c>
      <c r="BI296" s="52">
        <f>_xlfn.XLOOKUP(C296,[9]上月未发人员明细!$A:$A,[9]上月未发人员明细!$I:$I,0)</f>
        <v>0</v>
      </c>
      <c r="BJ296" s="52">
        <f>SUMIFS([7]手动调整!$F:$F,[7]手动调整!$B:$B,C296)</f>
        <v>0</v>
      </c>
      <c r="BK296" s="64" t="e">
        <f t="shared" si="65"/>
        <v>#REF!</v>
      </c>
    </row>
    <row r="297" spans="1:63">
      <c r="A297" s="68" t="s">
        <v>280</v>
      </c>
      <c r="B297" s="25" t="s">
        <v>402</v>
      </c>
      <c r="C297" s="25" t="s">
        <v>426</v>
      </c>
      <c r="D297" s="23">
        <f>_xlfn.XLOOKUP(C297,[1]期初设置!$E:$E,[1]期初设置!$AM:$AM,0)</f>
        <v>0</v>
      </c>
      <c r="E297" s="27" t="str">
        <f>IFERROR(_xlfn.XLOOKUP(C297,[1]期初设置!$E:$E,[1]期初设置!$R:$R),"")</f>
        <v/>
      </c>
      <c r="F297" s="27" t="str">
        <f>IFERROR(_xlfn.XLOOKUP(C297,[1]期初设置!$E:$E,[1]期初设置!S:S),"")</f>
        <v/>
      </c>
      <c r="G297" s="27" t="str">
        <f>IFERROR(_xlfn.XLOOKUP(C297,[1]期初设置!$E:$E,[1]期初设置!T:T),"")</f>
        <v/>
      </c>
      <c r="H297" s="27" t="str">
        <f>IFERROR(_xlfn.XLOOKUP(C297,[1]期初设置!$E:$E,[1]期初设置!U:U),"")</f>
        <v/>
      </c>
      <c r="I297" s="31">
        <f>_xlfn.XLOOKUP(A297,[2]门店排名!$C:$C,[2]门店排名!$E:$E,0)</f>
        <v>139022</v>
      </c>
      <c r="J297" s="31" t="str">
        <f>IFERROR(_xlfn.XLOOKUP(D297,'[1]⑥战队统计表-B-a-②呈现-业绩明细表④'!$A:$A,'[1]⑥战队统计表-B-a-②呈现-业绩明细表④'!$C:$C,0),"")</f>
        <v/>
      </c>
      <c r="K297" s="32">
        <f>IFERROR(_xlfn.XLOOKUP(C297,[1]期初设置!$E:$E,[1]期初设置!$AI:$AI,0),"")</f>
        <v>0</v>
      </c>
      <c r="L297" s="33">
        <f>_xlfn.XLOOKUP(C297,[1]期初设置!$E:$E,[1]期初设置!$J:$J,0)</f>
        <v>0</v>
      </c>
      <c r="M297" s="35">
        <f>_xlfn.XLOOKUP(C297,[1]期初设置!$E:$E,[1]期初设置!$I:$I,0)</f>
        <v>0</v>
      </c>
      <c r="N297" s="35">
        <f>_xlfn.XLOOKUP(C297,[1]期初设置!$E:$E,[1]期初设置!$K:$K,0)</f>
        <v>0</v>
      </c>
      <c r="O297" s="33">
        <f>_xlfn.XLOOKUP(C297,[1]期初设置!$E:$E,[1]期初设置!$O:$O,0)</f>
        <v>0</v>
      </c>
      <c r="P297" s="35">
        <f>IF(_xlfn.XLOOKUP(C297,[1]期初设置!$E:$E,[1]期初设置!$N:$N,0)="同老店",0,_xlfn.XLOOKUP(C297,[1]期初设置!$E:$E,[1]期初设置!$N:$N,0))</f>
        <v>0</v>
      </c>
      <c r="Q297" s="38">
        <f>_xlfn.XLOOKUP(C297,'[3]7月'!$C:$C,'[3]7月'!$E:$E,0)</f>
        <v>0</v>
      </c>
      <c r="R297" s="38">
        <f>_xlfn.XLOOKUP(C297,'[3]7月'!$C:$C,'[3]7月'!$D:$D,0)</f>
        <v>0</v>
      </c>
      <c r="S297" s="38">
        <f>_xlfn.XLOOKUP(A297,[2]人头人次表!$A:$A,[2]人头人次表!$C:$C,0)</f>
        <v>191</v>
      </c>
      <c r="T297" s="38">
        <f>_xlfn.XLOOKUP(C297,'[4]②7月-汇总'!$D:$D,'[4]②7月-汇总'!$AP:$AP,0)</f>
        <v>31</v>
      </c>
      <c r="U297" s="38">
        <f>_xlfn.XLOOKUP(C297,'[4]②7月-汇总'!$D:$D,'[4]②7月-汇总'!$U:$U,0)</f>
        <v>0</v>
      </c>
      <c r="V297" s="41">
        <f>_xlfn.XLOOKUP(C297,[5]期初设置!$E:$E,[5]期初设置!$AG:$AG,0)</f>
        <v>0</v>
      </c>
      <c r="W297" s="42">
        <f>_xlfn.XLOOKUP(C297,[5]期初设置!$E:$E,[5]期初设置!$AH:$AH,0)</f>
        <v>0</v>
      </c>
      <c r="X297" s="42">
        <f>_xlfn.XLOOKUP(C297,[5]期初设置!$E:$E,[5]期初设置!$AI:$AI,0)</f>
        <v>0</v>
      </c>
      <c r="Y297" s="42">
        <f>_xlfn.XLOOKUP(C297,[5]期初设置!$E:$E,[5]期初设置!$AM:$AM,0)</f>
        <v>0</v>
      </c>
      <c r="Z297" s="42">
        <f t="shared" si="54"/>
        <v>0</v>
      </c>
      <c r="AA297" s="42">
        <f t="shared" si="55"/>
        <v>0</v>
      </c>
      <c r="AB297" s="42">
        <f>_xlfn.XLOOKUP(C297,'[6]健康师-人工底薪'!$A:$A,'[6]健康师-人工底薪'!$AF:$AF,0)</f>
        <v>0</v>
      </c>
      <c r="AC297" s="47">
        <f t="shared" si="56"/>
        <v>0</v>
      </c>
      <c r="AD297" s="38">
        <f>_xlfn.XLOOKUP(C297,'[3]7月'!$C:$C,'[3]7月'!$F:$F,0)</f>
        <v>0</v>
      </c>
      <c r="AE297" s="38">
        <f>_xlfn.XLOOKUP(C297,'[8]7月'!$C:$C,'[8]7月'!$G:$G,0)</f>
        <v>0</v>
      </c>
      <c r="AF297" s="38">
        <f>_xlfn.XLOOKUP(C297,'[9]②7月-汇总'!$D:$D,'[9]②7月-汇总'!$W:$W,0)</f>
        <v>0</v>
      </c>
      <c r="AG297" s="38">
        <f>_xlfn.XLOOKUP(C297,'[9]②7月-汇总'!$D:$D,'[9]②7月-汇总'!$Z:$Z,0)</f>
        <v>0</v>
      </c>
      <c r="AH297" s="50" t="e">
        <f>AA297+AC297+#REF!+#REF!+#REF!+AF297+AG297+AD297+AE297</f>
        <v>#REF!</v>
      </c>
      <c r="AI297" s="38">
        <f>_xlfn.XLOOKUP(C297,'[9]①7月-花名册'!$E:$E,'[9]①7月-花名册'!$T:$T,0)</f>
        <v>1445.16129032258</v>
      </c>
      <c r="AJ297" s="38">
        <f t="shared" si="57"/>
        <v>0</v>
      </c>
      <c r="AK297" s="38">
        <f t="shared" si="58"/>
        <v>1445.16129032258</v>
      </c>
      <c r="AL297" s="38" t="e">
        <f t="shared" si="59"/>
        <v>#REF!</v>
      </c>
      <c r="AM297" s="38" t="e">
        <f t="shared" si="60"/>
        <v>#REF!</v>
      </c>
      <c r="AN297" s="52">
        <f>_xlfn.XLOOKUP(C297,'[9]②7月-汇总'!$D:$D,'[9]②7月-汇总'!AI:AI,0)</f>
        <v>0</v>
      </c>
      <c r="AO297" s="52">
        <f>_xlfn.XLOOKUP(C297,'[9]②7月-汇总'!$D:$D,'[9]②7月-汇总'!AJ:AJ,0)</f>
        <v>0</v>
      </c>
      <c r="AP297" s="52">
        <f>_xlfn.XLOOKUP(C297,'[9]②7月-汇总'!$D:$D,'[9]②7月-汇总'!AL:AL,0)</f>
        <v>0</v>
      </c>
      <c r="AQ297" s="54">
        <f t="shared" si="61"/>
        <v>0</v>
      </c>
      <c r="AR297" s="55">
        <f>_xlfn.XLOOKUP(C297,'[9]②7月-汇总'!$D:$D,'[9]②7月-汇总'!X:X,0)</f>
        <v>0</v>
      </c>
      <c r="AS297" s="55">
        <f>_xlfn.XLOOKUP(C297,'[9]②7月-汇总'!$D:$D,'[9]②7月-汇总'!Y:Y,0)</f>
        <v>0</v>
      </c>
      <c r="AT297" s="55"/>
      <c r="AU297" s="52">
        <f>_xlfn.XLOOKUP(C297,'[10]7月社保'!$B:$B,'[10]7月社保'!$L:$L,0)</f>
        <v>0</v>
      </c>
      <c r="AV297" s="52">
        <f>IFERROR(IF(AL297&gt;0,_xlfn.XLOOKUP(C297,[11]健康师明细!$C:$C,[11]健康师明细!$N:$N,0),0),0)</f>
        <v>0</v>
      </c>
      <c r="AW297" s="52">
        <f>_xlfn.XLOOKUP(C297,'[9]②7月-汇总'!$D:$D,'[9]②7月-汇总'!$AC:$AC,0)</f>
        <v>0</v>
      </c>
      <c r="AX297" s="52">
        <f>_xlfn.XLOOKUP(C297,'[9]②7月-汇总'!$D:$D,'[9]②7月-汇总'!$AB:$AB,0)</f>
        <v>0</v>
      </c>
      <c r="AY297" s="52">
        <f>_xlfn.XLOOKUP(C297,'[9]②7月-汇总'!$D:$D,'[9]②7月-汇总'!$AD:$AD,0)</f>
        <v>0</v>
      </c>
      <c r="AZ297" s="54">
        <f t="shared" si="62"/>
        <v>0</v>
      </c>
      <c r="BA297" s="52">
        <f>_xlfn.XLOOKUP(C297,[11]健康师明细!$C:$C,[11]健康师明细!$K:$K,0)</f>
        <v>0</v>
      </c>
      <c r="BB297" s="55">
        <f>_xlfn.XLOOKUP(C297,'[9]②7月-汇总'!$D:$D,'[9]②7月-汇总'!$AE:$AE,0)</f>
        <v>0</v>
      </c>
      <c r="BC297" s="55">
        <f>_xlfn.XLOOKUP(C297,'[9]②7月-汇总'!$D:$D,'[9]②7月-汇总'!$AF:$AF,0)</f>
        <v>0</v>
      </c>
      <c r="BD297" s="58">
        <f>_xlfn.XLOOKUP(C297,'[9]②7月-汇总'!$D:$D,'[9]②7月-汇总'!$AG:$AG,0)</f>
        <v>0</v>
      </c>
      <c r="BE297" s="60" t="e">
        <f t="shared" si="66"/>
        <v>#REF!</v>
      </c>
      <c r="BF297" s="52">
        <f>_xlfn.XLOOKUP(C297,'[9]①7月-花名册'!$E:$E,'[9]①7月-花名册'!$U:$U,0)</f>
        <v>0</v>
      </c>
      <c r="BG297" s="61" t="e">
        <f t="shared" si="63"/>
        <v>#REF!</v>
      </c>
      <c r="BH297" s="61" t="e">
        <f t="shared" si="64"/>
        <v>#REF!</v>
      </c>
      <c r="BI297" s="52">
        <f>_xlfn.XLOOKUP(C297,[9]上月未发人员明细!$A:$A,[9]上月未发人员明细!$I:$I,0)</f>
        <v>0</v>
      </c>
      <c r="BJ297" s="52">
        <f>SUMIFS([7]手动调整!$F:$F,[7]手动调整!$B:$B,C297)</f>
        <v>0</v>
      </c>
      <c r="BK297" s="64" t="e">
        <f t="shared" si="65"/>
        <v>#REF!</v>
      </c>
    </row>
    <row r="298" spans="1:63">
      <c r="A298" s="68" t="s">
        <v>200</v>
      </c>
      <c r="B298" s="25" t="s">
        <v>402</v>
      </c>
      <c r="C298" s="25" t="s">
        <v>427</v>
      </c>
      <c r="D298" s="23">
        <f>_xlfn.XLOOKUP(C298,[1]期初设置!$E:$E,[1]期初设置!$AM:$AM,0)</f>
        <v>0</v>
      </c>
      <c r="E298" s="27" t="str">
        <f>IFERROR(_xlfn.XLOOKUP(C298,[1]期初设置!$E:$E,[1]期初设置!$R:$R),"")</f>
        <v/>
      </c>
      <c r="F298" s="27" t="str">
        <f>IFERROR(_xlfn.XLOOKUP(C298,[1]期初设置!$E:$E,[1]期初设置!S:S),"")</f>
        <v/>
      </c>
      <c r="G298" s="27" t="str">
        <f>IFERROR(_xlfn.XLOOKUP(C298,[1]期初设置!$E:$E,[1]期初设置!T:T),"")</f>
        <v/>
      </c>
      <c r="H298" s="27" t="str">
        <f>IFERROR(_xlfn.XLOOKUP(C298,[1]期初设置!$E:$E,[1]期初设置!U:U),"")</f>
        <v/>
      </c>
      <c r="I298" s="31">
        <f>_xlfn.XLOOKUP(A298,[2]门店排名!$C:$C,[2]门店排名!$E:$E,0)</f>
        <v>200049.7</v>
      </c>
      <c r="J298" s="31" t="str">
        <f>IFERROR(_xlfn.XLOOKUP(D298,'[1]⑥战队统计表-B-a-②呈现-业绩明细表④'!$A:$A,'[1]⑥战队统计表-B-a-②呈现-业绩明细表④'!$C:$C,0),"")</f>
        <v/>
      </c>
      <c r="K298" s="32">
        <f>IFERROR(_xlfn.XLOOKUP(C298,[1]期初设置!$E:$E,[1]期初设置!$AI:$AI,0),"")</f>
        <v>0</v>
      </c>
      <c r="L298" s="33">
        <f>_xlfn.XLOOKUP(C298,[1]期初设置!$E:$E,[1]期初设置!$J:$J,0)</f>
        <v>0</v>
      </c>
      <c r="M298" s="35">
        <f>_xlfn.XLOOKUP(C298,[1]期初设置!$E:$E,[1]期初设置!$I:$I,0)</f>
        <v>0</v>
      </c>
      <c r="N298" s="35">
        <f>_xlfn.XLOOKUP(C298,[1]期初设置!$E:$E,[1]期初设置!$K:$K,0)</f>
        <v>0</v>
      </c>
      <c r="O298" s="33">
        <f>_xlfn.XLOOKUP(C298,[1]期初设置!$E:$E,[1]期初设置!$O:$O,0)</f>
        <v>0</v>
      </c>
      <c r="P298" s="35">
        <f>IF(_xlfn.XLOOKUP(C298,[1]期初设置!$E:$E,[1]期初设置!$N:$N,0)="同老店",0,_xlfn.XLOOKUP(C298,[1]期初设置!$E:$E,[1]期初设置!$N:$N,0))</f>
        <v>0</v>
      </c>
      <c r="Q298" s="38">
        <f>_xlfn.XLOOKUP(C298,'[3]7月'!$C:$C,'[3]7月'!$E:$E,0)</f>
        <v>0</v>
      </c>
      <c r="R298" s="38">
        <f>_xlfn.XLOOKUP(C298,'[3]7月'!$C:$C,'[3]7月'!$D:$D,0)</f>
        <v>0</v>
      </c>
      <c r="S298" s="38">
        <f>_xlfn.XLOOKUP(A298,[2]人头人次表!$A:$A,[2]人头人次表!$C:$C,0)</f>
        <v>172</v>
      </c>
      <c r="T298" s="38">
        <f>_xlfn.XLOOKUP(C298,'[4]②7月-汇总'!$D:$D,'[4]②7月-汇总'!$AP:$AP,0)</f>
        <v>31</v>
      </c>
      <c r="U298" s="38">
        <f>_xlfn.XLOOKUP(C298,'[4]②7月-汇总'!$D:$D,'[4]②7月-汇总'!$U:$U,0)</f>
        <v>0</v>
      </c>
      <c r="V298" s="41">
        <f>_xlfn.XLOOKUP(C298,[5]期初设置!$E:$E,[5]期初设置!$AG:$AG,0)</f>
        <v>0</v>
      </c>
      <c r="W298" s="42">
        <f>_xlfn.XLOOKUP(C298,[5]期初设置!$E:$E,[5]期初设置!$AH:$AH,0)</f>
        <v>0</v>
      </c>
      <c r="X298" s="42">
        <f>_xlfn.XLOOKUP(C298,[5]期初设置!$E:$E,[5]期初设置!$AI:$AI,0)</f>
        <v>0</v>
      </c>
      <c r="Y298" s="42">
        <f>_xlfn.XLOOKUP(C298,[5]期初设置!$E:$E,[5]期初设置!$AM:$AM,0)</f>
        <v>0</v>
      </c>
      <c r="Z298" s="42">
        <f t="shared" si="54"/>
        <v>0</v>
      </c>
      <c r="AA298" s="42">
        <f t="shared" si="55"/>
        <v>0</v>
      </c>
      <c r="AB298" s="42">
        <f>_xlfn.XLOOKUP(C298,'[6]健康师-人工底薪'!$A:$A,'[6]健康师-人工底薪'!$AF:$AF,0)</f>
        <v>0</v>
      </c>
      <c r="AC298" s="47">
        <f t="shared" si="56"/>
        <v>0</v>
      </c>
      <c r="AD298" s="38">
        <f>_xlfn.XLOOKUP(C298,'[3]7月'!$C:$C,'[3]7月'!$F:$F,0)</f>
        <v>0</v>
      </c>
      <c r="AE298" s="38">
        <f>_xlfn.XLOOKUP(C298,'[8]7月'!$C:$C,'[8]7月'!$G:$G,0)</f>
        <v>0</v>
      </c>
      <c r="AF298" s="38">
        <f>_xlfn.XLOOKUP(C298,'[9]②7月-汇总'!$D:$D,'[9]②7月-汇总'!$W:$W,0)</f>
        <v>0</v>
      </c>
      <c r="AG298" s="38">
        <f>_xlfn.XLOOKUP(C298,'[9]②7月-汇总'!$D:$D,'[9]②7月-汇总'!$Z:$Z,0)</f>
        <v>0</v>
      </c>
      <c r="AH298" s="50" t="e">
        <f>AA298+AC298+#REF!+#REF!+#REF!+AF298+AG298+AD298+AE298</f>
        <v>#REF!</v>
      </c>
      <c r="AI298" s="38">
        <f>_xlfn.XLOOKUP(C298,'[9]①7月-花名册'!$E:$E,'[9]①7月-花名册'!$T:$T,0)</f>
        <v>1200</v>
      </c>
      <c r="AJ298" s="38">
        <f t="shared" si="57"/>
        <v>0</v>
      </c>
      <c r="AK298" s="38">
        <f t="shared" si="58"/>
        <v>1200</v>
      </c>
      <c r="AL298" s="38" t="e">
        <f t="shared" si="59"/>
        <v>#REF!</v>
      </c>
      <c r="AM298" s="38" t="e">
        <f t="shared" si="60"/>
        <v>#REF!</v>
      </c>
      <c r="AN298" s="52">
        <f>_xlfn.XLOOKUP(C298,'[9]②7月-汇总'!$D:$D,'[9]②7月-汇总'!AI:AI,0)</f>
        <v>0</v>
      </c>
      <c r="AO298" s="52">
        <f>_xlfn.XLOOKUP(C298,'[9]②7月-汇总'!$D:$D,'[9]②7月-汇总'!AJ:AJ,0)</f>
        <v>0</v>
      </c>
      <c r="AP298" s="52">
        <f>_xlfn.XLOOKUP(C298,'[9]②7月-汇总'!$D:$D,'[9]②7月-汇总'!AL:AL,0)</f>
        <v>0</v>
      </c>
      <c r="AQ298" s="54">
        <f t="shared" si="61"/>
        <v>0</v>
      </c>
      <c r="AR298" s="55">
        <f>_xlfn.XLOOKUP(C298,'[9]②7月-汇总'!$D:$D,'[9]②7月-汇总'!X:X,0)</f>
        <v>0</v>
      </c>
      <c r="AS298" s="55">
        <f>_xlfn.XLOOKUP(C298,'[9]②7月-汇总'!$D:$D,'[9]②7月-汇总'!Y:Y,0)</f>
        <v>0</v>
      </c>
      <c r="AT298" s="55"/>
      <c r="AU298" s="52">
        <f>_xlfn.XLOOKUP(C298,'[10]7月社保'!$B:$B,'[10]7月社保'!$L:$L,0)</f>
        <v>0</v>
      </c>
      <c r="AV298" s="52">
        <f>IFERROR(IF(AL298&gt;0,_xlfn.XLOOKUP(C298,[11]健康师明细!$C:$C,[11]健康师明细!$N:$N,0),0),0)</f>
        <v>0</v>
      </c>
      <c r="AW298" s="52">
        <f>_xlfn.XLOOKUP(C298,'[9]②7月-汇总'!$D:$D,'[9]②7月-汇总'!$AC:$AC,0)</f>
        <v>0</v>
      </c>
      <c r="AX298" s="52">
        <f>_xlfn.XLOOKUP(C298,'[9]②7月-汇总'!$D:$D,'[9]②7月-汇总'!$AB:$AB,0)</f>
        <v>0</v>
      </c>
      <c r="AY298" s="52">
        <f>_xlfn.XLOOKUP(C298,'[9]②7月-汇总'!$D:$D,'[9]②7月-汇总'!$AD:$AD,0)</f>
        <v>0</v>
      </c>
      <c r="AZ298" s="54">
        <f t="shared" si="62"/>
        <v>0</v>
      </c>
      <c r="BA298" s="52">
        <f>_xlfn.XLOOKUP(C298,[11]健康师明细!$C:$C,[11]健康师明细!$K:$K,0)</f>
        <v>0</v>
      </c>
      <c r="BB298" s="55">
        <f>_xlfn.XLOOKUP(C298,'[9]②7月-汇总'!$D:$D,'[9]②7月-汇总'!$AE:$AE,0)</f>
        <v>0</v>
      </c>
      <c r="BC298" s="55">
        <f>_xlfn.XLOOKUP(C298,'[9]②7月-汇总'!$D:$D,'[9]②7月-汇总'!$AF:$AF,0)</f>
        <v>0</v>
      </c>
      <c r="BD298" s="58">
        <f>_xlfn.XLOOKUP(C298,'[9]②7月-汇总'!$D:$D,'[9]②7月-汇总'!$AG:$AG,0)</f>
        <v>0</v>
      </c>
      <c r="BE298" s="60" t="e">
        <f t="shared" si="66"/>
        <v>#REF!</v>
      </c>
      <c r="BF298" s="52">
        <f>_xlfn.XLOOKUP(C298,'[9]①7月-花名册'!$E:$E,'[9]①7月-花名册'!$U:$U,0)</f>
        <v>0</v>
      </c>
      <c r="BG298" s="61" t="e">
        <f t="shared" si="63"/>
        <v>#REF!</v>
      </c>
      <c r="BH298" s="61" t="e">
        <f t="shared" si="64"/>
        <v>#REF!</v>
      </c>
      <c r="BI298" s="52">
        <f>_xlfn.XLOOKUP(C298,[9]上月未发人员明细!$A:$A,[9]上月未发人员明细!$I:$I,0)</f>
        <v>0</v>
      </c>
      <c r="BJ298" s="52">
        <f>SUMIFS([7]手动调整!$F:$F,[7]手动调整!$B:$B,C298)</f>
        <v>0</v>
      </c>
      <c r="BK298" s="64" t="e">
        <f t="shared" si="65"/>
        <v>#REF!</v>
      </c>
    </row>
    <row r="299" spans="1:63">
      <c r="A299" s="68" t="s">
        <v>233</v>
      </c>
      <c r="B299" s="25" t="s">
        <v>402</v>
      </c>
      <c r="C299" s="25" t="s">
        <v>428</v>
      </c>
      <c r="D299" s="23">
        <f>_xlfn.XLOOKUP(C299,[1]期初设置!$E:$E,[1]期初设置!$AM:$AM,0)</f>
        <v>0</v>
      </c>
      <c r="E299" s="27" t="str">
        <f>IFERROR(_xlfn.XLOOKUP(C299,[1]期初设置!$E:$E,[1]期初设置!$R:$R),"")</f>
        <v/>
      </c>
      <c r="F299" s="27" t="str">
        <f>IFERROR(_xlfn.XLOOKUP(C299,[1]期初设置!$E:$E,[1]期初设置!S:S),"")</f>
        <v/>
      </c>
      <c r="G299" s="27" t="str">
        <f>IFERROR(_xlfn.XLOOKUP(C299,[1]期初设置!$E:$E,[1]期初设置!T:T),"")</f>
        <v/>
      </c>
      <c r="H299" s="27" t="str">
        <f>IFERROR(_xlfn.XLOOKUP(C299,[1]期初设置!$E:$E,[1]期初设置!U:U),"")</f>
        <v/>
      </c>
      <c r="I299" s="31">
        <f>_xlfn.XLOOKUP(A299,[2]门店排名!$C:$C,[2]门店排名!$E:$E,0)</f>
        <v>259744.88</v>
      </c>
      <c r="J299" s="31" t="str">
        <f>IFERROR(_xlfn.XLOOKUP(D299,'[1]⑥战队统计表-B-a-②呈现-业绩明细表④'!$A:$A,'[1]⑥战队统计表-B-a-②呈现-业绩明细表④'!$C:$C,0),"")</f>
        <v/>
      </c>
      <c r="K299" s="32">
        <f>IFERROR(_xlfn.XLOOKUP(C299,[1]期初设置!$E:$E,[1]期初设置!$AI:$AI,0),"")</f>
        <v>0</v>
      </c>
      <c r="L299" s="33">
        <f>_xlfn.XLOOKUP(C299,[1]期初设置!$E:$E,[1]期初设置!$J:$J,0)</f>
        <v>0</v>
      </c>
      <c r="M299" s="35">
        <f>_xlfn.XLOOKUP(C299,[1]期初设置!$E:$E,[1]期初设置!$I:$I,0)</f>
        <v>0</v>
      </c>
      <c r="N299" s="35">
        <f>_xlfn.XLOOKUP(C299,[1]期初设置!$E:$E,[1]期初设置!$K:$K,0)</f>
        <v>0</v>
      </c>
      <c r="O299" s="33">
        <f>_xlfn.XLOOKUP(C299,[1]期初设置!$E:$E,[1]期初设置!$O:$O,0)</f>
        <v>0</v>
      </c>
      <c r="P299" s="35">
        <f>IF(_xlfn.XLOOKUP(C299,[1]期初设置!$E:$E,[1]期初设置!$N:$N,0)="同老店",0,_xlfn.XLOOKUP(C299,[1]期初设置!$E:$E,[1]期初设置!$N:$N,0))</f>
        <v>0</v>
      </c>
      <c r="Q299" s="38">
        <f>_xlfn.XLOOKUP(C299,'[3]7月'!$C:$C,'[3]7月'!$E:$E,0)</f>
        <v>0</v>
      </c>
      <c r="R299" s="38">
        <f>_xlfn.XLOOKUP(C299,'[3]7月'!$C:$C,'[3]7月'!$D:$D,0)</f>
        <v>0</v>
      </c>
      <c r="S299" s="38">
        <f>_xlfn.XLOOKUP(A299,[2]人头人次表!$A:$A,[2]人头人次表!$C:$C,0)</f>
        <v>155</v>
      </c>
      <c r="T299" s="38">
        <f>_xlfn.XLOOKUP(C299,'[4]②7月-汇总'!$D:$D,'[4]②7月-汇总'!$AP:$AP,0)</f>
        <v>31</v>
      </c>
      <c r="U299" s="38">
        <f>_xlfn.XLOOKUP(C299,'[4]②7月-汇总'!$D:$D,'[4]②7月-汇总'!$U:$U,0)</f>
        <v>0</v>
      </c>
      <c r="V299" s="41">
        <f>_xlfn.XLOOKUP(C299,[5]期初设置!$E:$E,[5]期初设置!$AG:$AG,0)</f>
        <v>0</v>
      </c>
      <c r="W299" s="42">
        <f>_xlfn.XLOOKUP(C299,[5]期初设置!$E:$E,[5]期初设置!$AH:$AH,0)</f>
        <v>0</v>
      </c>
      <c r="X299" s="42">
        <f>_xlfn.XLOOKUP(C299,[5]期初设置!$E:$E,[5]期初设置!$AI:$AI,0)</f>
        <v>0</v>
      </c>
      <c r="Y299" s="42">
        <f>_xlfn.XLOOKUP(C299,[5]期初设置!$E:$E,[5]期初设置!$AM:$AM,0)</f>
        <v>0</v>
      </c>
      <c r="Z299" s="42">
        <f t="shared" si="54"/>
        <v>0</v>
      </c>
      <c r="AA299" s="42">
        <f t="shared" si="55"/>
        <v>0</v>
      </c>
      <c r="AB299" s="42">
        <f>_xlfn.XLOOKUP(C299,'[6]健康师-人工底薪'!$A:$A,'[6]健康师-人工底薪'!$AF:$AF,0)</f>
        <v>0</v>
      </c>
      <c r="AC299" s="47">
        <f t="shared" si="56"/>
        <v>0</v>
      </c>
      <c r="AD299" s="38">
        <f>_xlfn.XLOOKUP(C299,'[3]7月'!$C:$C,'[3]7月'!$F:$F,0)</f>
        <v>0</v>
      </c>
      <c r="AE299" s="38">
        <f>_xlfn.XLOOKUP(C299,'[8]7月'!$C:$C,'[8]7月'!$G:$G,0)</f>
        <v>0</v>
      </c>
      <c r="AF299" s="38">
        <f>_xlfn.XLOOKUP(C299,'[9]②7月-汇总'!$D:$D,'[9]②7月-汇总'!$W:$W,0)</f>
        <v>0</v>
      </c>
      <c r="AG299" s="38">
        <f>_xlfn.XLOOKUP(C299,'[9]②7月-汇总'!$D:$D,'[9]②7月-汇总'!$Z:$Z,0)</f>
        <v>0</v>
      </c>
      <c r="AH299" s="50" t="e">
        <f>AA299+AC299+#REF!+#REF!+#REF!+AF299+AG299+AD299+AE299</f>
        <v>#REF!</v>
      </c>
      <c r="AI299" s="38">
        <f>_xlfn.XLOOKUP(C299,'[9]①7月-花名册'!$E:$E,'[9]①7月-花名册'!$T:$T,0)</f>
        <v>1161.29032258065</v>
      </c>
      <c r="AJ299" s="38">
        <f t="shared" si="57"/>
        <v>0</v>
      </c>
      <c r="AK299" s="38">
        <f t="shared" si="58"/>
        <v>1161.29032258065</v>
      </c>
      <c r="AL299" s="38" t="e">
        <f t="shared" si="59"/>
        <v>#REF!</v>
      </c>
      <c r="AM299" s="38" t="e">
        <f t="shared" si="60"/>
        <v>#REF!</v>
      </c>
      <c r="AN299" s="52">
        <f>_xlfn.XLOOKUP(C299,'[9]②7月-汇总'!$D:$D,'[9]②7月-汇总'!AI:AI,0)</f>
        <v>0</v>
      </c>
      <c r="AO299" s="52">
        <f>_xlfn.XLOOKUP(C299,'[9]②7月-汇总'!$D:$D,'[9]②7月-汇总'!AJ:AJ,0)</f>
        <v>0</v>
      </c>
      <c r="AP299" s="52">
        <f>_xlfn.XLOOKUP(C299,'[9]②7月-汇总'!$D:$D,'[9]②7月-汇总'!AL:AL,0)</f>
        <v>0</v>
      </c>
      <c r="AQ299" s="54">
        <f t="shared" si="61"/>
        <v>0</v>
      </c>
      <c r="AR299" s="55">
        <f>_xlfn.XLOOKUP(C299,'[9]②7月-汇总'!$D:$D,'[9]②7月-汇总'!X:X,0)</f>
        <v>0</v>
      </c>
      <c r="AS299" s="55">
        <f>_xlfn.XLOOKUP(C299,'[9]②7月-汇总'!$D:$D,'[9]②7月-汇总'!Y:Y,0)</f>
        <v>0</v>
      </c>
      <c r="AT299" s="55"/>
      <c r="AU299" s="52">
        <f>_xlfn.XLOOKUP(C299,'[10]7月社保'!$B:$B,'[10]7月社保'!$L:$L,0)</f>
        <v>0</v>
      </c>
      <c r="AV299" s="52">
        <f>IFERROR(IF(AL299&gt;0,_xlfn.XLOOKUP(C299,[11]健康师明细!$C:$C,[11]健康师明细!$N:$N,0),0),0)</f>
        <v>0</v>
      </c>
      <c r="AW299" s="52">
        <f>_xlfn.XLOOKUP(C299,'[9]②7月-汇总'!$D:$D,'[9]②7月-汇总'!$AC:$AC,0)</f>
        <v>0</v>
      </c>
      <c r="AX299" s="52">
        <f>_xlfn.XLOOKUP(C299,'[9]②7月-汇总'!$D:$D,'[9]②7月-汇总'!$AB:$AB,0)</f>
        <v>0</v>
      </c>
      <c r="AY299" s="52">
        <f>_xlfn.XLOOKUP(C299,'[9]②7月-汇总'!$D:$D,'[9]②7月-汇总'!$AD:$AD,0)</f>
        <v>0</v>
      </c>
      <c r="AZ299" s="54">
        <f t="shared" si="62"/>
        <v>0</v>
      </c>
      <c r="BA299" s="52">
        <f>_xlfn.XLOOKUP(C299,[11]健康师明细!$C:$C,[11]健康师明细!$K:$K,0)</f>
        <v>0</v>
      </c>
      <c r="BB299" s="55">
        <f>_xlfn.XLOOKUP(C299,'[9]②7月-汇总'!$D:$D,'[9]②7月-汇总'!$AE:$AE,0)</f>
        <v>0</v>
      </c>
      <c r="BC299" s="55">
        <f>_xlfn.XLOOKUP(C299,'[9]②7月-汇总'!$D:$D,'[9]②7月-汇总'!$AF:$AF,0)</f>
        <v>0</v>
      </c>
      <c r="BD299" s="58">
        <f>_xlfn.XLOOKUP(C299,'[9]②7月-汇总'!$D:$D,'[9]②7月-汇总'!$AG:$AG,0)</f>
        <v>0</v>
      </c>
      <c r="BE299" s="60" t="e">
        <f t="shared" si="66"/>
        <v>#REF!</v>
      </c>
      <c r="BF299" s="52">
        <f>_xlfn.XLOOKUP(C299,'[9]①7月-花名册'!$E:$E,'[9]①7月-花名册'!$U:$U,0)</f>
        <v>0</v>
      </c>
      <c r="BG299" s="61" t="e">
        <f t="shared" si="63"/>
        <v>#REF!</v>
      </c>
      <c r="BH299" s="61" t="e">
        <f t="shared" si="64"/>
        <v>#REF!</v>
      </c>
      <c r="BI299" s="52">
        <f>_xlfn.XLOOKUP(C299,[9]上月未发人员明细!$A:$A,[9]上月未发人员明细!$I:$I,0)</f>
        <v>0</v>
      </c>
      <c r="BJ299" s="52">
        <f>SUMIFS([7]手动调整!$F:$F,[7]手动调整!$B:$B,C299)</f>
        <v>0</v>
      </c>
      <c r="BK299" s="64" t="e">
        <f t="shared" si="65"/>
        <v>#REF!</v>
      </c>
    </row>
    <row r="300" spans="1:63">
      <c r="A300" s="68" t="s">
        <v>322</v>
      </c>
      <c r="B300" s="25" t="s">
        <v>402</v>
      </c>
      <c r="C300" s="25" t="s">
        <v>429</v>
      </c>
      <c r="D300" s="23">
        <f>_xlfn.XLOOKUP(C300,[1]期初设置!$E:$E,[1]期初设置!$AM:$AM,0)</f>
        <v>0</v>
      </c>
      <c r="E300" s="27" t="str">
        <f>IFERROR(_xlfn.XLOOKUP(C300,[1]期初设置!$E:$E,[1]期初设置!$R:$R),"")</f>
        <v/>
      </c>
      <c r="F300" s="27" t="str">
        <f>IFERROR(_xlfn.XLOOKUP(C300,[1]期初设置!$E:$E,[1]期初设置!S:S),"")</f>
        <v/>
      </c>
      <c r="G300" s="27" t="str">
        <f>IFERROR(_xlfn.XLOOKUP(C300,[1]期初设置!$E:$E,[1]期初设置!T:T),"")</f>
        <v/>
      </c>
      <c r="H300" s="27" t="str">
        <f>IFERROR(_xlfn.XLOOKUP(C300,[1]期初设置!$E:$E,[1]期初设置!U:U),"")</f>
        <v/>
      </c>
      <c r="I300" s="31">
        <f>_xlfn.XLOOKUP(A300,[2]门店排名!$C:$C,[2]门店排名!$E:$E,0)</f>
        <v>150031.33</v>
      </c>
      <c r="J300" s="31" t="str">
        <f>IFERROR(_xlfn.XLOOKUP(D300,'[1]⑥战队统计表-B-a-②呈现-业绩明细表④'!$A:$A,'[1]⑥战队统计表-B-a-②呈现-业绩明细表④'!$C:$C,0),"")</f>
        <v/>
      </c>
      <c r="K300" s="32">
        <f>IFERROR(_xlfn.XLOOKUP(C300,[1]期初设置!$E:$E,[1]期初设置!$AI:$AI,0),"")</f>
        <v>0</v>
      </c>
      <c r="L300" s="33">
        <f>_xlfn.XLOOKUP(C300,[1]期初设置!$E:$E,[1]期初设置!$J:$J,0)</f>
        <v>0</v>
      </c>
      <c r="M300" s="35">
        <f>_xlfn.XLOOKUP(C300,[1]期初设置!$E:$E,[1]期初设置!$I:$I,0)</f>
        <v>0</v>
      </c>
      <c r="N300" s="35">
        <f>_xlfn.XLOOKUP(C300,[1]期初设置!$E:$E,[1]期初设置!$K:$K,0)</f>
        <v>0</v>
      </c>
      <c r="O300" s="33">
        <f>_xlfn.XLOOKUP(C300,[1]期初设置!$E:$E,[1]期初设置!$O:$O,0)</f>
        <v>0</v>
      </c>
      <c r="P300" s="35">
        <f>IF(_xlfn.XLOOKUP(C300,[1]期初设置!$E:$E,[1]期初设置!$N:$N,0)="同老店",0,_xlfn.XLOOKUP(C300,[1]期初设置!$E:$E,[1]期初设置!$N:$N,0))</f>
        <v>0</v>
      </c>
      <c r="Q300" s="38">
        <f>_xlfn.XLOOKUP(C300,'[3]7月'!$C:$C,'[3]7月'!$E:$E,0)</f>
        <v>0</v>
      </c>
      <c r="R300" s="38">
        <f>_xlfn.XLOOKUP(C300,'[3]7月'!$C:$C,'[3]7月'!$D:$D,0)</f>
        <v>0</v>
      </c>
      <c r="S300" s="38">
        <f>_xlfn.XLOOKUP(A300,[2]人头人次表!$A:$A,[2]人头人次表!$C:$C,0)</f>
        <v>186</v>
      </c>
      <c r="T300" s="38">
        <f>_xlfn.XLOOKUP(C300,'[4]②7月-汇总'!$D:$D,'[4]②7月-汇总'!$AP:$AP,0)</f>
        <v>31</v>
      </c>
      <c r="U300" s="38">
        <f>_xlfn.XLOOKUP(C300,'[4]②7月-汇总'!$D:$D,'[4]②7月-汇总'!$U:$U,0)</f>
        <v>0</v>
      </c>
      <c r="V300" s="41">
        <f>_xlfn.XLOOKUP(C300,[5]期初设置!$E:$E,[5]期初设置!$AG:$AG,0)</f>
        <v>0</v>
      </c>
      <c r="W300" s="42">
        <f>_xlfn.XLOOKUP(C300,[5]期初设置!$E:$E,[5]期初设置!$AH:$AH,0)</f>
        <v>0</v>
      </c>
      <c r="X300" s="42">
        <f>_xlfn.XLOOKUP(C300,[5]期初设置!$E:$E,[5]期初设置!$AI:$AI,0)</f>
        <v>0</v>
      </c>
      <c r="Y300" s="42">
        <f>_xlfn.XLOOKUP(C300,[5]期初设置!$E:$E,[5]期初设置!$AM:$AM,0)</f>
        <v>0</v>
      </c>
      <c r="Z300" s="42">
        <f t="shared" si="54"/>
        <v>0</v>
      </c>
      <c r="AA300" s="42">
        <f t="shared" si="55"/>
        <v>0</v>
      </c>
      <c r="AB300" s="42">
        <f>_xlfn.XLOOKUP(C300,'[6]健康师-人工底薪'!$A:$A,'[6]健康师-人工底薪'!$AF:$AF,0)</f>
        <v>0</v>
      </c>
      <c r="AC300" s="47">
        <f t="shared" si="56"/>
        <v>0</v>
      </c>
      <c r="AD300" s="38">
        <f>_xlfn.XLOOKUP(C300,'[3]7月'!$C:$C,'[3]7月'!$F:$F,0)</f>
        <v>0</v>
      </c>
      <c r="AE300" s="38">
        <f>_xlfn.XLOOKUP(C300,'[8]7月'!$C:$C,'[8]7月'!$G:$G,0)</f>
        <v>0</v>
      </c>
      <c r="AF300" s="38">
        <f>_xlfn.XLOOKUP(C300,'[9]②7月-汇总'!$D:$D,'[9]②7月-汇总'!$W:$W,0)</f>
        <v>0</v>
      </c>
      <c r="AG300" s="38">
        <f>_xlfn.XLOOKUP(C300,'[9]②7月-汇总'!$D:$D,'[9]②7月-汇总'!$Z:$Z,0)</f>
        <v>0</v>
      </c>
      <c r="AH300" s="50" t="e">
        <f>AA300+AC300+#REF!+#REF!+#REF!+AF300+AG300+AD300+AE300</f>
        <v>#REF!</v>
      </c>
      <c r="AI300" s="38">
        <f>_xlfn.XLOOKUP(C300,'[9]①7月-花名册'!$E:$E,'[9]①7月-花名册'!$T:$T,0)</f>
        <v>1064.51612903226</v>
      </c>
      <c r="AJ300" s="38">
        <f t="shared" si="57"/>
        <v>0</v>
      </c>
      <c r="AK300" s="38">
        <f t="shared" si="58"/>
        <v>1064.51612903226</v>
      </c>
      <c r="AL300" s="38" t="e">
        <f t="shared" si="59"/>
        <v>#REF!</v>
      </c>
      <c r="AM300" s="38" t="e">
        <f t="shared" si="60"/>
        <v>#REF!</v>
      </c>
      <c r="AN300" s="52">
        <f>_xlfn.XLOOKUP(C300,'[9]②7月-汇总'!$D:$D,'[9]②7月-汇总'!AI:AI,0)</f>
        <v>0</v>
      </c>
      <c r="AO300" s="52">
        <f>_xlfn.XLOOKUP(C300,'[9]②7月-汇总'!$D:$D,'[9]②7月-汇总'!AJ:AJ,0)</f>
        <v>0</v>
      </c>
      <c r="AP300" s="52">
        <f>_xlfn.XLOOKUP(C300,'[9]②7月-汇总'!$D:$D,'[9]②7月-汇总'!AL:AL,0)</f>
        <v>0</v>
      </c>
      <c r="AQ300" s="54">
        <f t="shared" si="61"/>
        <v>0</v>
      </c>
      <c r="AR300" s="55">
        <f>_xlfn.XLOOKUP(C300,'[9]②7月-汇总'!$D:$D,'[9]②7月-汇总'!X:X,0)</f>
        <v>0</v>
      </c>
      <c r="AS300" s="55">
        <f>_xlfn.XLOOKUP(C300,'[9]②7月-汇总'!$D:$D,'[9]②7月-汇总'!Y:Y,0)</f>
        <v>0</v>
      </c>
      <c r="AT300" s="55"/>
      <c r="AU300" s="52">
        <f>_xlfn.XLOOKUP(C300,'[10]7月社保'!$B:$B,'[10]7月社保'!$L:$L,0)</f>
        <v>0</v>
      </c>
      <c r="AV300" s="52">
        <f>IFERROR(IF(AL300&gt;0,_xlfn.XLOOKUP(C300,[11]健康师明细!$C:$C,[11]健康师明细!$N:$N,0),0),0)</f>
        <v>0</v>
      </c>
      <c r="AW300" s="52">
        <f>_xlfn.XLOOKUP(C300,'[9]②7月-汇总'!$D:$D,'[9]②7月-汇总'!$AC:$AC,0)</f>
        <v>0</v>
      </c>
      <c r="AX300" s="52">
        <f>_xlfn.XLOOKUP(C300,'[9]②7月-汇总'!$D:$D,'[9]②7月-汇总'!$AB:$AB,0)</f>
        <v>0</v>
      </c>
      <c r="AY300" s="52">
        <f>_xlfn.XLOOKUP(C300,'[9]②7月-汇总'!$D:$D,'[9]②7月-汇总'!$AD:$AD,0)</f>
        <v>0</v>
      </c>
      <c r="AZ300" s="54">
        <f t="shared" si="62"/>
        <v>0</v>
      </c>
      <c r="BA300" s="52">
        <f>_xlfn.XLOOKUP(C300,[11]健康师明细!$C:$C,[11]健康师明细!$K:$K,0)</f>
        <v>0</v>
      </c>
      <c r="BB300" s="55">
        <f>_xlfn.XLOOKUP(C300,'[9]②7月-汇总'!$D:$D,'[9]②7月-汇总'!$AE:$AE,0)</f>
        <v>0</v>
      </c>
      <c r="BC300" s="55">
        <f>_xlfn.XLOOKUP(C300,'[9]②7月-汇总'!$D:$D,'[9]②7月-汇总'!$AF:$AF,0)</f>
        <v>0</v>
      </c>
      <c r="BD300" s="58">
        <f>_xlfn.XLOOKUP(C300,'[9]②7月-汇总'!$D:$D,'[9]②7月-汇总'!$AG:$AG,0)</f>
        <v>0</v>
      </c>
      <c r="BE300" s="60" t="e">
        <f t="shared" si="66"/>
        <v>#REF!</v>
      </c>
      <c r="BF300" s="52">
        <f>_xlfn.XLOOKUP(C300,'[9]①7月-花名册'!$E:$E,'[9]①7月-花名册'!$U:$U,0)</f>
        <v>0</v>
      </c>
      <c r="BG300" s="61" t="e">
        <f t="shared" si="63"/>
        <v>#REF!</v>
      </c>
      <c r="BH300" s="61" t="e">
        <f t="shared" si="64"/>
        <v>#REF!</v>
      </c>
      <c r="BI300" s="52">
        <f>_xlfn.XLOOKUP(C300,[9]上月未发人员明细!$A:$A,[9]上月未发人员明细!$I:$I,0)</f>
        <v>0</v>
      </c>
      <c r="BJ300" s="52">
        <f>SUMIFS([7]手动调整!$F:$F,[7]手动调整!$B:$B,C300)</f>
        <v>0</v>
      </c>
      <c r="BK300" s="64" t="e">
        <f t="shared" si="65"/>
        <v>#REF!</v>
      </c>
    </row>
    <row r="301" spans="1:63">
      <c r="A301" s="68" t="s">
        <v>182</v>
      </c>
      <c r="B301" s="25" t="s">
        <v>402</v>
      </c>
      <c r="C301" s="25" t="s">
        <v>430</v>
      </c>
      <c r="D301" s="23">
        <f>_xlfn.XLOOKUP(C301,[1]期初设置!$E:$E,[1]期初设置!$AM:$AM,0)</f>
        <v>0</v>
      </c>
      <c r="E301" s="27" t="str">
        <f>IFERROR(_xlfn.XLOOKUP(C301,[1]期初设置!$E:$E,[1]期初设置!$R:$R),"")</f>
        <v/>
      </c>
      <c r="F301" s="27" t="str">
        <f>IFERROR(_xlfn.XLOOKUP(C301,[1]期初设置!$E:$E,[1]期初设置!S:S),"")</f>
        <v/>
      </c>
      <c r="G301" s="27" t="str">
        <f>IFERROR(_xlfn.XLOOKUP(C301,[1]期初设置!$E:$E,[1]期初设置!T:T),"")</f>
        <v/>
      </c>
      <c r="H301" s="27" t="str">
        <f>IFERROR(_xlfn.XLOOKUP(C301,[1]期初设置!$E:$E,[1]期初设置!U:U),"")</f>
        <v/>
      </c>
      <c r="I301" s="31">
        <f>_xlfn.XLOOKUP(A301,[2]门店排名!$C:$C,[2]门店排名!$E:$E,0)</f>
        <v>153950.6</v>
      </c>
      <c r="J301" s="31" t="str">
        <f>IFERROR(_xlfn.XLOOKUP(D301,'[1]⑥战队统计表-B-a-②呈现-业绩明细表④'!$A:$A,'[1]⑥战队统计表-B-a-②呈现-业绩明细表④'!$C:$C,0),"")</f>
        <v/>
      </c>
      <c r="K301" s="32">
        <f>IFERROR(_xlfn.XLOOKUP(C301,[1]期初设置!$E:$E,[1]期初设置!$AI:$AI,0),"")</f>
        <v>0</v>
      </c>
      <c r="L301" s="33">
        <f>_xlfn.XLOOKUP(C301,[1]期初设置!$E:$E,[1]期初设置!$J:$J,0)</f>
        <v>0</v>
      </c>
      <c r="M301" s="35">
        <f>_xlfn.XLOOKUP(C301,[1]期初设置!$E:$E,[1]期初设置!$I:$I,0)</f>
        <v>0</v>
      </c>
      <c r="N301" s="35">
        <f>_xlfn.XLOOKUP(C301,[1]期初设置!$E:$E,[1]期初设置!$K:$K,0)</f>
        <v>0</v>
      </c>
      <c r="O301" s="33">
        <f>_xlfn.XLOOKUP(C301,[1]期初设置!$E:$E,[1]期初设置!$O:$O,0)</f>
        <v>0</v>
      </c>
      <c r="P301" s="35">
        <f>IF(_xlfn.XLOOKUP(C301,[1]期初设置!$E:$E,[1]期初设置!$N:$N,0)="同老店",0,_xlfn.XLOOKUP(C301,[1]期初设置!$E:$E,[1]期初设置!$N:$N,0))</f>
        <v>0</v>
      </c>
      <c r="Q301" s="38">
        <f>_xlfn.XLOOKUP(C301,'[3]7月'!$C:$C,'[3]7月'!$E:$E,0)</f>
        <v>0</v>
      </c>
      <c r="R301" s="38">
        <f>_xlfn.XLOOKUP(C301,'[3]7月'!$C:$C,'[3]7月'!$D:$D,0)</f>
        <v>0</v>
      </c>
      <c r="S301" s="38">
        <f>_xlfn.XLOOKUP(A301,[2]人头人次表!$A:$A,[2]人头人次表!$C:$C,0)</f>
        <v>153</v>
      </c>
      <c r="T301" s="38">
        <f>_xlfn.XLOOKUP(C301,'[4]②7月-汇总'!$D:$D,'[4]②7月-汇总'!$AP:$AP,0)</f>
        <v>31</v>
      </c>
      <c r="U301" s="38">
        <f>_xlfn.XLOOKUP(C301,'[4]②7月-汇总'!$D:$D,'[4]②7月-汇总'!$U:$U,0)</f>
        <v>0</v>
      </c>
      <c r="V301" s="41">
        <f>_xlfn.XLOOKUP(C301,[5]期初设置!$E:$E,[5]期初设置!$AG:$AG,0)</f>
        <v>0</v>
      </c>
      <c r="W301" s="42">
        <f>_xlfn.XLOOKUP(C301,[5]期初设置!$E:$E,[5]期初设置!$AH:$AH,0)</f>
        <v>0</v>
      </c>
      <c r="X301" s="42">
        <f>_xlfn.XLOOKUP(C301,[5]期初设置!$E:$E,[5]期初设置!$AI:$AI,0)</f>
        <v>0</v>
      </c>
      <c r="Y301" s="42">
        <f>_xlfn.XLOOKUP(C301,[5]期初设置!$E:$E,[5]期初设置!$AM:$AM,0)</f>
        <v>0</v>
      </c>
      <c r="Z301" s="42">
        <f t="shared" si="54"/>
        <v>0</v>
      </c>
      <c r="AA301" s="42">
        <f t="shared" si="55"/>
        <v>0</v>
      </c>
      <c r="AB301" s="42">
        <f>_xlfn.XLOOKUP(C301,'[6]健康师-人工底薪'!$A:$A,'[6]健康师-人工底薪'!$AF:$AF,0)</f>
        <v>0</v>
      </c>
      <c r="AC301" s="47">
        <f t="shared" si="56"/>
        <v>0</v>
      </c>
      <c r="AD301" s="38">
        <f>_xlfn.XLOOKUP(C301,'[3]7月'!$C:$C,'[3]7月'!$F:$F,0)</f>
        <v>0</v>
      </c>
      <c r="AE301" s="38">
        <f>_xlfn.XLOOKUP(C301,'[8]7月'!$C:$C,'[8]7月'!$G:$G,0)</f>
        <v>0</v>
      </c>
      <c r="AF301" s="38">
        <f>_xlfn.XLOOKUP(C301,'[9]②7月-汇总'!$D:$D,'[9]②7月-汇总'!$W:$W,0)</f>
        <v>0</v>
      </c>
      <c r="AG301" s="38">
        <f>_xlfn.XLOOKUP(C301,'[9]②7月-汇总'!$D:$D,'[9]②7月-汇总'!$Z:$Z,0)</f>
        <v>0</v>
      </c>
      <c r="AH301" s="50" t="e">
        <f>AA301+AC301+#REF!+#REF!+#REF!+AF301+AG301+AD301+AE301</f>
        <v>#REF!</v>
      </c>
      <c r="AI301" s="38">
        <f>_xlfn.XLOOKUP(C301,'[9]①7月-花名册'!$E:$E,'[9]①7月-花名册'!$T:$T,0)</f>
        <v>1300</v>
      </c>
      <c r="AJ301" s="38">
        <f t="shared" si="57"/>
        <v>0</v>
      </c>
      <c r="AK301" s="38">
        <f t="shared" si="58"/>
        <v>1300</v>
      </c>
      <c r="AL301" s="38" t="e">
        <f t="shared" si="59"/>
        <v>#REF!</v>
      </c>
      <c r="AM301" s="38" t="e">
        <f t="shared" si="60"/>
        <v>#REF!</v>
      </c>
      <c r="AN301" s="52">
        <f>_xlfn.XLOOKUP(C301,'[9]②7月-汇总'!$D:$D,'[9]②7月-汇总'!AI:AI,0)</f>
        <v>0</v>
      </c>
      <c r="AO301" s="52">
        <f>_xlfn.XLOOKUP(C301,'[9]②7月-汇总'!$D:$D,'[9]②7月-汇总'!AJ:AJ,0)</f>
        <v>0</v>
      </c>
      <c r="AP301" s="52">
        <f>_xlfn.XLOOKUP(C301,'[9]②7月-汇总'!$D:$D,'[9]②7月-汇总'!AL:AL,0)</f>
        <v>0</v>
      </c>
      <c r="AQ301" s="54">
        <f t="shared" si="61"/>
        <v>0</v>
      </c>
      <c r="AR301" s="55">
        <f>_xlfn.XLOOKUP(C301,'[9]②7月-汇总'!$D:$D,'[9]②7月-汇总'!X:X,0)</f>
        <v>0</v>
      </c>
      <c r="AS301" s="55">
        <f>_xlfn.XLOOKUP(C301,'[9]②7月-汇总'!$D:$D,'[9]②7月-汇总'!Y:Y,0)</f>
        <v>0</v>
      </c>
      <c r="AT301" s="55"/>
      <c r="AU301" s="52">
        <f>_xlfn.XLOOKUP(C301,'[10]7月社保'!$B:$B,'[10]7月社保'!$L:$L,0)</f>
        <v>0</v>
      </c>
      <c r="AV301" s="52">
        <f>IFERROR(IF(AL301&gt;0,_xlfn.XLOOKUP(C301,[11]健康师明细!$C:$C,[11]健康师明细!$N:$N,0),0),0)</f>
        <v>0</v>
      </c>
      <c r="AW301" s="52">
        <f>_xlfn.XLOOKUP(C301,'[9]②7月-汇总'!$D:$D,'[9]②7月-汇总'!$AC:$AC,0)</f>
        <v>0</v>
      </c>
      <c r="AX301" s="52">
        <f>_xlfn.XLOOKUP(C301,'[9]②7月-汇总'!$D:$D,'[9]②7月-汇总'!$AB:$AB,0)</f>
        <v>0</v>
      </c>
      <c r="AY301" s="52">
        <f>_xlfn.XLOOKUP(C301,'[9]②7月-汇总'!$D:$D,'[9]②7月-汇总'!$AD:$AD,0)</f>
        <v>0</v>
      </c>
      <c r="AZ301" s="54">
        <f t="shared" si="62"/>
        <v>0</v>
      </c>
      <c r="BA301" s="52">
        <f>_xlfn.XLOOKUP(C301,[11]健康师明细!$C:$C,[11]健康师明细!$K:$K,0)</f>
        <v>0</v>
      </c>
      <c r="BB301" s="55">
        <f>_xlfn.XLOOKUP(C301,'[9]②7月-汇总'!$D:$D,'[9]②7月-汇总'!$AE:$AE,0)</f>
        <v>0</v>
      </c>
      <c r="BC301" s="55">
        <f>_xlfn.XLOOKUP(C301,'[9]②7月-汇总'!$D:$D,'[9]②7月-汇总'!$AF:$AF,0)</f>
        <v>0</v>
      </c>
      <c r="BD301" s="58">
        <f>_xlfn.XLOOKUP(C301,'[9]②7月-汇总'!$D:$D,'[9]②7月-汇总'!$AG:$AG,0)</f>
        <v>0</v>
      </c>
      <c r="BE301" s="60" t="e">
        <f t="shared" si="66"/>
        <v>#REF!</v>
      </c>
      <c r="BF301" s="52">
        <f>_xlfn.XLOOKUP(C301,'[9]①7月-花名册'!$E:$E,'[9]①7月-花名册'!$U:$U,0)</f>
        <v>0</v>
      </c>
      <c r="BG301" s="61" t="e">
        <f t="shared" si="63"/>
        <v>#REF!</v>
      </c>
      <c r="BH301" s="61" t="e">
        <f t="shared" si="64"/>
        <v>#REF!</v>
      </c>
      <c r="BI301" s="52">
        <f>_xlfn.XLOOKUP(C301,[9]上月未发人员明细!$A:$A,[9]上月未发人员明细!$I:$I,0)</f>
        <v>0</v>
      </c>
      <c r="BJ301" s="52">
        <f>SUMIFS([7]手动调整!$F:$F,[7]手动调整!$B:$B,C301)</f>
        <v>0</v>
      </c>
      <c r="BK301" s="64" t="e">
        <f t="shared" si="65"/>
        <v>#REF!</v>
      </c>
    </row>
    <row r="302" spans="1:63">
      <c r="A302" s="68" t="s">
        <v>336</v>
      </c>
      <c r="B302" s="25" t="s">
        <v>402</v>
      </c>
      <c r="C302" s="25" t="s">
        <v>431</v>
      </c>
      <c r="D302" s="23">
        <f>_xlfn.XLOOKUP(C302,[1]期初设置!$E:$E,[1]期初设置!$AM:$AM,0)</f>
        <v>0</v>
      </c>
      <c r="E302" s="27" t="str">
        <f>IFERROR(_xlfn.XLOOKUP(C302,[1]期初设置!$E:$E,[1]期初设置!$R:$R),"")</f>
        <v/>
      </c>
      <c r="F302" s="27" t="str">
        <f>IFERROR(_xlfn.XLOOKUP(C302,[1]期初设置!$E:$E,[1]期初设置!S:S),"")</f>
        <v/>
      </c>
      <c r="G302" s="27" t="str">
        <f>IFERROR(_xlfn.XLOOKUP(C302,[1]期初设置!$E:$E,[1]期初设置!T:T),"")</f>
        <v/>
      </c>
      <c r="H302" s="27" t="str">
        <f>IFERROR(_xlfn.XLOOKUP(C302,[1]期初设置!$E:$E,[1]期初设置!U:U),"")</f>
        <v/>
      </c>
      <c r="I302" s="31">
        <f>_xlfn.XLOOKUP(A302,[2]门店排名!$C:$C,[2]门店排名!$E:$E,0)</f>
        <v>173290.6</v>
      </c>
      <c r="J302" s="31" t="str">
        <f>IFERROR(_xlfn.XLOOKUP(D302,'[1]⑥战队统计表-B-a-②呈现-业绩明细表④'!$A:$A,'[1]⑥战队统计表-B-a-②呈现-业绩明细表④'!$C:$C,0),"")</f>
        <v/>
      </c>
      <c r="K302" s="32">
        <f>IFERROR(_xlfn.XLOOKUP(C302,[1]期初设置!$E:$E,[1]期初设置!$AI:$AI,0),"")</f>
        <v>0</v>
      </c>
      <c r="L302" s="33">
        <f>_xlfn.XLOOKUP(C302,[1]期初设置!$E:$E,[1]期初设置!$J:$J,0)</f>
        <v>0</v>
      </c>
      <c r="M302" s="35">
        <f>_xlfn.XLOOKUP(C302,[1]期初设置!$E:$E,[1]期初设置!$I:$I,0)</f>
        <v>0</v>
      </c>
      <c r="N302" s="35">
        <f>_xlfn.XLOOKUP(C302,[1]期初设置!$E:$E,[1]期初设置!$K:$K,0)</f>
        <v>0</v>
      </c>
      <c r="O302" s="33">
        <f>_xlfn.XLOOKUP(C302,[1]期初设置!$E:$E,[1]期初设置!$O:$O,0)</f>
        <v>0</v>
      </c>
      <c r="P302" s="35">
        <f>IF(_xlfn.XLOOKUP(C302,[1]期初设置!$E:$E,[1]期初设置!$N:$N,0)="同老店",0,_xlfn.XLOOKUP(C302,[1]期初设置!$E:$E,[1]期初设置!$N:$N,0))</f>
        <v>0</v>
      </c>
      <c r="Q302" s="38">
        <f>_xlfn.XLOOKUP(C302,'[3]7月'!$C:$C,'[3]7月'!$E:$E,0)</f>
        <v>0</v>
      </c>
      <c r="R302" s="38">
        <f>_xlfn.XLOOKUP(C302,'[3]7月'!$C:$C,'[3]7月'!$D:$D,0)</f>
        <v>0</v>
      </c>
      <c r="S302" s="38">
        <f>_xlfn.XLOOKUP(A302,[2]人头人次表!$A:$A,[2]人头人次表!$C:$C,0)</f>
        <v>169</v>
      </c>
      <c r="T302" s="38">
        <f>_xlfn.XLOOKUP(C302,'[4]②7月-汇总'!$D:$D,'[4]②7月-汇总'!$AP:$AP,0)</f>
        <v>31</v>
      </c>
      <c r="U302" s="38">
        <f>_xlfn.XLOOKUP(C302,'[4]②7月-汇总'!$D:$D,'[4]②7月-汇总'!$U:$U,0)</f>
        <v>0</v>
      </c>
      <c r="V302" s="41">
        <f>_xlfn.XLOOKUP(C302,[5]期初设置!$E:$E,[5]期初设置!$AG:$AG,0)</f>
        <v>0</v>
      </c>
      <c r="W302" s="42">
        <f>_xlfn.XLOOKUP(C302,[5]期初设置!$E:$E,[5]期初设置!$AH:$AH,0)</f>
        <v>0</v>
      </c>
      <c r="X302" s="42">
        <f>_xlfn.XLOOKUP(C302,[5]期初设置!$E:$E,[5]期初设置!$AI:$AI,0)</f>
        <v>0</v>
      </c>
      <c r="Y302" s="42">
        <f>_xlfn.XLOOKUP(C302,[5]期初设置!$E:$E,[5]期初设置!$AM:$AM,0)</f>
        <v>0</v>
      </c>
      <c r="Z302" s="42">
        <f t="shared" si="54"/>
        <v>0</v>
      </c>
      <c r="AA302" s="42">
        <f t="shared" si="55"/>
        <v>0</v>
      </c>
      <c r="AB302" s="42">
        <f>_xlfn.XLOOKUP(C302,'[6]健康师-人工底薪'!$A:$A,'[6]健康师-人工底薪'!$AF:$AF,0)</f>
        <v>0</v>
      </c>
      <c r="AC302" s="47">
        <f t="shared" si="56"/>
        <v>0</v>
      </c>
      <c r="AD302" s="38">
        <f>_xlfn.XLOOKUP(C302,'[3]7月'!$C:$C,'[3]7月'!$F:$F,0)</f>
        <v>0</v>
      </c>
      <c r="AE302" s="38">
        <f>_xlfn.XLOOKUP(C302,'[8]7月'!$C:$C,'[8]7月'!$G:$G,0)</f>
        <v>0</v>
      </c>
      <c r="AF302" s="38">
        <f>_xlfn.XLOOKUP(C302,'[9]②7月-汇总'!$D:$D,'[9]②7月-汇总'!$W:$W,0)</f>
        <v>0</v>
      </c>
      <c r="AG302" s="38">
        <f>_xlfn.XLOOKUP(C302,'[9]②7月-汇总'!$D:$D,'[9]②7月-汇总'!$Z:$Z,0)</f>
        <v>0</v>
      </c>
      <c r="AH302" s="50" t="e">
        <f>AA302+AC302+#REF!+#REF!+#REF!+AF302+AG302+AD302+AE302</f>
        <v>#REF!</v>
      </c>
      <c r="AI302" s="38">
        <f>_xlfn.XLOOKUP(C302,'[9]①7月-花名册'!$E:$E,'[9]①7月-花名册'!$T:$T,0)</f>
        <v>1200</v>
      </c>
      <c r="AJ302" s="38">
        <f t="shared" si="57"/>
        <v>0</v>
      </c>
      <c r="AK302" s="38">
        <f t="shared" si="58"/>
        <v>1200</v>
      </c>
      <c r="AL302" s="38" t="e">
        <f t="shared" si="59"/>
        <v>#REF!</v>
      </c>
      <c r="AM302" s="38" t="e">
        <f t="shared" si="60"/>
        <v>#REF!</v>
      </c>
      <c r="AN302" s="52">
        <f>_xlfn.XLOOKUP(C302,'[9]②7月-汇总'!$D:$D,'[9]②7月-汇总'!AI:AI,0)</f>
        <v>0</v>
      </c>
      <c r="AO302" s="52">
        <f>_xlfn.XLOOKUP(C302,'[9]②7月-汇总'!$D:$D,'[9]②7月-汇总'!AJ:AJ,0)</f>
        <v>0</v>
      </c>
      <c r="AP302" s="52">
        <f>_xlfn.XLOOKUP(C302,'[9]②7月-汇总'!$D:$D,'[9]②7月-汇总'!AL:AL,0)</f>
        <v>0</v>
      </c>
      <c r="AQ302" s="54">
        <f t="shared" si="61"/>
        <v>0</v>
      </c>
      <c r="AR302" s="55">
        <f>_xlfn.XLOOKUP(C302,'[9]②7月-汇总'!$D:$D,'[9]②7月-汇总'!X:X,0)</f>
        <v>0</v>
      </c>
      <c r="AS302" s="55">
        <f>_xlfn.XLOOKUP(C302,'[9]②7月-汇总'!$D:$D,'[9]②7月-汇总'!Y:Y,0)</f>
        <v>0</v>
      </c>
      <c r="AT302" s="55"/>
      <c r="AU302" s="52">
        <f>_xlfn.XLOOKUP(C302,'[10]7月社保'!$B:$B,'[10]7月社保'!$L:$L,0)</f>
        <v>0</v>
      </c>
      <c r="AV302" s="52">
        <f>IFERROR(IF(AL302&gt;0,_xlfn.XLOOKUP(C302,[11]健康师明细!$C:$C,[11]健康师明细!$N:$N,0),0),0)</f>
        <v>0</v>
      </c>
      <c r="AW302" s="52">
        <f>_xlfn.XLOOKUP(C302,'[9]②7月-汇总'!$D:$D,'[9]②7月-汇总'!$AC:$AC,0)</f>
        <v>0</v>
      </c>
      <c r="AX302" s="52">
        <f>_xlfn.XLOOKUP(C302,'[9]②7月-汇总'!$D:$D,'[9]②7月-汇总'!$AB:$AB,0)</f>
        <v>0</v>
      </c>
      <c r="AY302" s="52">
        <f>_xlfn.XLOOKUP(C302,'[9]②7月-汇总'!$D:$D,'[9]②7月-汇总'!$AD:$AD,0)</f>
        <v>0</v>
      </c>
      <c r="AZ302" s="54">
        <f t="shared" si="62"/>
        <v>0</v>
      </c>
      <c r="BA302" s="52">
        <f>_xlfn.XLOOKUP(C302,[11]健康师明细!$C:$C,[11]健康师明细!$K:$K,0)</f>
        <v>0</v>
      </c>
      <c r="BB302" s="55">
        <f>_xlfn.XLOOKUP(C302,'[9]②7月-汇总'!$D:$D,'[9]②7月-汇总'!$AE:$AE,0)</f>
        <v>0</v>
      </c>
      <c r="BC302" s="55">
        <f>_xlfn.XLOOKUP(C302,'[9]②7月-汇总'!$D:$D,'[9]②7月-汇总'!$AF:$AF,0)</f>
        <v>0</v>
      </c>
      <c r="BD302" s="58">
        <f>_xlfn.XLOOKUP(C302,'[9]②7月-汇总'!$D:$D,'[9]②7月-汇总'!$AG:$AG,0)</f>
        <v>0</v>
      </c>
      <c r="BE302" s="60" t="e">
        <f t="shared" si="66"/>
        <v>#REF!</v>
      </c>
      <c r="BF302" s="52">
        <f>_xlfn.XLOOKUP(C302,'[9]①7月-花名册'!$E:$E,'[9]①7月-花名册'!$U:$U,0)</f>
        <v>0</v>
      </c>
      <c r="BG302" s="61" t="e">
        <f t="shared" si="63"/>
        <v>#REF!</v>
      </c>
      <c r="BH302" s="61" t="e">
        <f t="shared" si="64"/>
        <v>#REF!</v>
      </c>
      <c r="BI302" s="52">
        <f>_xlfn.XLOOKUP(C302,[9]上月未发人员明细!$A:$A,[9]上月未发人员明细!$I:$I,0)</f>
        <v>0</v>
      </c>
      <c r="BJ302" s="52">
        <f>SUMIFS([7]手动调整!$F:$F,[7]手动调整!$B:$B,C302)</f>
        <v>0</v>
      </c>
      <c r="BK302" s="64" t="e">
        <f t="shared" si="65"/>
        <v>#REF!</v>
      </c>
    </row>
    <row r="303" spans="1:63">
      <c r="A303" s="68" t="s">
        <v>104</v>
      </c>
      <c r="B303" s="25" t="s">
        <v>402</v>
      </c>
      <c r="C303" s="25" t="s">
        <v>432</v>
      </c>
      <c r="D303" s="23">
        <f>_xlfn.XLOOKUP(C303,[1]期初设置!$E:$E,[1]期初设置!$AM:$AM,0)</f>
        <v>0</v>
      </c>
      <c r="E303" s="27" t="str">
        <f>IFERROR(_xlfn.XLOOKUP(C303,[1]期初设置!$E:$E,[1]期初设置!$R:$R),"")</f>
        <v/>
      </c>
      <c r="F303" s="27" t="str">
        <f>IFERROR(_xlfn.XLOOKUP(C303,[1]期初设置!$E:$E,[1]期初设置!S:S),"")</f>
        <v/>
      </c>
      <c r="G303" s="27" t="str">
        <f>IFERROR(_xlfn.XLOOKUP(C303,[1]期初设置!$E:$E,[1]期初设置!T:T),"")</f>
        <v/>
      </c>
      <c r="H303" s="27" t="str">
        <f>IFERROR(_xlfn.XLOOKUP(C303,[1]期初设置!$E:$E,[1]期初设置!U:U),"")</f>
        <v/>
      </c>
      <c r="I303" s="31">
        <f>_xlfn.XLOOKUP(A303,[2]门店排名!$C:$C,[2]门店排名!$E:$E,0)</f>
        <v>220223</v>
      </c>
      <c r="J303" s="31" t="str">
        <f>IFERROR(_xlfn.XLOOKUP(D303,'[1]⑥战队统计表-B-a-②呈现-业绩明细表④'!$A:$A,'[1]⑥战队统计表-B-a-②呈现-业绩明细表④'!$C:$C,0),"")</f>
        <v/>
      </c>
      <c r="K303" s="32">
        <f>IFERROR(_xlfn.XLOOKUP(C303,[1]期初设置!$E:$E,[1]期初设置!$AI:$AI,0),"")</f>
        <v>0</v>
      </c>
      <c r="L303" s="33">
        <f>_xlfn.XLOOKUP(C303,[1]期初设置!$E:$E,[1]期初设置!$J:$J,0)</f>
        <v>0</v>
      </c>
      <c r="M303" s="35">
        <f>_xlfn.XLOOKUP(C303,[1]期初设置!$E:$E,[1]期初设置!$I:$I,0)</f>
        <v>0</v>
      </c>
      <c r="N303" s="35">
        <f>_xlfn.XLOOKUP(C303,[1]期初设置!$E:$E,[1]期初设置!$K:$K,0)</f>
        <v>0</v>
      </c>
      <c r="O303" s="33">
        <f>_xlfn.XLOOKUP(C303,[1]期初设置!$E:$E,[1]期初设置!$O:$O,0)</f>
        <v>0</v>
      </c>
      <c r="P303" s="35">
        <f>IF(_xlfn.XLOOKUP(C303,[1]期初设置!$E:$E,[1]期初设置!$N:$N,0)="同老店",0,_xlfn.XLOOKUP(C303,[1]期初设置!$E:$E,[1]期初设置!$N:$N,0))</f>
        <v>0</v>
      </c>
      <c r="Q303" s="38">
        <f>_xlfn.XLOOKUP(C303,'[3]7月'!$C:$C,'[3]7月'!$E:$E,0)</f>
        <v>0</v>
      </c>
      <c r="R303" s="38">
        <f>_xlfn.XLOOKUP(C303,'[3]7月'!$C:$C,'[3]7月'!$D:$D,0)</f>
        <v>0</v>
      </c>
      <c r="S303" s="38">
        <f>_xlfn.XLOOKUP(A303,[2]人头人次表!$A:$A,[2]人头人次表!$C:$C,0)</f>
        <v>205</v>
      </c>
      <c r="T303" s="38">
        <f>_xlfn.XLOOKUP(C303,'[4]②7月-汇总'!$D:$D,'[4]②7月-汇总'!$AP:$AP,0)</f>
        <v>31</v>
      </c>
      <c r="U303" s="38">
        <f>_xlfn.XLOOKUP(C303,'[4]②7月-汇总'!$D:$D,'[4]②7月-汇总'!$U:$U,0)</f>
        <v>0</v>
      </c>
      <c r="V303" s="41">
        <f>_xlfn.XLOOKUP(C303,[5]期初设置!$E:$E,[5]期初设置!$AG:$AG,0)</f>
        <v>0</v>
      </c>
      <c r="W303" s="42">
        <f>_xlfn.XLOOKUP(C303,[5]期初设置!$E:$E,[5]期初设置!$AH:$AH,0)</f>
        <v>0</v>
      </c>
      <c r="X303" s="42">
        <f>_xlfn.XLOOKUP(C303,[5]期初设置!$E:$E,[5]期初设置!$AI:$AI,0)</f>
        <v>0</v>
      </c>
      <c r="Y303" s="42">
        <f>_xlfn.XLOOKUP(C303,[5]期初设置!$E:$E,[5]期初设置!$AM:$AM,0)</f>
        <v>0</v>
      </c>
      <c r="Z303" s="42">
        <f t="shared" si="54"/>
        <v>0</v>
      </c>
      <c r="AA303" s="42">
        <f t="shared" si="55"/>
        <v>0</v>
      </c>
      <c r="AB303" s="42">
        <f>_xlfn.XLOOKUP(C303,'[6]健康师-人工底薪'!$A:$A,'[6]健康师-人工底薪'!$AF:$AF,0)</f>
        <v>0</v>
      </c>
      <c r="AC303" s="47">
        <f t="shared" si="56"/>
        <v>0</v>
      </c>
      <c r="AD303" s="38">
        <f>_xlfn.XLOOKUP(C303,'[3]7月'!$C:$C,'[3]7月'!$F:$F,0)</f>
        <v>0</v>
      </c>
      <c r="AE303" s="38">
        <f>_xlfn.XLOOKUP(C303,'[8]7月'!$C:$C,'[8]7月'!$G:$G,0)</f>
        <v>0</v>
      </c>
      <c r="AF303" s="38">
        <f>_xlfn.XLOOKUP(C303,'[9]②7月-汇总'!$D:$D,'[9]②7月-汇总'!$W:$W,0)</f>
        <v>0</v>
      </c>
      <c r="AG303" s="38">
        <f>_xlfn.XLOOKUP(C303,'[9]②7月-汇总'!$D:$D,'[9]②7月-汇总'!$Z:$Z,0)</f>
        <v>0</v>
      </c>
      <c r="AH303" s="50" t="e">
        <f>AA303+AC303+#REF!+#REF!+#REF!+AF303+AG303+AD303+AE303</f>
        <v>#REF!</v>
      </c>
      <c r="AI303" s="38">
        <f>_xlfn.XLOOKUP(C303,'[9]①7月-花名册'!$E:$E,'[9]①7月-花名册'!$T:$T,0)</f>
        <v>3000</v>
      </c>
      <c r="AJ303" s="38">
        <f t="shared" si="57"/>
        <v>0</v>
      </c>
      <c r="AK303" s="38">
        <f t="shared" si="58"/>
        <v>3000</v>
      </c>
      <c r="AL303" s="38" t="e">
        <f t="shared" si="59"/>
        <v>#REF!</v>
      </c>
      <c r="AM303" s="38" t="e">
        <f t="shared" si="60"/>
        <v>#REF!</v>
      </c>
      <c r="AN303" s="52">
        <f>_xlfn.XLOOKUP(C303,'[9]②7月-汇总'!$D:$D,'[9]②7月-汇总'!AI:AI,0)</f>
        <v>0</v>
      </c>
      <c r="AO303" s="52">
        <f>_xlfn.XLOOKUP(C303,'[9]②7月-汇总'!$D:$D,'[9]②7月-汇总'!AJ:AJ,0)</f>
        <v>0</v>
      </c>
      <c r="AP303" s="52">
        <f>_xlfn.XLOOKUP(C303,'[9]②7月-汇总'!$D:$D,'[9]②7月-汇总'!AL:AL,0)</f>
        <v>0</v>
      </c>
      <c r="AQ303" s="54">
        <f t="shared" si="61"/>
        <v>0</v>
      </c>
      <c r="AR303" s="55">
        <f>_xlfn.XLOOKUP(C303,'[9]②7月-汇总'!$D:$D,'[9]②7月-汇总'!X:X,0)</f>
        <v>0</v>
      </c>
      <c r="AS303" s="55">
        <f>_xlfn.XLOOKUP(C303,'[9]②7月-汇总'!$D:$D,'[9]②7月-汇总'!Y:Y,0)</f>
        <v>0</v>
      </c>
      <c r="AT303" s="55"/>
      <c r="AU303" s="52">
        <f>_xlfn.XLOOKUP(C303,'[10]7月社保'!$B:$B,'[10]7月社保'!$L:$L,0)</f>
        <v>0</v>
      </c>
      <c r="AV303" s="52">
        <f>IFERROR(IF(AL303&gt;0,_xlfn.XLOOKUP(C303,[11]健康师明细!$C:$C,[11]健康师明细!$N:$N,0),0),0)</f>
        <v>0</v>
      </c>
      <c r="AW303" s="52">
        <f>_xlfn.XLOOKUP(C303,'[9]②7月-汇总'!$D:$D,'[9]②7月-汇总'!$AC:$AC,0)</f>
        <v>0</v>
      </c>
      <c r="AX303" s="52">
        <f>_xlfn.XLOOKUP(C303,'[9]②7月-汇总'!$D:$D,'[9]②7月-汇总'!$AB:$AB,0)</f>
        <v>0</v>
      </c>
      <c r="AY303" s="52">
        <f>_xlfn.XLOOKUP(C303,'[9]②7月-汇总'!$D:$D,'[9]②7月-汇总'!$AD:$AD,0)</f>
        <v>0</v>
      </c>
      <c r="AZ303" s="54">
        <f t="shared" si="62"/>
        <v>0</v>
      </c>
      <c r="BA303" s="52">
        <f>_xlfn.XLOOKUP(C303,[11]健康师明细!$C:$C,[11]健康师明细!$K:$K,0)</f>
        <v>0</v>
      </c>
      <c r="BB303" s="55">
        <f>_xlfn.XLOOKUP(C303,'[9]②7月-汇总'!$D:$D,'[9]②7月-汇总'!$AE:$AE,0)</f>
        <v>0</v>
      </c>
      <c r="BC303" s="55">
        <f>_xlfn.XLOOKUP(C303,'[9]②7月-汇总'!$D:$D,'[9]②7月-汇总'!$AF:$AF,0)</f>
        <v>0</v>
      </c>
      <c r="BD303" s="58">
        <f>_xlfn.XLOOKUP(C303,'[9]②7月-汇总'!$D:$D,'[9]②7月-汇总'!$AG:$AG,0)</f>
        <v>0</v>
      </c>
      <c r="BE303" s="60" t="e">
        <f t="shared" si="66"/>
        <v>#REF!</v>
      </c>
      <c r="BF303" s="52">
        <f>_xlfn.XLOOKUP(C303,'[9]①7月-花名册'!$E:$E,'[9]①7月-花名册'!$U:$U,0)</f>
        <v>0</v>
      </c>
      <c r="BG303" s="61" t="e">
        <f t="shared" si="63"/>
        <v>#REF!</v>
      </c>
      <c r="BH303" s="61" t="e">
        <f t="shared" si="64"/>
        <v>#REF!</v>
      </c>
      <c r="BI303" s="52">
        <f>_xlfn.XLOOKUP(C303,[9]上月未发人员明细!$A:$A,[9]上月未发人员明细!$I:$I,0)</f>
        <v>0</v>
      </c>
      <c r="BJ303" s="52">
        <f>SUMIFS([7]手动调整!$F:$F,[7]手动调整!$B:$B,C303)</f>
        <v>0</v>
      </c>
      <c r="BK303" s="64" t="e">
        <f t="shared" si="65"/>
        <v>#REF!</v>
      </c>
    </row>
    <row r="304" spans="1:63">
      <c r="A304" s="68" t="s">
        <v>307</v>
      </c>
      <c r="B304" s="25" t="s">
        <v>12</v>
      </c>
      <c r="C304" s="25" t="s">
        <v>433</v>
      </c>
      <c r="D304" s="23" t="str">
        <f>_xlfn.XLOOKUP(C304,[1]期初设置!$E:$E,[1]期初设置!$AM:$AM,0)</f>
        <v>大源+冲锋队</v>
      </c>
      <c r="E304" s="27">
        <f>IFERROR(_xlfn.XLOOKUP(C304,[1]期初设置!$E:$E,[1]期初设置!$R:$R),"")</f>
        <v>9372.5</v>
      </c>
      <c r="F304" s="27">
        <f>IFERROR(_xlfn.XLOOKUP(C304,[1]期初设置!$E:$E,[1]期初设置!S:S),"")</f>
        <v>7590</v>
      </c>
      <c r="G304" s="27">
        <f>IFERROR(_xlfn.XLOOKUP(C304,[1]期初设置!$E:$E,[1]期初设置!T:T),"")</f>
        <v>1782.5</v>
      </c>
      <c r="H304" s="27">
        <f>IFERROR(_xlfn.XLOOKUP(C304,[1]期初设置!$E:$E,[1]期初设置!U:U),"")</f>
        <v>0</v>
      </c>
      <c r="I304" s="31">
        <f>_xlfn.XLOOKUP(A304,[2]门店排名!$C:$C,[2]门店排名!$E:$E,0)</f>
        <v>120949.6</v>
      </c>
      <c r="J304" s="31">
        <f>IFERROR(_xlfn.XLOOKUP(D304,'[1]⑥战队统计表-B-a-②呈现-业绩明细表④'!$A:$A,'[1]⑥战队统计表-B-a-②呈现-业绩明细表④'!$C:$C,0),"")</f>
        <v>64729.3</v>
      </c>
      <c r="K304" s="32">
        <f>IFERROR(_xlfn.XLOOKUP(C304,[1]期初设置!$E:$E,[1]期初设置!$AI:$AI,0),"")</f>
        <v>332.44775</v>
      </c>
      <c r="L304" s="33">
        <f>_xlfn.XLOOKUP(C304,[1]期初设置!$E:$E,[1]期初设置!$J:$J,0)</f>
        <v>0</v>
      </c>
      <c r="M304" s="35">
        <f>_xlfn.XLOOKUP(C304,[1]期初设置!$E:$E,[1]期初设置!$I:$I,0)</f>
        <v>0</v>
      </c>
      <c r="N304" s="35">
        <f>_xlfn.XLOOKUP(C304,[1]期初设置!$E:$E,[1]期初设置!$K:$K,0)</f>
        <v>0</v>
      </c>
      <c r="O304" s="33">
        <f>_xlfn.XLOOKUP(C304,[1]期初设置!$E:$E,[1]期初设置!$O:$O,0)</f>
        <v>0</v>
      </c>
      <c r="P304" s="35">
        <f>IF(_xlfn.XLOOKUP(C304,[1]期初设置!$E:$E,[1]期初设置!$N:$N,0)="同老店",0,_xlfn.XLOOKUP(C304,[1]期初设置!$E:$E,[1]期初设置!$N:$N,0))</f>
        <v>0</v>
      </c>
      <c r="Q304" s="38">
        <f>_xlfn.XLOOKUP(C304,'[3]7月'!$C:$C,'[3]7月'!$E:$E,0)</f>
        <v>1887.22</v>
      </c>
      <c r="R304" s="38">
        <f>_xlfn.XLOOKUP(C304,'[3]7月'!$C:$C,'[3]7月'!$D:$D,0)</f>
        <v>36</v>
      </c>
      <c r="S304" s="38">
        <f>_xlfn.XLOOKUP(A304,[2]人头人次表!$A:$A,[2]人头人次表!$C:$C,0)</f>
        <v>149</v>
      </c>
      <c r="T304" s="38">
        <f>_xlfn.XLOOKUP(C304,'[4]②7月-汇总'!$D:$D,'[4]②7月-汇总'!$AP:$AP,0)</f>
        <v>22</v>
      </c>
      <c r="U304" s="38">
        <f>_xlfn.XLOOKUP(C304,'[4]②7月-汇总'!$D:$D,'[4]②7月-汇总'!$U:$U,0)</f>
        <v>0</v>
      </c>
      <c r="V304" s="41">
        <f>_xlfn.XLOOKUP(C304,[5]期初设置!$E:$E,[5]期初设置!$AG:$AG,0)</f>
        <v>0.04</v>
      </c>
      <c r="W304" s="42">
        <f>_xlfn.XLOOKUP(C304,[5]期初设置!$E:$E,[5]期初设置!$AH:$AH,0)</f>
        <v>288.42</v>
      </c>
      <c r="X304" s="42">
        <f>_xlfn.XLOOKUP(C304,[5]期初设置!$E:$E,[5]期初设置!$AI:$AI,0)</f>
        <v>44.02775</v>
      </c>
      <c r="Y304" s="42" t="str">
        <f>_xlfn.XLOOKUP(C304,[5]期初设置!$E:$E,[5]期初设置!$AM:$AM,0)</f>
        <v/>
      </c>
      <c r="Z304" s="42">
        <f t="shared" si="54"/>
        <v>0</v>
      </c>
      <c r="AA304" s="42">
        <f t="shared" si="55"/>
        <v>332.44775</v>
      </c>
      <c r="AB304" s="42">
        <f>_xlfn.XLOOKUP(C304,'[6]健康师-人工底薪'!$A:$A,'[6]健康师-人工底薪'!$AF:$AF,0)</f>
        <v>1277.41935483871</v>
      </c>
      <c r="AC304" s="47">
        <f t="shared" si="56"/>
        <v>1277.41935483871</v>
      </c>
      <c r="AD304" s="38">
        <f>_xlfn.XLOOKUP(C304,'[3]7月'!$C:$C,'[3]7月'!$F:$F,0)</f>
        <v>508</v>
      </c>
      <c r="AE304" s="38">
        <f>_xlfn.XLOOKUP(C304,'[8]7月'!$C:$C,'[8]7月'!$G:$G,0)</f>
        <v>0</v>
      </c>
      <c r="AF304" s="38">
        <f>_xlfn.XLOOKUP(C304,'[9]②7月-汇总'!$D:$D,'[9]②7月-汇总'!$W:$W,0)</f>
        <v>80</v>
      </c>
      <c r="AG304" s="38">
        <f>_xlfn.XLOOKUP(C304,'[9]②7月-汇总'!$D:$D,'[9]②7月-汇总'!$Z:$Z,0)</f>
        <v>0</v>
      </c>
      <c r="AH304" s="50" t="e">
        <f>AA304+AC304+#REF!+#REF!+#REF!+AF304+AG304+AD304+AE304</f>
        <v>#REF!</v>
      </c>
      <c r="AI304" s="38">
        <f>_xlfn.XLOOKUP(C304,'[9]①7月-花名册'!$E:$E,'[9]①7月-花名册'!$T:$T,0)</f>
        <v>0</v>
      </c>
      <c r="AJ304" s="38">
        <f t="shared" si="57"/>
        <v>0</v>
      </c>
      <c r="AK304" s="38">
        <f t="shared" si="58"/>
        <v>0</v>
      </c>
      <c r="AL304" s="38">
        <f t="shared" si="59"/>
        <v>0</v>
      </c>
      <c r="AM304" s="38" t="e">
        <f t="shared" si="60"/>
        <v>#REF!</v>
      </c>
      <c r="AN304" s="52">
        <f>_xlfn.XLOOKUP(C304,'[9]②7月-汇总'!$D:$D,'[9]②7月-汇总'!AI:AI,0)</f>
        <v>120</v>
      </c>
      <c r="AO304" s="52">
        <f>_xlfn.XLOOKUP(C304,'[9]②7月-汇总'!$D:$D,'[9]②7月-汇总'!AJ:AJ,0)</f>
        <v>0</v>
      </c>
      <c r="AP304" s="52">
        <f>_xlfn.XLOOKUP(C304,'[9]②7月-汇总'!$D:$D,'[9]②7月-汇总'!AL:AL,0)</f>
        <v>0</v>
      </c>
      <c r="AQ304" s="54">
        <f t="shared" si="61"/>
        <v>120</v>
      </c>
      <c r="AR304" s="55">
        <f>_xlfn.XLOOKUP(C304,'[9]②7月-汇总'!$D:$D,'[9]②7月-汇总'!X:X,0)</f>
        <v>0</v>
      </c>
      <c r="AS304" s="55">
        <f>_xlfn.XLOOKUP(C304,'[9]②7月-汇总'!$D:$D,'[9]②7月-汇总'!Y:Y,0)</f>
        <v>0</v>
      </c>
      <c r="AT304" s="55"/>
      <c r="AU304" s="52">
        <f>_xlfn.XLOOKUP(C304,'[10]7月社保'!$B:$B,'[10]7月社保'!$L:$L,0)</f>
        <v>0</v>
      </c>
      <c r="AV304" s="52">
        <f>IFERROR(IF(AL304&gt;0,_xlfn.XLOOKUP(C304,[11]健康师明细!$C:$C,[11]健康师明细!$N:$N,0),0),0)</f>
        <v>0</v>
      </c>
      <c r="AW304" s="52">
        <f>_xlfn.XLOOKUP(C304,'[9]②7月-汇总'!$D:$D,'[9]②7月-汇总'!$AC:$AC,0)</f>
        <v>0</v>
      </c>
      <c r="AX304" s="52">
        <f>_xlfn.XLOOKUP(C304,'[9]②7月-汇总'!$D:$D,'[9]②7月-汇总'!$AB:$AB,0)</f>
        <v>0</v>
      </c>
      <c r="AY304" s="52">
        <f>_xlfn.XLOOKUP(C304,'[9]②7月-汇总'!$D:$D,'[9]②7月-汇总'!$AD:$AD,0)</f>
        <v>130</v>
      </c>
      <c r="AZ304" s="54">
        <f t="shared" si="62"/>
        <v>130</v>
      </c>
      <c r="BA304" s="52">
        <f>_xlfn.XLOOKUP(C304,[11]健康师明细!$C:$C,[11]健康师明细!$K:$K,0)</f>
        <v>0</v>
      </c>
      <c r="BB304" s="55">
        <f>_xlfn.XLOOKUP(C304,'[9]②7月-汇总'!$D:$D,'[9]②7月-汇总'!$AE:$AE,0)</f>
        <v>0</v>
      </c>
      <c r="BC304" s="55">
        <f>_xlfn.XLOOKUP(C304,'[9]②7月-汇总'!$D:$D,'[9]②7月-汇总'!$AF:$AF,0)</f>
        <v>0</v>
      </c>
      <c r="BD304" s="58">
        <f>_xlfn.XLOOKUP(C304,'[9]②7月-汇总'!$D:$D,'[9]②7月-汇总'!$AG:$AG,0)</f>
        <v>0</v>
      </c>
      <c r="BE304" s="60" t="e">
        <f t="shared" si="66"/>
        <v>#REF!</v>
      </c>
      <c r="BF304" s="52">
        <f>_xlfn.XLOOKUP(C304,'[9]①7月-花名册'!$E:$E,'[9]①7月-花名册'!$U:$U,0)</f>
        <v>0</v>
      </c>
      <c r="BG304" s="61" t="e">
        <f t="shared" si="63"/>
        <v>#REF!</v>
      </c>
      <c r="BH304" s="61" t="e">
        <f t="shared" si="64"/>
        <v>#REF!</v>
      </c>
      <c r="BI304" s="52">
        <f>_xlfn.XLOOKUP(C304,[9]上月未发人员明细!$A:$A,[9]上月未发人员明细!$I:$I,0)</f>
        <v>540</v>
      </c>
      <c r="BJ304" s="52">
        <f>SUMIFS([7]手动调整!$F:$F,[7]手动调整!$B:$B,C304)</f>
        <v>0</v>
      </c>
      <c r="BK304" s="64" t="e">
        <f t="shared" si="65"/>
        <v>#REF!</v>
      </c>
    </row>
    <row r="305" spans="1:63">
      <c r="A305" s="68" t="s">
        <v>174</v>
      </c>
      <c r="B305" s="25" t="s">
        <v>12</v>
      </c>
      <c r="C305" s="25" t="s">
        <v>434</v>
      </c>
      <c r="D305" s="23" t="str">
        <f>_xlfn.XLOOKUP(C305,[1]期初设置!$E:$E,[1]期初设置!$AM:$AM,0)</f>
        <v>单人</v>
      </c>
      <c r="E305" s="27">
        <f>IFERROR(_xlfn.XLOOKUP(C305,[1]期初设置!$E:$E,[1]期初设置!$R:$R),"")</f>
        <v>0</v>
      </c>
      <c r="F305" s="27">
        <f>IFERROR(_xlfn.XLOOKUP(C305,[1]期初设置!$E:$E,[1]期初设置!S:S),"")</f>
        <v>0</v>
      </c>
      <c r="G305" s="27">
        <f>IFERROR(_xlfn.XLOOKUP(C305,[1]期初设置!$E:$E,[1]期初设置!T:T),"")</f>
        <v>0</v>
      </c>
      <c r="H305" s="27">
        <f>IFERROR(_xlfn.XLOOKUP(C305,[1]期初设置!$E:$E,[1]期初设置!U:U),"")</f>
        <v>0</v>
      </c>
      <c r="I305" s="31">
        <f>_xlfn.XLOOKUP(A305,[2]门店排名!$C:$C,[2]门店排名!$E:$E,0)</f>
        <v>111267</v>
      </c>
      <c r="J305" s="31">
        <f>IFERROR(_xlfn.XLOOKUP(D305,'[1]⑥战队统计表-B-a-②呈现-业绩明细表④'!$A:$A,'[1]⑥战队统计表-B-a-②呈现-业绩明细表④'!$C:$C,0),"")</f>
        <v>0</v>
      </c>
      <c r="K305" s="32">
        <f>IFERROR(_xlfn.XLOOKUP(C305,[1]期初设置!$E:$E,[1]期初设置!$AI:$AI,0),"")</f>
        <v>0</v>
      </c>
      <c r="L305" s="33">
        <f>_xlfn.XLOOKUP(C305,[1]期初设置!$E:$E,[1]期初设置!$J:$J,0)</f>
        <v>0</v>
      </c>
      <c r="M305" s="35">
        <f>_xlfn.XLOOKUP(C305,[1]期初设置!$E:$E,[1]期初设置!$I:$I,0)</f>
        <v>0</v>
      </c>
      <c r="N305" s="35">
        <f>_xlfn.XLOOKUP(C305,[1]期初设置!$E:$E,[1]期初设置!$K:$K,0)</f>
        <v>0</v>
      </c>
      <c r="O305" s="33">
        <f>_xlfn.XLOOKUP(C305,[1]期初设置!$E:$E,[1]期初设置!$O:$O,0)</f>
        <v>0</v>
      </c>
      <c r="P305" s="35">
        <f>IF(_xlfn.XLOOKUP(C305,[1]期初设置!$E:$E,[1]期初设置!$N:$N,0)="同老店",0,_xlfn.XLOOKUP(C305,[1]期初设置!$E:$E,[1]期初设置!$N:$N,0))</f>
        <v>0</v>
      </c>
      <c r="Q305" s="38">
        <f>_xlfn.XLOOKUP(C305,'[3]7月'!$C:$C,'[3]7月'!$E:$E,0)</f>
        <v>2623.68</v>
      </c>
      <c r="R305" s="38">
        <f>_xlfn.XLOOKUP(C305,'[3]7月'!$C:$C,'[3]7月'!$D:$D,0)</f>
        <v>37</v>
      </c>
      <c r="S305" s="38">
        <f>_xlfn.XLOOKUP(A305,[2]人头人次表!$A:$A,[2]人头人次表!$C:$C,0)</f>
        <v>142</v>
      </c>
      <c r="T305" s="38">
        <f>_xlfn.XLOOKUP(C305,'[4]②7月-汇总'!$D:$D,'[4]②7月-汇总'!$AP:$AP,0)</f>
        <v>18</v>
      </c>
      <c r="U305" s="38">
        <f>_xlfn.XLOOKUP(C305,'[4]②7月-汇总'!$D:$D,'[4]②7月-汇总'!$U:$U,0)</f>
        <v>0</v>
      </c>
      <c r="V305" s="41">
        <f>_xlfn.XLOOKUP(C305,[5]期初设置!$E:$E,[5]期初设置!$AG:$AG,0)</f>
        <v>0</v>
      </c>
      <c r="W305" s="42">
        <f>_xlfn.XLOOKUP(C305,[5]期初设置!$E:$E,[5]期初设置!$AH:$AH,0)</f>
        <v>0</v>
      </c>
      <c r="X305" s="42">
        <f>_xlfn.XLOOKUP(C305,[5]期初设置!$E:$E,[5]期初设置!$AI:$AI,0)</f>
        <v>0</v>
      </c>
      <c r="Y305" s="42" t="str">
        <f>_xlfn.XLOOKUP(C305,[5]期初设置!$E:$E,[5]期初设置!$AM:$AM,0)</f>
        <v/>
      </c>
      <c r="Z305" s="42">
        <f t="shared" si="54"/>
        <v>0</v>
      </c>
      <c r="AA305" s="42">
        <f t="shared" si="55"/>
        <v>0</v>
      </c>
      <c r="AB305" s="42">
        <f>_xlfn.XLOOKUP(C305,'[6]健康师-人工底薪'!$A:$A,'[6]健康师-人工底薪'!$AF:$AF,0)</f>
        <v>1045.16129032258</v>
      </c>
      <c r="AC305" s="47">
        <f t="shared" si="56"/>
        <v>1045.16129032258</v>
      </c>
      <c r="AD305" s="38">
        <f>_xlfn.XLOOKUP(C305,'[3]7月'!$C:$C,'[3]7月'!$F:$F,0)</f>
        <v>493</v>
      </c>
      <c r="AE305" s="38">
        <f>_xlfn.XLOOKUP(C305,'[8]7月'!$C:$C,'[8]7月'!$G:$G,0)</f>
        <v>0</v>
      </c>
      <c r="AF305" s="38">
        <f>_xlfn.XLOOKUP(C305,'[9]②7月-汇总'!$D:$D,'[9]②7月-汇总'!$W:$W,0)</f>
        <v>40</v>
      </c>
      <c r="AG305" s="38">
        <f>_xlfn.XLOOKUP(C305,'[9]②7月-汇总'!$D:$D,'[9]②7月-汇总'!$Z:$Z,0)</f>
        <v>0</v>
      </c>
      <c r="AH305" s="50" t="e">
        <f>AA305+AC305+#REF!+#REF!+#REF!+AF305+AG305+AD305+AE305</f>
        <v>#REF!</v>
      </c>
      <c r="AI305" s="38">
        <f>_xlfn.XLOOKUP(C305,'[9]①7月-花名册'!$E:$E,'[9]①7月-花名册'!$T:$T,0)</f>
        <v>0</v>
      </c>
      <c r="AJ305" s="38">
        <f t="shared" si="57"/>
        <v>0</v>
      </c>
      <c r="AK305" s="38">
        <f t="shared" si="58"/>
        <v>0</v>
      </c>
      <c r="AL305" s="38">
        <f t="shared" si="59"/>
        <v>0</v>
      </c>
      <c r="AM305" s="38" t="e">
        <f t="shared" si="60"/>
        <v>#REF!</v>
      </c>
      <c r="AN305" s="52">
        <f>_xlfn.XLOOKUP(C305,'[9]②7月-汇总'!$D:$D,'[9]②7月-汇总'!AI:AI,0)</f>
        <v>660</v>
      </c>
      <c r="AO305" s="52">
        <f>_xlfn.XLOOKUP(C305,'[9]②7月-汇总'!$D:$D,'[9]②7月-汇总'!AJ:AJ,0)</f>
        <v>0</v>
      </c>
      <c r="AP305" s="52">
        <f>_xlfn.XLOOKUP(C305,'[9]②7月-汇总'!$D:$D,'[9]②7月-汇总'!AL:AL,0)</f>
        <v>0</v>
      </c>
      <c r="AQ305" s="54">
        <f t="shared" si="61"/>
        <v>660</v>
      </c>
      <c r="AR305" s="55">
        <f>_xlfn.XLOOKUP(C305,'[9]②7月-汇总'!$D:$D,'[9]②7月-汇总'!X:X,0)</f>
        <v>0</v>
      </c>
      <c r="AS305" s="55">
        <f>_xlfn.XLOOKUP(C305,'[9]②7月-汇总'!$D:$D,'[9]②7月-汇总'!Y:Y,0)</f>
        <v>0</v>
      </c>
      <c r="AT305" s="55"/>
      <c r="AU305" s="52">
        <f>_xlfn.XLOOKUP(C305,'[10]7月社保'!$B:$B,'[10]7月社保'!$L:$L,0)</f>
        <v>0</v>
      </c>
      <c r="AV305" s="52">
        <f>IFERROR(IF(AL305&gt;0,_xlfn.XLOOKUP(C305,[11]健康师明细!$C:$C,[11]健康师明细!$N:$N,0),0),0)</f>
        <v>0</v>
      </c>
      <c r="AW305" s="52">
        <f>_xlfn.XLOOKUP(C305,'[9]②7月-汇总'!$D:$D,'[9]②7月-汇总'!$AC:$AC,0)</f>
        <v>0</v>
      </c>
      <c r="AX305" s="52">
        <f>_xlfn.XLOOKUP(C305,'[9]②7月-汇总'!$D:$D,'[9]②7月-汇总'!$AB:$AB,0)</f>
        <v>0</v>
      </c>
      <c r="AY305" s="52">
        <f>_xlfn.XLOOKUP(C305,'[9]②7月-汇总'!$D:$D,'[9]②7月-汇总'!$AD:$AD,0)</f>
        <v>130</v>
      </c>
      <c r="AZ305" s="54">
        <f t="shared" si="62"/>
        <v>130</v>
      </c>
      <c r="BA305" s="52">
        <f>_xlfn.XLOOKUP(C305,[11]健康师明细!$C:$C,[11]健康师明细!$K:$K,0)</f>
        <v>0</v>
      </c>
      <c r="BB305" s="55">
        <f>_xlfn.XLOOKUP(C305,'[9]②7月-汇总'!$D:$D,'[9]②7月-汇总'!$AE:$AE,0)</f>
        <v>0</v>
      </c>
      <c r="BC305" s="55">
        <f>_xlfn.XLOOKUP(C305,'[9]②7月-汇总'!$D:$D,'[9]②7月-汇总'!$AF:$AF,0)</f>
        <v>0</v>
      </c>
      <c r="BD305" s="58">
        <f>_xlfn.XLOOKUP(C305,'[9]②7月-汇总'!$D:$D,'[9]②7月-汇总'!$AG:$AG,0)</f>
        <v>0</v>
      </c>
      <c r="BE305" s="60" t="e">
        <f t="shared" si="66"/>
        <v>#REF!</v>
      </c>
      <c r="BF305" s="52">
        <f>_xlfn.XLOOKUP(C305,'[9]①7月-花名册'!$E:$E,'[9]①7月-花名册'!$U:$U,0)</f>
        <v>0</v>
      </c>
      <c r="BG305" s="61" t="e">
        <f t="shared" si="63"/>
        <v>#REF!</v>
      </c>
      <c r="BH305" s="61" t="e">
        <f t="shared" si="64"/>
        <v>#REF!</v>
      </c>
      <c r="BI305" s="52">
        <f>_xlfn.XLOOKUP(C305,[9]上月未发人员明细!$A:$A,[9]上月未发人员明细!$I:$I,0)</f>
        <v>0</v>
      </c>
      <c r="BJ305" s="52">
        <f>SUMIFS([7]手动调整!$F:$F,[7]手动调整!$B:$B,C305)</f>
        <v>0</v>
      </c>
      <c r="BK305" s="64" t="e">
        <f t="shared" si="65"/>
        <v>#REF!</v>
      </c>
    </row>
    <row r="306" spans="1:63">
      <c r="A306" s="68" t="s">
        <v>209</v>
      </c>
      <c r="B306" s="25" t="s">
        <v>81</v>
      </c>
      <c r="C306" s="25" t="s">
        <v>435</v>
      </c>
      <c r="D306" s="23">
        <f>_xlfn.XLOOKUP(C306,[1]期初设置!$E:$E,[1]期初设置!$AM:$AM,0)</f>
        <v>0</v>
      </c>
      <c r="E306" s="27" t="str">
        <f>IFERROR(_xlfn.XLOOKUP(C306,[1]期初设置!$E:$E,[1]期初设置!$R:$R),"")</f>
        <v/>
      </c>
      <c r="F306" s="27" t="str">
        <f>IFERROR(_xlfn.XLOOKUP(C306,[1]期初设置!$E:$E,[1]期初设置!S:S),"")</f>
        <v/>
      </c>
      <c r="G306" s="27" t="str">
        <f>IFERROR(_xlfn.XLOOKUP(C306,[1]期初设置!$E:$E,[1]期初设置!T:T),"")</f>
        <v/>
      </c>
      <c r="H306" s="27" t="str">
        <f>IFERROR(_xlfn.XLOOKUP(C306,[1]期初设置!$E:$E,[1]期初设置!U:U),"")</f>
        <v/>
      </c>
      <c r="I306" s="31">
        <f>_xlfn.XLOOKUP(A306,[2]门店排名!$C:$C,[2]门店排名!$E:$E,0)</f>
        <v>311108</v>
      </c>
      <c r="J306" s="31" t="str">
        <f>IFERROR(_xlfn.XLOOKUP(D306,'[1]⑥战队统计表-B-a-②呈现-业绩明细表④'!$A:$A,'[1]⑥战队统计表-B-a-②呈现-业绩明细表④'!$C:$C,0),"")</f>
        <v/>
      </c>
      <c r="K306" s="32">
        <f>IFERROR(_xlfn.XLOOKUP(C306,[1]期初设置!$E:$E,[1]期初设置!$AI:$AI,0),"")</f>
        <v>0</v>
      </c>
      <c r="L306" s="33">
        <f>_xlfn.XLOOKUP(C306,[1]期初设置!$E:$E,[1]期初设置!$J:$J,0)</f>
        <v>0</v>
      </c>
      <c r="M306" s="35">
        <f>_xlfn.XLOOKUP(C306,[1]期初设置!$E:$E,[1]期初设置!$I:$I,0)</f>
        <v>0</v>
      </c>
      <c r="N306" s="35">
        <f>_xlfn.XLOOKUP(C306,[1]期初设置!$E:$E,[1]期初设置!$K:$K,0)</f>
        <v>0</v>
      </c>
      <c r="O306" s="33">
        <f>_xlfn.XLOOKUP(C306,[1]期初设置!$E:$E,[1]期初设置!$O:$O,0)</f>
        <v>0</v>
      </c>
      <c r="P306" s="35">
        <f>IF(_xlfn.XLOOKUP(C306,[1]期初设置!$E:$E,[1]期初设置!$N:$N,0)="同老店",0,_xlfn.XLOOKUP(C306,[1]期初设置!$E:$E,[1]期初设置!$N:$N,0))</f>
        <v>0</v>
      </c>
      <c r="Q306" s="38">
        <f>_xlfn.XLOOKUP(C306,'[3]7月'!$C:$C,'[3]7月'!$E:$E,0)</f>
        <v>0</v>
      </c>
      <c r="R306" s="38">
        <f>_xlfn.XLOOKUP(C306,'[3]7月'!$C:$C,'[3]7月'!$D:$D,0)</f>
        <v>0</v>
      </c>
      <c r="S306" s="38">
        <f>_xlfn.XLOOKUP(A306,[2]人头人次表!$A:$A,[2]人头人次表!$C:$C,0)</f>
        <v>163</v>
      </c>
      <c r="T306" s="38">
        <f>_xlfn.XLOOKUP(C306,'[4]②7月-汇总'!$D:$D,'[4]②7月-汇总'!$AP:$AP,0)</f>
        <v>16</v>
      </c>
      <c r="U306" s="38">
        <f>_xlfn.XLOOKUP(C306,'[4]②7月-汇总'!$D:$D,'[4]②7月-汇总'!$U:$U,0)</f>
        <v>0</v>
      </c>
      <c r="V306" s="41">
        <f>_xlfn.XLOOKUP(C306,[5]期初设置!$E:$E,[5]期初设置!$AG:$AG,0)</f>
        <v>0</v>
      </c>
      <c r="W306" s="42">
        <f>_xlfn.XLOOKUP(C306,[5]期初设置!$E:$E,[5]期初设置!$AH:$AH,0)</f>
        <v>0</v>
      </c>
      <c r="X306" s="42">
        <f>_xlfn.XLOOKUP(C306,[5]期初设置!$E:$E,[5]期初设置!$AI:$AI,0)</f>
        <v>0</v>
      </c>
      <c r="Y306" s="42">
        <f>_xlfn.XLOOKUP(C306,[5]期初设置!$E:$E,[5]期初设置!$AM:$AM,0)</f>
        <v>0</v>
      </c>
      <c r="Z306" s="42">
        <f t="shared" si="54"/>
        <v>0</v>
      </c>
      <c r="AA306" s="42">
        <f t="shared" si="55"/>
        <v>0</v>
      </c>
      <c r="AB306" s="42">
        <f>_xlfn.XLOOKUP(C306,'[6]健康师-人工底薪'!$A:$A,'[6]健康师-人工底薪'!$AF:$AF,0)</f>
        <v>0</v>
      </c>
      <c r="AC306" s="47">
        <f t="shared" si="56"/>
        <v>0</v>
      </c>
      <c r="AD306" s="38">
        <f>_xlfn.XLOOKUP(C306,'[3]7月'!$C:$C,'[3]7月'!$F:$F,0)</f>
        <v>0</v>
      </c>
      <c r="AE306" s="38">
        <f>_xlfn.XLOOKUP(C306,'[8]7月'!$C:$C,'[8]7月'!$G:$G,0)</f>
        <v>0</v>
      </c>
      <c r="AF306" s="38">
        <f>_xlfn.XLOOKUP(C306,'[9]②7月-汇总'!$D:$D,'[9]②7月-汇总'!$W:$W,0)</f>
        <v>0</v>
      </c>
      <c r="AG306" s="38">
        <f>_xlfn.XLOOKUP(C306,'[9]②7月-汇总'!$D:$D,'[9]②7月-汇总'!$Z:$Z,0)</f>
        <v>0</v>
      </c>
      <c r="AH306" s="50" t="e">
        <f>AA306+AC306+#REF!+#REF!+#REF!+AF306+AG306+AD306+AE306</f>
        <v>#REF!</v>
      </c>
      <c r="AI306" s="38">
        <f>_xlfn.XLOOKUP(C306,'[9]①7月-花名册'!$E:$E,'[9]①7月-花名册'!$T:$T,0)</f>
        <v>1806.45161290323</v>
      </c>
      <c r="AJ306" s="38">
        <f t="shared" si="57"/>
        <v>0</v>
      </c>
      <c r="AK306" s="38">
        <f t="shared" si="58"/>
        <v>1806.45161290323</v>
      </c>
      <c r="AL306" s="38" t="e">
        <f t="shared" si="59"/>
        <v>#REF!</v>
      </c>
      <c r="AM306" s="38" t="e">
        <f t="shared" si="60"/>
        <v>#REF!</v>
      </c>
      <c r="AN306" s="52">
        <f>_xlfn.XLOOKUP(C306,'[9]②7月-汇总'!$D:$D,'[9]②7月-汇总'!AI:AI,0)</f>
        <v>420</v>
      </c>
      <c r="AO306" s="52">
        <f>_xlfn.XLOOKUP(C306,'[9]②7月-汇总'!$D:$D,'[9]②7月-汇总'!AJ:AJ,0)</f>
        <v>0</v>
      </c>
      <c r="AP306" s="52">
        <f>_xlfn.XLOOKUP(C306,'[9]②7月-汇总'!$D:$D,'[9]②7月-汇总'!AL:AL,0)</f>
        <v>0</v>
      </c>
      <c r="AQ306" s="54">
        <f t="shared" si="61"/>
        <v>420</v>
      </c>
      <c r="AR306" s="55">
        <f>_xlfn.XLOOKUP(C306,'[9]②7月-汇总'!$D:$D,'[9]②7月-汇总'!X:X,0)</f>
        <v>0</v>
      </c>
      <c r="AS306" s="55">
        <f>_xlfn.XLOOKUP(C306,'[9]②7月-汇总'!$D:$D,'[9]②7月-汇总'!Y:Y,0)</f>
        <v>0</v>
      </c>
      <c r="AT306" s="55"/>
      <c r="AU306" s="52">
        <f>_xlfn.XLOOKUP(C306,'[10]7月社保'!$B:$B,'[10]7月社保'!$L:$L,0)</f>
        <v>0</v>
      </c>
      <c r="AV306" s="52">
        <f>IFERROR(IF(AL306&gt;0,_xlfn.XLOOKUP(C306,[11]健康师明细!$C:$C,[11]健康师明细!$N:$N,0),0),0)</f>
        <v>0</v>
      </c>
      <c r="AW306" s="52">
        <f>_xlfn.XLOOKUP(C306,'[9]②7月-汇总'!$D:$D,'[9]②7月-汇总'!$AC:$AC,0)</f>
        <v>0</v>
      </c>
      <c r="AX306" s="52">
        <f>_xlfn.XLOOKUP(C306,'[9]②7月-汇总'!$D:$D,'[9]②7月-汇总'!$AB:$AB,0)</f>
        <v>0</v>
      </c>
      <c r="AY306" s="52">
        <f>_xlfn.XLOOKUP(C306,'[9]②7月-汇总'!$D:$D,'[9]②7月-汇总'!$AD:$AD,0)</f>
        <v>130</v>
      </c>
      <c r="AZ306" s="54">
        <f t="shared" si="62"/>
        <v>130</v>
      </c>
      <c r="BA306" s="52">
        <f>_xlfn.XLOOKUP(C306,[11]健康师明细!$C:$C,[11]健康师明细!$K:$K,0)</f>
        <v>0</v>
      </c>
      <c r="BB306" s="55">
        <f>_xlfn.XLOOKUP(C306,'[9]②7月-汇总'!$D:$D,'[9]②7月-汇总'!$AE:$AE,0)</f>
        <v>0</v>
      </c>
      <c r="BC306" s="55">
        <f>_xlfn.XLOOKUP(C306,'[9]②7月-汇总'!$D:$D,'[9]②7月-汇总'!$AF:$AF,0)</f>
        <v>0</v>
      </c>
      <c r="BD306" s="58">
        <f>_xlfn.XLOOKUP(C306,'[9]②7月-汇总'!$D:$D,'[9]②7月-汇总'!$AG:$AG,0)</f>
        <v>0</v>
      </c>
      <c r="BE306" s="60" t="e">
        <f t="shared" si="66"/>
        <v>#REF!</v>
      </c>
      <c r="BF306" s="52">
        <f>_xlfn.XLOOKUP(C306,'[9]①7月-花名册'!$E:$E,'[9]①7月-花名册'!$U:$U,0)</f>
        <v>0</v>
      </c>
      <c r="BG306" s="61" t="e">
        <f t="shared" si="63"/>
        <v>#REF!</v>
      </c>
      <c r="BH306" s="61" t="e">
        <f t="shared" si="64"/>
        <v>#REF!</v>
      </c>
      <c r="BI306" s="52">
        <f>_xlfn.XLOOKUP(C306,[9]上月未发人员明细!$A:$A,[9]上月未发人员明细!$I:$I,0)</f>
        <v>0</v>
      </c>
      <c r="BJ306" s="52">
        <f>SUMIFS([7]手动调整!$F:$F,[7]手动调整!$B:$B,C306)</f>
        <v>0</v>
      </c>
      <c r="BK306" s="64" t="e">
        <f t="shared" si="65"/>
        <v>#REF!</v>
      </c>
    </row>
    <row r="307" spans="1:63">
      <c r="A307" s="68" t="s">
        <v>226</v>
      </c>
      <c r="B307" s="25" t="s">
        <v>12</v>
      </c>
      <c r="C307" s="25" t="s">
        <v>436</v>
      </c>
      <c r="D307" s="23" t="str">
        <f>_xlfn.XLOOKUP(C307,[1]期初设置!$E:$E,[1]期初设置!$AM:$AM,0)</f>
        <v>单人</v>
      </c>
      <c r="E307" s="27">
        <f>IFERROR(_xlfn.XLOOKUP(C307,[1]期初设置!$E:$E,[1]期初设置!$R:$R),"")</f>
        <v>5838</v>
      </c>
      <c r="F307" s="27">
        <f>IFERROR(_xlfn.XLOOKUP(C307,[1]期初设置!$E:$E,[1]期初设置!S:S),"")</f>
        <v>5838</v>
      </c>
      <c r="G307" s="27">
        <f>IFERROR(_xlfn.XLOOKUP(C307,[1]期初设置!$E:$E,[1]期初设置!T:T),"")</f>
        <v>0</v>
      </c>
      <c r="H307" s="27">
        <f>IFERROR(_xlfn.XLOOKUP(C307,[1]期初设置!$E:$E,[1]期初设置!U:U),"")</f>
        <v>0</v>
      </c>
      <c r="I307" s="31">
        <f>_xlfn.XLOOKUP(A307,[2]门店排名!$C:$C,[2]门店排名!$E:$E,0)</f>
        <v>92371</v>
      </c>
      <c r="J307" s="31">
        <f>IFERROR(_xlfn.XLOOKUP(D307,'[1]⑥战队统计表-B-a-②呈现-业绩明细表④'!$A:$A,'[1]⑥战队统计表-B-a-②呈现-业绩明细表④'!$C:$C,0),"")</f>
        <v>0</v>
      </c>
      <c r="K307" s="32">
        <f>IFERROR(_xlfn.XLOOKUP(C307,[1]期初设置!$E:$E,[1]期初设置!$AI:$AI,0),"")</f>
        <v>0</v>
      </c>
      <c r="L307" s="33">
        <f>_xlfn.XLOOKUP(C307,[1]期初设置!$E:$E,[1]期初设置!$J:$J,0)</f>
        <v>0</v>
      </c>
      <c r="M307" s="35">
        <f>_xlfn.XLOOKUP(C307,[1]期初设置!$E:$E,[1]期初设置!$I:$I,0)</f>
        <v>0</v>
      </c>
      <c r="N307" s="35">
        <f>_xlfn.XLOOKUP(C307,[1]期初设置!$E:$E,[1]期初设置!$K:$K,0)</f>
        <v>0</v>
      </c>
      <c r="O307" s="33">
        <f>_xlfn.XLOOKUP(C307,[1]期初设置!$E:$E,[1]期初设置!$O:$O,0)</f>
        <v>0</v>
      </c>
      <c r="P307" s="35">
        <f>IF(_xlfn.XLOOKUP(C307,[1]期初设置!$E:$E,[1]期初设置!$N:$N,0)="同老店",0,_xlfn.XLOOKUP(C307,[1]期初设置!$E:$E,[1]期初设置!$N:$N,0))</f>
        <v>0</v>
      </c>
      <c r="Q307" s="38">
        <f>_xlfn.XLOOKUP(C307,'[3]7月'!$C:$C,'[3]7月'!$E:$E,0)</f>
        <v>2543.87</v>
      </c>
      <c r="R307" s="38">
        <f>_xlfn.XLOOKUP(C307,'[3]7月'!$C:$C,'[3]7月'!$D:$D,0)</f>
        <v>39</v>
      </c>
      <c r="S307" s="38">
        <f>_xlfn.XLOOKUP(A307,[2]人头人次表!$A:$A,[2]人头人次表!$C:$C,0)</f>
        <v>169</v>
      </c>
      <c r="T307" s="38">
        <f>_xlfn.XLOOKUP(C307,'[4]②7月-汇总'!$D:$D,'[4]②7月-汇总'!$AP:$AP,0)</f>
        <v>13</v>
      </c>
      <c r="U307" s="38">
        <f>_xlfn.XLOOKUP(C307,'[4]②7月-汇总'!$D:$D,'[4]②7月-汇总'!$U:$U,0)</f>
        <v>0</v>
      </c>
      <c r="V307" s="41">
        <f>_xlfn.XLOOKUP(C307,[5]期初设置!$E:$E,[5]期初设置!$AG:$AG,0)</f>
        <v>0.03</v>
      </c>
      <c r="W307" s="42">
        <f>_xlfn.XLOOKUP(C307,[5]期初设置!$E:$E,[5]期初设置!$AH:$AH,0)</f>
        <v>166.383</v>
      </c>
      <c r="X307" s="42">
        <f>_xlfn.XLOOKUP(C307,[5]期初设置!$E:$E,[5]期初设置!$AI:$AI,0)</f>
        <v>0</v>
      </c>
      <c r="Y307" s="42" t="str">
        <f>_xlfn.XLOOKUP(C307,[5]期初设置!$E:$E,[5]期初设置!$AM:$AM,0)</f>
        <v/>
      </c>
      <c r="Z307" s="42">
        <f t="shared" si="54"/>
        <v>0</v>
      </c>
      <c r="AA307" s="42">
        <f t="shared" si="55"/>
        <v>166.383</v>
      </c>
      <c r="AB307" s="42">
        <f>_xlfn.XLOOKUP(C307,'[6]健康师-人工底薪'!$A:$A,'[6]健康师-人工底薪'!$AF:$AF,0)</f>
        <v>754.838709677419</v>
      </c>
      <c r="AC307" s="47">
        <f t="shared" si="56"/>
        <v>754.838709677419</v>
      </c>
      <c r="AD307" s="38">
        <f>_xlfn.XLOOKUP(C307,'[3]7月'!$C:$C,'[3]7月'!$F:$F,0)</f>
        <v>536</v>
      </c>
      <c r="AE307" s="38">
        <f>_xlfn.XLOOKUP(C307,'[8]7月'!$C:$C,'[8]7月'!$G:$G,0)</f>
        <v>0</v>
      </c>
      <c r="AF307" s="38">
        <f>_xlfn.XLOOKUP(C307,'[9]②7月-汇总'!$D:$D,'[9]②7月-汇总'!$W:$W,0)</f>
        <v>20</v>
      </c>
      <c r="AG307" s="38">
        <f>_xlfn.XLOOKUP(C307,'[9]②7月-汇总'!$D:$D,'[9]②7月-汇总'!$Z:$Z,0)</f>
        <v>0</v>
      </c>
      <c r="AH307" s="50" t="e">
        <f>AA307+AC307+#REF!+#REF!+#REF!+AF307+AG307+AD307+AE307</f>
        <v>#REF!</v>
      </c>
      <c r="AI307" s="38">
        <f>_xlfn.XLOOKUP(C307,'[9]①7月-花名册'!$E:$E,'[9]①7月-花名册'!$T:$T,0)</f>
        <v>0</v>
      </c>
      <c r="AJ307" s="38">
        <f t="shared" si="57"/>
        <v>0</v>
      </c>
      <c r="AK307" s="38">
        <f t="shared" si="58"/>
        <v>0</v>
      </c>
      <c r="AL307" s="38">
        <f t="shared" si="59"/>
        <v>0</v>
      </c>
      <c r="AM307" s="38" t="e">
        <f t="shared" si="60"/>
        <v>#REF!</v>
      </c>
      <c r="AN307" s="52">
        <f>_xlfn.XLOOKUP(C307,'[9]②7月-汇总'!$D:$D,'[9]②7月-汇总'!AI:AI,0)</f>
        <v>480</v>
      </c>
      <c r="AO307" s="52">
        <f>_xlfn.XLOOKUP(C307,'[9]②7月-汇总'!$D:$D,'[9]②7月-汇总'!AJ:AJ,0)</f>
        <v>0</v>
      </c>
      <c r="AP307" s="52">
        <f>_xlfn.XLOOKUP(C307,'[9]②7月-汇总'!$D:$D,'[9]②7月-汇总'!AL:AL,0)</f>
        <v>0</v>
      </c>
      <c r="AQ307" s="54">
        <f t="shared" si="61"/>
        <v>480</v>
      </c>
      <c r="AR307" s="55">
        <f>_xlfn.XLOOKUP(C307,'[9]②7月-汇总'!$D:$D,'[9]②7月-汇总'!X:X,0)</f>
        <v>0</v>
      </c>
      <c r="AS307" s="55">
        <f>_xlfn.XLOOKUP(C307,'[9]②7月-汇总'!$D:$D,'[9]②7月-汇总'!Y:Y,0)</f>
        <v>0</v>
      </c>
      <c r="AT307" s="55"/>
      <c r="AU307" s="52">
        <f>_xlfn.XLOOKUP(C307,'[10]7月社保'!$B:$B,'[10]7月社保'!$L:$L,0)</f>
        <v>0</v>
      </c>
      <c r="AV307" s="52">
        <f>IFERROR(IF(AL307&gt;0,_xlfn.XLOOKUP(C307,[11]健康师明细!$C:$C,[11]健康师明细!$N:$N,0),0),0)</f>
        <v>0</v>
      </c>
      <c r="AW307" s="52">
        <f>_xlfn.XLOOKUP(C307,'[9]②7月-汇总'!$D:$D,'[9]②7月-汇总'!$AC:$AC,0)</f>
        <v>0</v>
      </c>
      <c r="AX307" s="52">
        <f>_xlfn.XLOOKUP(C307,'[9]②7月-汇总'!$D:$D,'[9]②7月-汇总'!$AB:$AB,0)</f>
        <v>0</v>
      </c>
      <c r="AY307" s="52">
        <f>_xlfn.XLOOKUP(C307,'[9]②7月-汇总'!$D:$D,'[9]②7月-汇总'!$AD:$AD,0)</f>
        <v>130</v>
      </c>
      <c r="AZ307" s="54">
        <f t="shared" si="62"/>
        <v>130</v>
      </c>
      <c r="BA307" s="52">
        <f>_xlfn.XLOOKUP(C307,[11]健康师明细!$C:$C,[11]健康师明细!$K:$K,0)</f>
        <v>0</v>
      </c>
      <c r="BB307" s="55">
        <f>_xlfn.XLOOKUP(C307,'[9]②7月-汇总'!$D:$D,'[9]②7月-汇总'!$AE:$AE,0)</f>
        <v>0</v>
      </c>
      <c r="BC307" s="55">
        <f>_xlfn.XLOOKUP(C307,'[9]②7月-汇总'!$D:$D,'[9]②7月-汇总'!$AF:$AF,0)</f>
        <v>0</v>
      </c>
      <c r="BD307" s="58">
        <f>_xlfn.XLOOKUP(C307,'[9]②7月-汇总'!$D:$D,'[9]②7月-汇总'!$AG:$AG,0)</f>
        <v>0</v>
      </c>
      <c r="BE307" s="60" t="e">
        <f t="shared" si="66"/>
        <v>#REF!</v>
      </c>
      <c r="BF307" s="52">
        <f>_xlfn.XLOOKUP(C307,'[9]①7月-花名册'!$E:$E,'[9]①7月-花名册'!$U:$U,0)</f>
        <v>0</v>
      </c>
      <c r="BG307" s="61" t="e">
        <f t="shared" si="63"/>
        <v>#REF!</v>
      </c>
      <c r="BH307" s="61" t="e">
        <f t="shared" si="64"/>
        <v>#REF!</v>
      </c>
      <c r="BI307" s="52">
        <f>_xlfn.XLOOKUP(C307,[9]上月未发人员明细!$A:$A,[9]上月未发人员明细!$I:$I,0)</f>
        <v>0</v>
      </c>
      <c r="BJ307" s="52">
        <f>SUMIFS([7]手动调整!$F:$F,[7]手动调整!$B:$B,C307)</f>
        <v>0</v>
      </c>
      <c r="BK307" s="64" t="e">
        <f t="shared" si="65"/>
        <v>#REF!</v>
      </c>
    </row>
    <row r="308" spans="1:63">
      <c r="A308" s="68" t="s">
        <v>200</v>
      </c>
      <c r="B308" s="25" t="s">
        <v>12</v>
      </c>
      <c r="C308" s="25" t="s">
        <v>437</v>
      </c>
      <c r="D308" s="23" t="str">
        <f>_xlfn.XLOOKUP(C308,[1]期初设置!$E:$E,[1]期初设置!$AM:$AM,0)</f>
        <v>单人</v>
      </c>
      <c r="E308" s="27">
        <f>IFERROR(_xlfn.XLOOKUP(C308,[1]期初设置!$E:$E,[1]期初设置!$R:$R),"")</f>
        <v>3736.2</v>
      </c>
      <c r="F308" s="27">
        <f>IFERROR(_xlfn.XLOOKUP(C308,[1]期初设置!$E:$E,[1]期初设置!S:S),"")</f>
        <v>3292.2</v>
      </c>
      <c r="G308" s="27">
        <f>IFERROR(_xlfn.XLOOKUP(C308,[1]期初设置!$E:$E,[1]期初设置!T:T),"")</f>
        <v>0</v>
      </c>
      <c r="H308" s="27">
        <f>IFERROR(_xlfn.XLOOKUP(C308,[1]期初设置!$E:$E,[1]期初设置!U:U),"")</f>
        <v>444</v>
      </c>
      <c r="I308" s="31">
        <f>_xlfn.XLOOKUP(A308,[2]门店排名!$C:$C,[2]门店排名!$E:$E,0)</f>
        <v>200049.7</v>
      </c>
      <c r="J308" s="31">
        <f>IFERROR(_xlfn.XLOOKUP(D308,'[1]⑥战队统计表-B-a-②呈现-业绩明细表④'!$A:$A,'[1]⑥战队统计表-B-a-②呈现-业绩明细表④'!$C:$C,0),"")</f>
        <v>0</v>
      </c>
      <c r="K308" s="32">
        <f>IFERROR(_xlfn.XLOOKUP(C308,[1]期初设置!$E:$E,[1]期初设置!$AI:$AI,0),"")</f>
        <v>0</v>
      </c>
      <c r="L308" s="33">
        <f>_xlfn.XLOOKUP(C308,[1]期初设置!$E:$E,[1]期初设置!$J:$J,0)</f>
        <v>0</v>
      </c>
      <c r="M308" s="35">
        <f>_xlfn.XLOOKUP(C308,[1]期初设置!$E:$E,[1]期初设置!$I:$I,0)</f>
        <v>0</v>
      </c>
      <c r="N308" s="35">
        <f>_xlfn.XLOOKUP(C308,[1]期初设置!$E:$E,[1]期初设置!$K:$K,0)</f>
        <v>0</v>
      </c>
      <c r="O308" s="33">
        <f>_xlfn.XLOOKUP(C308,[1]期初设置!$E:$E,[1]期初设置!$O:$O,0)</f>
        <v>0</v>
      </c>
      <c r="P308" s="35">
        <f>IF(_xlfn.XLOOKUP(C308,[1]期初设置!$E:$E,[1]期初设置!$N:$N,0)="同老店",0,_xlfn.XLOOKUP(C308,[1]期初设置!$E:$E,[1]期初设置!$N:$N,0))</f>
        <v>0</v>
      </c>
      <c r="Q308" s="38">
        <f>_xlfn.XLOOKUP(C308,'[3]7月'!$C:$C,'[3]7月'!$E:$E,0)</f>
        <v>2141.39</v>
      </c>
      <c r="R308" s="38">
        <f>_xlfn.XLOOKUP(C308,'[3]7月'!$C:$C,'[3]7月'!$D:$D,0)</f>
        <v>33</v>
      </c>
      <c r="S308" s="38">
        <f>_xlfn.XLOOKUP(A308,[2]人头人次表!$A:$A,[2]人头人次表!$C:$C,0)</f>
        <v>172</v>
      </c>
      <c r="T308" s="38">
        <f>_xlfn.XLOOKUP(C308,'[4]②7月-汇总'!$D:$D,'[4]②7月-汇总'!$AP:$AP,0)</f>
        <v>15</v>
      </c>
      <c r="U308" s="38">
        <f>_xlfn.XLOOKUP(C308,'[4]②7月-汇总'!$D:$D,'[4]②7月-汇总'!$U:$U,0)</f>
        <v>0</v>
      </c>
      <c r="V308" s="41">
        <f>_xlfn.XLOOKUP(C308,[5]期初设置!$E:$E,[5]期初设置!$AG:$AG,0)</f>
        <v>0</v>
      </c>
      <c r="W308" s="42">
        <f>_xlfn.XLOOKUP(C308,[5]期初设置!$E:$E,[5]期初设置!$AH:$AH,0)</f>
        <v>0</v>
      </c>
      <c r="X308" s="42">
        <f>_xlfn.XLOOKUP(C308,[5]期初设置!$E:$E,[5]期初设置!$AI:$AI,0)</f>
        <v>0</v>
      </c>
      <c r="Y308" s="42" t="str">
        <f>_xlfn.XLOOKUP(C308,[5]期初设置!$E:$E,[5]期初设置!$AM:$AM,0)</f>
        <v/>
      </c>
      <c r="Z308" s="42">
        <f t="shared" si="54"/>
        <v>0</v>
      </c>
      <c r="AA308" s="42">
        <f t="shared" si="55"/>
        <v>0</v>
      </c>
      <c r="AB308" s="42">
        <f>_xlfn.XLOOKUP(C308,'[6]健康师-人工底薪'!$A:$A,'[6]健康师-人工底薪'!$AF:$AF,0)</f>
        <v>870.967741935484</v>
      </c>
      <c r="AC308" s="47">
        <f t="shared" si="56"/>
        <v>870.967741935484</v>
      </c>
      <c r="AD308" s="38">
        <f>_xlfn.XLOOKUP(C308,'[3]7月'!$C:$C,'[3]7月'!$F:$F,0)</f>
        <v>460</v>
      </c>
      <c r="AE308" s="38">
        <f>_xlfn.XLOOKUP(C308,'[8]7月'!$C:$C,'[8]7月'!$G:$G,0)</f>
        <v>0</v>
      </c>
      <c r="AF308" s="38">
        <f>_xlfn.XLOOKUP(C308,'[9]②7月-汇总'!$D:$D,'[9]②7月-汇总'!$W:$W,0)</f>
        <v>0</v>
      </c>
      <c r="AG308" s="38">
        <f>_xlfn.XLOOKUP(C308,'[9]②7月-汇总'!$D:$D,'[9]②7月-汇总'!$Z:$Z,0)</f>
        <v>0</v>
      </c>
      <c r="AH308" s="50" t="e">
        <f>AA308+AC308+#REF!+#REF!+#REF!+AF308+AG308+AD308+AE308</f>
        <v>#REF!</v>
      </c>
      <c r="AI308" s="38">
        <f>_xlfn.XLOOKUP(C308,'[9]①7月-花名册'!$E:$E,'[9]①7月-花名册'!$T:$T,0)</f>
        <v>0</v>
      </c>
      <c r="AJ308" s="38">
        <f t="shared" si="57"/>
        <v>0</v>
      </c>
      <c r="AK308" s="38">
        <f t="shared" si="58"/>
        <v>0</v>
      </c>
      <c r="AL308" s="38">
        <f t="shared" si="59"/>
        <v>0</v>
      </c>
      <c r="AM308" s="38" t="e">
        <f t="shared" si="60"/>
        <v>#REF!</v>
      </c>
      <c r="AN308" s="52">
        <f>_xlfn.XLOOKUP(C308,'[9]②7月-汇总'!$D:$D,'[9]②7月-汇总'!AI:AI,0)</f>
        <v>300</v>
      </c>
      <c r="AO308" s="52">
        <f>_xlfn.XLOOKUP(C308,'[9]②7月-汇总'!$D:$D,'[9]②7月-汇总'!AJ:AJ,0)</f>
        <v>200</v>
      </c>
      <c r="AP308" s="52">
        <f>_xlfn.XLOOKUP(C308,'[9]②7月-汇总'!$D:$D,'[9]②7月-汇总'!AL:AL,0)</f>
        <v>0</v>
      </c>
      <c r="AQ308" s="54">
        <f t="shared" si="61"/>
        <v>500</v>
      </c>
      <c r="AR308" s="55">
        <f>_xlfn.XLOOKUP(C308,'[9]②7月-汇总'!$D:$D,'[9]②7月-汇总'!X:X,0)</f>
        <v>0</v>
      </c>
      <c r="AS308" s="55">
        <f>_xlfn.XLOOKUP(C308,'[9]②7月-汇总'!$D:$D,'[9]②7月-汇总'!Y:Y,0)</f>
        <v>0</v>
      </c>
      <c r="AT308" s="55"/>
      <c r="AU308" s="52">
        <f>_xlfn.XLOOKUP(C308,'[10]7月社保'!$B:$B,'[10]7月社保'!$L:$L,0)</f>
        <v>0</v>
      </c>
      <c r="AV308" s="52">
        <f>IFERROR(IF(AL308&gt;0,_xlfn.XLOOKUP(C308,[11]健康师明细!$C:$C,[11]健康师明细!$N:$N,0),0),0)</f>
        <v>0</v>
      </c>
      <c r="AW308" s="52">
        <f>_xlfn.XLOOKUP(C308,'[9]②7月-汇总'!$D:$D,'[9]②7月-汇总'!$AC:$AC,0)</f>
        <v>0</v>
      </c>
      <c r="AX308" s="52">
        <f>_xlfn.XLOOKUP(C308,'[9]②7月-汇总'!$D:$D,'[9]②7月-汇总'!$AB:$AB,0)</f>
        <v>0</v>
      </c>
      <c r="AY308" s="52">
        <f>_xlfn.XLOOKUP(C308,'[9]②7月-汇总'!$D:$D,'[9]②7月-汇总'!$AD:$AD,0)</f>
        <v>130</v>
      </c>
      <c r="AZ308" s="54">
        <f t="shared" si="62"/>
        <v>130</v>
      </c>
      <c r="BA308" s="52">
        <f>_xlfn.XLOOKUP(C308,[11]健康师明细!$C:$C,[11]健康师明细!$K:$K,0)</f>
        <v>0</v>
      </c>
      <c r="BB308" s="55">
        <f>_xlfn.XLOOKUP(C308,'[9]②7月-汇总'!$D:$D,'[9]②7月-汇总'!$AE:$AE,0)</f>
        <v>0</v>
      </c>
      <c r="BC308" s="55">
        <f>_xlfn.XLOOKUP(C308,'[9]②7月-汇总'!$D:$D,'[9]②7月-汇总'!$AF:$AF,0)</f>
        <v>0</v>
      </c>
      <c r="BD308" s="58">
        <f>_xlfn.XLOOKUP(C308,'[9]②7月-汇总'!$D:$D,'[9]②7月-汇总'!$AG:$AG,0)</f>
        <v>0</v>
      </c>
      <c r="BE308" s="60" t="e">
        <f t="shared" si="66"/>
        <v>#REF!</v>
      </c>
      <c r="BF308" s="52">
        <f>_xlfn.XLOOKUP(C308,'[9]①7月-花名册'!$E:$E,'[9]①7月-花名册'!$U:$U,0)</f>
        <v>0</v>
      </c>
      <c r="BG308" s="61" t="e">
        <f t="shared" si="63"/>
        <v>#REF!</v>
      </c>
      <c r="BH308" s="61" t="e">
        <f t="shared" si="64"/>
        <v>#REF!</v>
      </c>
      <c r="BI308" s="52">
        <f>_xlfn.XLOOKUP(C308,[9]上月未发人员明细!$A:$A,[9]上月未发人员明细!$I:$I,0)</f>
        <v>0</v>
      </c>
      <c r="BJ308" s="52">
        <f>SUMIFS([7]手动调整!$F:$F,[7]手动调整!$B:$B,C308)</f>
        <v>0</v>
      </c>
      <c r="BK308" s="64" t="e">
        <f t="shared" si="65"/>
        <v>#REF!</v>
      </c>
    </row>
    <row r="309" spans="1:63">
      <c r="A309" s="68" t="s">
        <v>395</v>
      </c>
      <c r="B309" s="25" t="s">
        <v>389</v>
      </c>
      <c r="C309" s="25" t="s">
        <v>438</v>
      </c>
      <c r="D309" s="23">
        <f>_xlfn.XLOOKUP(C309,[1]期初设置!$E:$E,[1]期初设置!$AM:$AM,0)</f>
        <v>0</v>
      </c>
      <c r="E309" s="27" t="str">
        <f>IFERROR(_xlfn.XLOOKUP(C309,[1]期初设置!$E:$E,[1]期初设置!$R:$R),"")</f>
        <v/>
      </c>
      <c r="F309" s="27" t="str">
        <f>IFERROR(_xlfn.XLOOKUP(C309,[1]期初设置!$E:$E,[1]期初设置!S:S),"")</f>
        <v/>
      </c>
      <c r="G309" s="27" t="str">
        <f>IFERROR(_xlfn.XLOOKUP(C309,[1]期初设置!$E:$E,[1]期初设置!T:T),"")</f>
        <v/>
      </c>
      <c r="H309" s="27" t="str">
        <f>IFERROR(_xlfn.XLOOKUP(C309,[1]期初设置!$E:$E,[1]期初设置!U:U),"")</f>
        <v/>
      </c>
      <c r="I309" s="31">
        <f>_xlfn.XLOOKUP(A309,[2]门店排名!$C:$C,[2]门店排名!$E:$E,0)</f>
        <v>0</v>
      </c>
      <c r="J309" s="31" t="str">
        <f>IFERROR(_xlfn.XLOOKUP(D309,'[1]⑥战队统计表-B-a-②呈现-业绩明细表④'!$A:$A,'[1]⑥战队统计表-B-a-②呈现-业绩明细表④'!$C:$C,0),"")</f>
        <v/>
      </c>
      <c r="K309" s="32">
        <f>IFERROR(_xlfn.XLOOKUP(C309,[1]期初设置!$E:$E,[1]期初设置!$AI:$AI,0),"")</f>
        <v>0</v>
      </c>
      <c r="L309" s="33">
        <f>_xlfn.XLOOKUP(C309,[1]期初设置!$E:$E,[1]期初设置!$J:$J,0)</f>
        <v>0</v>
      </c>
      <c r="M309" s="35">
        <f>_xlfn.XLOOKUP(C309,[1]期初设置!$E:$E,[1]期初设置!$I:$I,0)</f>
        <v>0</v>
      </c>
      <c r="N309" s="35">
        <f>_xlfn.XLOOKUP(C309,[1]期初设置!$E:$E,[1]期初设置!$K:$K,0)</f>
        <v>0</v>
      </c>
      <c r="O309" s="33">
        <f>_xlfn.XLOOKUP(C309,[1]期初设置!$E:$E,[1]期初设置!$O:$O,0)</f>
        <v>0</v>
      </c>
      <c r="P309" s="35">
        <f>IF(_xlfn.XLOOKUP(C309,[1]期初设置!$E:$E,[1]期初设置!$N:$N,0)="同老店",0,_xlfn.XLOOKUP(C309,[1]期初设置!$E:$E,[1]期初设置!$N:$N,0))</f>
        <v>0</v>
      </c>
      <c r="Q309" s="38">
        <f>_xlfn.XLOOKUP(C309,'[3]7月'!$C:$C,'[3]7月'!$E:$E,0)</f>
        <v>7950</v>
      </c>
      <c r="R309" s="38">
        <f>_xlfn.XLOOKUP(C309,'[3]7月'!$C:$C,'[3]7月'!$D:$D,0)</f>
        <v>4</v>
      </c>
      <c r="S309" s="38">
        <f>_xlfn.XLOOKUP(A309,[2]人头人次表!$A:$A,[2]人头人次表!$C:$C,0)</f>
        <v>0</v>
      </c>
      <c r="T309" s="38">
        <f>_xlfn.XLOOKUP(C309,'[4]②7月-汇总'!$D:$D,'[4]②7月-汇总'!$AP:$AP,0)</f>
        <v>8</v>
      </c>
      <c r="U309" s="38">
        <f>_xlfn.XLOOKUP(C309,'[4]②7月-汇总'!$D:$D,'[4]②7月-汇总'!$U:$U,0)</f>
        <v>0</v>
      </c>
      <c r="V309" s="41">
        <f>_xlfn.XLOOKUP(C309,[5]期初设置!$E:$E,[5]期初设置!$AG:$AG,0)</f>
        <v>0</v>
      </c>
      <c r="W309" s="42">
        <f>_xlfn.XLOOKUP(C309,[5]期初设置!$E:$E,[5]期初设置!$AH:$AH,0)</f>
        <v>0</v>
      </c>
      <c r="X309" s="42">
        <f>_xlfn.XLOOKUP(C309,[5]期初设置!$E:$E,[5]期初设置!$AI:$AI,0)</f>
        <v>0</v>
      </c>
      <c r="Y309" s="42">
        <f>_xlfn.XLOOKUP(C309,[5]期初设置!$E:$E,[5]期初设置!$AM:$AM,0)</f>
        <v>0</v>
      </c>
      <c r="Z309" s="42">
        <f t="shared" si="54"/>
        <v>0</v>
      </c>
      <c r="AA309" s="42">
        <f t="shared" si="55"/>
        <v>0</v>
      </c>
      <c r="AB309" s="42">
        <f>_xlfn.XLOOKUP(C309,'[6]健康师-人工底薪'!$A:$A,'[6]健康师-人工底薪'!$AF:$AF,0)</f>
        <v>0</v>
      </c>
      <c r="AC309" s="47">
        <f t="shared" si="56"/>
        <v>0</v>
      </c>
      <c r="AD309" s="38">
        <f>_xlfn.XLOOKUP(C309,'[3]7月'!$C:$C,'[3]7月'!$F:$F,0)</f>
        <v>90</v>
      </c>
      <c r="AE309" s="38">
        <f>_xlfn.XLOOKUP(C309,'[8]7月'!$C:$C,'[8]7月'!$G:$G,0)</f>
        <v>0</v>
      </c>
      <c r="AF309" s="38">
        <f>_xlfn.XLOOKUP(C309,'[9]②7月-汇总'!$D:$D,'[9]②7月-汇总'!$W:$W,0)</f>
        <v>0</v>
      </c>
      <c r="AG309" s="38">
        <f>_xlfn.XLOOKUP(C309,'[9]②7月-汇总'!$D:$D,'[9]②7月-汇总'!$Z:$Z,0)</f>
        <v>0</v>
      </c>
      <c r="AH309" s="50" t="e">
        <f>AA309+AC309+#REF!+#REF!+#REF!+AF309+AG309+AD309+AE309</f>
        <v>#REF!</v>
      </c>
      <c r="AI309" s="38">
        <f>_xlfn.XLOOKUP(C309,'[9]①7月-花名册'!$E:$E,'[9]①7月-花名册'!$T:$T,0)</f>
        <v>0</v>
      </c>
      <c r="AJ309" s="38">
        <f t="shared" si="57"/>
        <v>0</v>
      </c>
      <c r="AK309" s="38">
        <f t="shared" si="58"/>
        <v>0</v>
      </c>
      <c r="AL309" s="38">
        <f t="shared" si="59"/>
        <v>0</v>
      </c>
      <c r="AM309" s="38" t="e">
        <f t="shared" si="60"/>
        <v>#REF!</v>
      </c>
      <c r="AN309" s="52">
        <f>_xlfn.XLOOKUP(C309,'[9]②7月-汇总'!$D:$D,'[9]②7月-汇总'!AI:AI,0)</f>
        <v>560</v>
      </c>
      <c r="AO309" s="52">
        <f>_xlfn.XLOOKUP(C309,'[9]②7月-汇总'!$D:$D,'[9]②7月-汇总'!AJ:AJ,0)</f>
        <v>0</v>
      </c>
      <c r="AP309" s="52">
        <f>_xlfn.XLOOKUP(C309,'[9]②7月-汇总'!$D:$D,'[9]②7月-汇总'!AL:AL,0)</f>
        <v>0</v>
      </c>
      <c r="AQ309" s="54">
        <f t="shared" si="61"/>
        <v>560</v>
      </c>
      <c r="AR309" s="55">
        <f>_xlfn.XLOOKUP(C309,'[9]②7月-汇总'!$D:$D,'[9]②7月-汇总'!X:X,0)</f>
        <v>0</v>
      </c>
      <c r="AS309" s="55">
        <f>_xlfn.XLOOKUP(C309,'[9]②7月-汇总'!$D:$D,'[9]②7月-汇总'!Y:Y,0)</f>
        <v>0</v>
      </c>
      <c r="AT309" s="55"/>
      <c r="AU309" s="52">
        <f>_xlfn.XLOOKUP(C309,'[10]7月社保'!$B:$B,'[10]7月社保'!$L:$L,0)</f>
        <v>0</v>
      </c>
      <c r="AV309" s="52">
        <f>IFERROR(IF(AL309&gt;0,_xlfn.XLOOKUP(C309,[11]健康师明细!$C:$C,[11]健康师明细!$N:$N,0),0),0)</f>
        <v>0</v>
      </c>
      <c r="AW309" s="52">
        <f>_xlfn.XLOOKUP(C309,'[9]②7月-汇总'!$D:$D,'[9]②7月-汇总'!$AC:$AC,0)</f>
        <v>0</v>
      </c>
      <c r="AX309" s="52">
        <f>_xlfn.XLOOKUP(C309,'[9]②7月-汇总'!$D:$D,'[9]②7月-汇总'!$AB:$AB,0)</f>
        <v>0</v>
      </c>
      <c r="AY309" s="52">
        <f>_xlfn.XLOOKUP(C309,'[9]②7月-汇总'!$D:$D,'[9]②7月-汇总'!$AD:$AD,0)</f>
        <v>0</v>
      </c>
      <c r="AZ309" s="54">
        <f t="shared" si="62"/>
        <v>0</v>
      </c>
      <c r="BA309" s="52">
        <f>_xlfn.XLOOKUP(C309,[11]健康师明细!$C:$C,[11]健康师明细!$K:$K,0)</f>
        <v>0</v>
      </c>
      <c r="BB309" s="55">
        <f>_xlfn.XLOOKUP(C309,'[9]②7月-汇总'!$D:$D,'[9]②7月-汇总'!$AE:$AE,0)</f>
        <v>300</v>
      </c>
      <c r="BC309" s="55">
        <f>_xlfn.XLOOKUP(C309,'[9]②7月-汇总'!$D:$D,'[9]②7月-汇总'!$AF:$AF,0)</f>
        <v>0</v>
      </c>
      <c r="BD309" s="58">
        <f>_xlfn.XLOOKUP(C309,'[9]②7月-汇总'!$D:$D,'[9]②7月-汇总'!$AG:$AG,0)</f>
        <v>0</v>
      </c>
      <c r="BE309" s="60" t="e">
        <f t="shared" si="66"/>
        <v>#REF!</v>
      </c>
      <c r="BF309" s="52">
        <f>_xlfn.XLOOKUP(C309,'[9]①7月-花名册'!$E:$E,'[9]①7月-花名册'!$U:$U,0)</f>
        <v>0</v>
      </c>
      <c r="BG309" s="61" t="e">
        <f t="shared" si="63"/>
        <v>#REF!</v>
      </c>
      <c r="BH309" s="61" t="e">
        <f t="shared" si="64"/>
        <v>#REF!</v>
      </c>
      <c r="BI309" s="52">
        <f>_xlfn.XLOOKUP(C309,[9]上月未发人员明细!$A:$A,[9]上月未发人员明细!$I:$I,0)</f>
        <v>0</v>
      </c>
      <c r="BJ309" s="42">
        <f>SUMIFS([7]手动调整!$F:$F,[7]手动调整!$B:$B,C309)</f>
        <v>0</v>
      </c>
      <c r="BK309" s="64" t="e">
        <f t="shared" si="65"/>
        <v>#REF!</v>
      </c>
    </row>
    <row r="310" spans="1:63">
      <c r="A310" s="68" t="s">
        <v>104</v>
      </c>
      <c r="B310" s="25" t="s">
        <v>12</v>
      </c>
      <c r="C310" s="25" t="s">
        <v>439</v>
      </c>
      <c r="D310" s="23" t="str">
        <f>_xlfn.XLOOKUP(C310,[1]期初设置!$E:$E,[1]期初设置!$AM:$AM,0)</f>
        <v>单人</v>
      </c>
      <c r="E310" s="27">
        <f>IFERROR(_xlfn.XLOOKUP(C310,[1]期初设置!$E:$E,[1]期初设置!$R:$R),"")</f>
        <v>0</v>
      </c>
      <c r="F310" s="27">
        <f>IFERROR(_xlfn.XLOOKUP(C310,[1]期初设置!$E:$E,[1]期初设置!S:S),"")</f>
        <v>0</v>
      </c>
      <c r="G310" s="27">
        <f>IFERROR(_xlfn.XLOOKUP(C310,[1]期初设置!$E:$E,[1]期初设置!T:T),"")</f>
        <v>0</v>
      </c>
      <c r="H310" s="27">
        <f>IFERROR(_xlfn.XLOOKUP(C310,[1]期初设置!$E:$E,[1]期初设置!U:U),"")</f>
        <v>0</v>
      </c>
      <c r="I310" s="31">
        <f>_xlfn.XLOOKUP(A310,[2]门店排名!$C:$C,[2]门店排名!$E:$E,0)</f>
        <v>220223</v>
      </c>
      <c r="J310" s="31">
        <f>IFERROR(_xlfn.XLOOKUP(D310,'[1]⑥战队统计表-B-a-②呈现-业绩明细表④'!$A:$A,'[1]⑥战队统计表-B-a-②呈现-业绩明细表④'!$C:$C,0),"")</f>
        <v>0</v>
      </c>
      <c r="K310" s="32">
        <f>IFERROR(_xlfn.XLOOKUP(C310,[1]期初设置!$E:$E,[1]期初设置!$AI:$AI,0),"")</f>
        <v>0</v>
      </c>
      <c r="L310" s="33">
        <f>_xlfn.XLOOKUP(C310,[1]期初设置!$E:$E,[1]期初设置!$J:$J,0)</f>
        <v>0</v>
      </c>
      <c r="M310" s="35">
        <f>_xlfn.XLOOKUP(C310,[1]期初设置!$E:$E,[1]期初设置!$I:$I,0)</f>
        <v>0</v>
      </c>
      <c r="N310" s="35">
        <f>_xlfn.XLOOKUP(C310,[1]期初设置!$E:$E,[1]期初设置!$K:$K,0)</f>
        <v>0</v>
      </c>
      <c r="O310" s="33">
        <f>_xlfn.XLOOKUP(C310,[1]期初设置!$E:$E,[1]期初设置!$O:$O,0)</f>
        <v>0</v>
      </c>
      <c r="P310" s="35">
        <f>IF(_xlfn.XLOOKUP(C310,[1]期初设置!$E:$E,[1]期初设置!$N:$N,0)="同老店",0,_xlfn.XLOOKUP(C310,[1]期初设置!$E:$E,[1]期初设置!$N:$N,0))</f>
        <v>0</v>
      </c>
      <c r="Q310" s="38">
        <f>_xlfn.XLOOKUP(C310,'[3]7月'!$C:$C,'[3]7月'!$E:$E,0)</f>
        <v>1647.92</v>
      </c>
      <c r="R310" s="38">
        <f>_xlfn.XLOOKUP(C310,'[3]7月'!$C:$C,'[3]7月'!$D:$D,0)</f>
        <v>23</v>
      </c>
      <c r="S310" s="38">
        <f>_xlfn.XLOOKUP(A310,[2]人头人次表!$A:$A,[2]人头人次表!$C:$C,0)</f>
        <v>205</v>
      </c>
      <c r="T310" s="38">
        <f>_xlfn.XLOOKUP(C310,'[4]②7月-汇总'!$D:$D,'[4]②7月-汇总'!$AP:$AP,0)</f>
        <v>9</v>
      </c>
      <c r="U310" s="38">
        <f>_xlfn.XLOOKUP(C310,'[4]②7月-汇总'!$D:$D,'[4]②7月-汇总'!$U:$U,0)</f>
        <v>0</v>
      </c>
      <c r="V310" s="41">
        <f>_xlfn.XLOOKUP(C310,[5]期初设置!$E:$E,[5]期初设置!$AG:$AG,0)</f>
        <v>0</v>
      </c>
      <c r="W310" s="42">
        <f>_xlfn.XLOOKUP(C310,[5]期初设置!$E:$E,[5]期初设置!$AH:$AH,0)</f>
        <v>0</v>
      </c>
      <c r="X310" s="42">
        <f>_xlfn.XLOOKUP(C310,[5]期初设置!$E:$E,[5]期初设置!$AI:$AI,0)</f>
        <v>0</v>
      </c>
      <c r="Y310" s="42" t="str">
        <f>_xlfn.XLOOKUP(C310,[5]期初设置!$E:$E,[5]期初设置!$AM:$AM,0)</f>
        <v/>
      </c>
      <c r="Z310" s="42">
        <f t="shared" si="54"/>
        <v>0</v>
      </c>
      <c r="AA310" s="42">
        <f t="shared" si="55"/>
        <v>0</v>
      </c>
      <c r="AB310" s="42">
        <f>_xlfn.XLOOKUP(C310,'[6]健康师-人工底薪'!$A:$A,'[6]健康师-人工底薪'!$AF:$AF,0)</f>
        <v>522.58064516129</v>
      </c>
      <c r="AC310" s="47">
        <f t="shared" si="56"/>
        <v>522.58064516129</v>
      </c>
      <c r="AD310" s="38">
        <f>_xlfn.XLOOKUP(C310,'[3]7月'!$C:$C,'[3]7月'!$F:$F,0)</f>
        <v>283</v>
      </c>
      <c r="AE310" s="38">
        <f>_xlfn.XLOOKUP(C310,'[8]7月'!$C:$C,'[8]7月'!$G:$G,0)</f>
        <v>0</v>
      </c>
      <c r="AF310" s="38">
        <f>_xlfn.XLOOKUP(C310,'[9]②7月-汇总'!$D:$D,'[9]②7月-汇总'!$W:$W,0)</f>
        <v>0</v>
      </c>
      <c r="AG310" s="38">
        <f>_xlfn.XLOOKUP(C310,'[9]②7月-汇总'!$D:$D,'[9]②7月-汇总'!$Z:$Z,0)</f>
        <v>0</v>
      </c>
      <c r="AH310" s="50" t="e">
        <f>AA310+AC310+#REF!+#REF!+#REF!+AF310+AG310+AD310+AE310</f>
        <v>#REF!</v>
      </c>
      <c r="AI310" s="38">
        <f>_xlfn.XLOOKUP(C310,'[9]①7月-花名册'!$E:$E,'[9]①7月-花名册'!$T:$T,0)</f>
        <v>0</v>
      </c>
      <c r="AJ310" s="38">
        <f t="shared" si="57"/>
        <v>0</v>
      </c>
      <c r="AK310" s="38">
        <f t="shared" si="58"/>
        <v>0</v>
      </c>
      <c r="AL310" s="38">
        <f t="shared" si="59"/>
        <v>0</v>
      </c>
      <c r="AM310" s="38" t="e">
        <f t="shared" si="60"/>
        <v>#REF!</v>
      </c>
      <c r="AN310" s="52">
        <f>_xlfn.XLOOKUP(C310,'[9]②7月-汇总'!$D:$D,'[9]②7月-汇总'!AI:AI,0)</f>
        <v>540</v>
      </c>
      <c r="AO310" s="52">
        <f>_xlfn.XLOOKUP(C310,'[9]②7月-汇总'!$D:$D,'[9]②7月-汇总'!AJ:AJ,0)</f>
        <v>0</v>
      </c>
      <c r="AP310" s="52">
        <f>_xlfn.XLOOKUP(C310,'[9]②7月-汇总'!$D:$D,'[9]②7月-汇总'!AL:AL,0)</f>
        <v>0</v>
      </c>
      <c r="AQ310" s="54">
        <f t="shared" si="61"/>
        <v>540</v>
      </c>
      <c r="AR310" s="55">
        <f>_xlfn.XLOOKUP(C310,'[9]②7月-汇总'!$D:$D,'[9]②7月-汇总'!X:X,0)</f>
        <v>0</v>
      </c>
      <c r="AS310" s="55">
        <f>_xlfn.XLOOKUP(C310,'[9]②7月-汇总'!$D:$D,'[9]②7月-汇总'!Y:Y,0)</f>
        <v>0</v>
      </c>
      <c r="AT310" s="55"/>
      <c r="AU310" s="52">
        <f>_xlfn.XLOOKUP(C310,'[10]7月社保'!$B:$B,'[10]7月社保'!$L:$L,0)</f>
        <v>0</v>
      </c>
      <c r="AV310" s="52">
        <f>IFERROR(IF(AL310&gt;0,_xlfn.XLOOKUP(C310,[11]健康师明细!$C:$C,[11]健康师明细!$N:$N,0),0),0)</f>
        <v>0</v>
      </c>
      <c r="AW310" s="52">
        <f>_xlfn.XLOOKUP(C310,'[9]②7月-汇总'!$D:$D,'[9]②7月-汇总'!$AC:$AC,0)</f>
        <v>0</v>
      </c>
      <c r="AX310" s="52">
        <f>_xlfn.XLOOKUP(C310,'[9]②7月-汇总'!$D:$D,'[9]②7月-汇总'!$AB:$AB,0)</f>
        <v>0</v>
      </c>
      <c r="AY310" s="52">
        <f>_xlfn.XLOOKUP(C310,'[9]②7月-汇总'!$D:$D,'[9]②7月-汇总'!$AD:$AD,0)</f>
        <v>130</v>
      </c>
      <c r="AZ310" s="54">
        <f t="shared" si="62"/>
        <v>130</v>
      </c>
      <c r="BA310" s="52">
        <f>_xlfn.XLOOKUP(C310,[11]健康师明细!$C:$C,[11]健康师明细!$K:$K,0)</f>
        <v>0</v>
      </c>
      <c r="BB310" s="55">
        <f>_xlfn.XLOOKUP(C310,'[9]②7月-汇总'!$D:$D,'[9]②7月-汇总'!$AE:$AE,0)</f>
        <v>0</v>
      </c>
      <c r="BC310" s="55">
        <f>_xlfn.XLOOKUP(C310,'[9]②7月-汇总'!$D:$D,'[9]②7月-汇总'!$AF:$AF,0)</f>
        <v>0</v>
      </c>
      <c r="BD310" s="58">
        <f>_xlfn.XLOOKUP(C310,'[9]②7月-汇总'!$D:$D,'[9]②7月-汇总'!$AG:$AG,0)</f>
        <v>0</v>
      </c>
      <c r="BE310" s="60" t="e">
        <f t="shared" si="66"/>
        <v>#REF!</v>
      </c>
      <c r="BF310" s="52">
        <f>_xlfn.XLOOKUP(C310,'[9]①7月-花名册'!$E:$E,'[9]①7月-花名册'!$U:$U,0)</f>
        <v>0</v>
      </c>
      <c r="BG310" s="61" t="e">
        <f t="shared" si="63"/>
        <v>#REF!</v>
      </c>
      <c r="BH310" s="61" t="e">
        <f t="shared" si="64"/>
        <v>#REF!</v>
      </c>
      <c r="BI310" s="52">
        <f>_xlfn.XLOOKUP(C310,[9]上月未发人员明细!$A:$A,[9]上月未发人员明细!$I:$I,0)</f>
        <v>0</v>
      </c>
      <c r="BJ310" s="52">
        <f>SUMIFS([7]手动调整!$F:$F,[7]手动调整!$B:$B,C310)</f>
        <v>0</v>
      </c>
      <c r="BK310" s="64" t="e">
        <f t="shared" si="65"/>
        <v>#REF!</v>
      </c>
    </row>
    <row r="311" spans="1:63">
      <c r="A311" s="68" t="s">
        <v>226</v>
      </c>
      <c r="B311" s="25" t="s">
        <v>12</v>
      </c>
      <c r="C311" s="25" t="s">
        <v>440</v>
      </c>
      <c r="D311" s="23" t="str">
        <f>_xlfn.XLOOKUP(C311,[1]期初设置!$E:$E,[1]期初设置!$AM:$AM,0)</f>
        <v>单人</v>
      </c>
      <c r="E311" s="27">
        <f>IFERROR(_xlfn.XLOOKUP(C311,[1]期初设置!$E:$E,[1]期初设置!$R:$R),"")</f>
        <v>1096</v>
      </c>
      <c r="F311" s="27">
        <f>IFERROR(_xlfn.XLOOKUP(C311,[1]期初设置!$E:$E,[1]期初设置!S:S),"")</f>
        <v>1096</v>
      </c>
      <c r="G311" s="27">
        <f>IFERROR(_xlfn.XLOOKUP(C311,[1]期初设置!$E:$E,[1]期初设置!T:T),"")</f>
        <v>0</v>
      </c>
      <c r="H311" s="27">
        <f>IFERROR(_xlfn.XLOOKUP(C311,[1]期初设置!$E:$E,[1]期初设置!U:U),"")</f>
        <v>0</v>
      </c>
      <c r="I311" s="31">
        <f>_xlfn.XLOOKUP(A311,[2]门店排名!$C:$C,[2]门店排名!$E:$E,0)</f>
        <v>92371</v>
      </c>
      <c r="J311" s="31">
        <f>IFERROR(_xlfn.XLOOKUP(D311,'[1]⑥战队统计表-B-a-②呈现-业绩明细表④'!$A:$A,'[1]⑥战队统计表-B-a-②呈现-业绩明细表④'!$C:$C,0),"")</f>
        <v>0</v>
      </c>
      <c r="K311" s="32">
        <f>IFERROR(_xlfn.XLOOKUP(C311,[1]期初设置!$E:$E,[1]期初设置!$AI:$AI,0),"")</f>
        <v>0</v>
      </c>
      <c r="L311" s="33">
        <f>_xlfn.XLOOKUP(C311,[1]期初设置!$E:$E,[1]期初设置!$J:$J,0)</f>
        <v>0</v>
      </c>
      <c r="M311" s="35">
        <f>_xlfn.XLOOKUP(C311,[1]期初设置!$E:$E,[1]期初设置!$I:$I,0)</f>
        <v>0</v>
      </c>
      <c r="N311" s="35">
        <f>_xlfn.XLOOKUP(C311,[1]期初设置!$E:$E,[1]期初设置!$K:$K,0)</f>
        <v>0</v>
      </c>
      <c r="O311" s="33">
        <f>_xlfn.XLOOKUP(C311,[1]期初设置!$E:$E,[1]期初设置!$O:$O,0)</f>
        <v>0</v>
      </c>
      <c r="P311" s="35">
        <f>IF(_xlfn.XLOOKUP(C311,[1]期初设置!$E:$E,[1]期初设置!$N:$N,0)="同老店",0,_xlfn.XLOOKUP(C311,[1]期初设置!$E:$E,[1]期初设置!$N:$N,0))</f>
        <v>0</v>
      </c>
      <c r="Q311" s="38">
        <f>_xlfn.XLOOKUP(C311,'[3]7月'!$C:$C,'[3]7月'!$E:$E,0)</f>
        <v>1250.07</v>
      </c>
      <c r="R311" s="38">
        <f>_xlfn.XLOOKUP(C311,'[3]7月'!$C:$C,'[3]7月'!$D:$D,0)</f>
        <v>18</v>
      </c>
      <c r="S311" s="38">
        <f>_xlfn.XLOOKUP(A311,[2]人头人次表!$A:$A,[2]人头人次表!$C:$C,0)</f>
        <v>169</v>
      </c>
      <c r="T311" s="38">
        <f>_xlfn.XLOOKUP(C311,'[4]②7月-汇总'!$D:$D,'[4]②7月-汇总'!$AP:$AP,0)</f>
        <v>8</v>
      </c>
      <c r="U311" s="38">
        <f>_xlfn.XLOOKUP(C311,'[4]②7月-汇总'!$D:$D,'[4]②7月-汇总'!$U:$U,0)</f>
        <v>0</v>
      </c>
      <c r="V311" s="41">
        <f>_xlfn.XLOOKUP(C311,[5]期初设置!$E:$E,[5]期初设置!$AG:$AG,0)</f>
        <v>0</v>
      </c>
      <c r="W311" s="42">
        <f>_xlfn.XLOOKUP(C311,[5]期初设置!$E:$E,[5]期初设置!$AH:$AH,0)</f>
        <v>0</v>
      </c>
      <c r="X311" s="42">
        <f>_xlfn.XLOOKUP(C311,[5]期初设置!$E:$E,[5]期初设置!$AI:$AI,0)</f>
        <v>0</v>
      </c>
      <c r="Y311" s="42" t="str">
        <f>_xlfn.XLOOKUP(C311,[5]期初设置!$E:$E,[5]期初设置!$AM:$AM,0)</f>
        <v/>
      </c>
      <c r="Z311" s="42">
        <f t="shared" si="54"/>
        <v>0</v>
      </c>
      <c r="AA311" s="42">
        <f t="shared" si="55"/>
        <v>0</v>
      </c>
      <c r="AB311" s="42">
        <f>_xlfn.XLOOKUP(C311,'[6]健康师-人工底薪'!$A:$A,'[6]健康师-人工底薪'!$AF:$AF,0)</f>
        <v>464.516129032258</v>
      </c>
      <c r="AC311" s="47">
        <f t="shared" si="56"/>
        <v>464.516129032258</v>
      </c>
      <c r="AD311" s="38">
        <f>_xlfn.XLOOKUP(C311,'[3]7月'!$C:$C,'[3]7月'!$F:$F,0)</f>
        <v>233</v>
      </c>
      <c r="AE311" s="38">
        <f>_xlfn.XLOOKUP(C311,'[8]7月'!$C:$C,'[8]7月'!$G:$G,0)</f>
        <v>0</v>
      </c>
      <c r="AF311" s="38">
        <f>_xlfn.XLOOKUP(C311,'[9]②7月-汇总'!$D:$D,'[9]②7月-汇总'!$W:$W,0)</f>
        <v>20</v>
      </c>
      <c r="AG311" s="38">
        <f>_xlfn.XLOOKUP(C311,'[9]②7月-汇总'!$D:$D,'[9]②7月-汇总'!$Z:$Z,0)</f>
        <v>0</v>
      </c>
      <c r="AH311" s="50" t="e">
        <f>AA311+AC311+#REF!+#REF!+#REF!+AF311+AG311+AD311+AE311</f>
        <v>#REF!</v>
      </c>
      <c r="AI311" s="38">
        <f>_xlfn.XLOOKUP(C311,'[9]①7月-花名册'!$E:$E,'[9]①7月-花名册'!$T:$T,0)</f>
        <v>0</v>
      </c>
      <c r="AJ311" s="38">
        <f t="shared" si="57"/>
        <v>0</v>
      </c>
      <c r="AK311" s="38">
        <f t="shared" si="58"/>
        <v>0</v>
      </c>
      <c r="AL311" s="38">
        <f t="shared" si="59"/>
        <v>0</v>
      </c>
      <c r="AM311" s="38" t="e">
        <f t="shared" si="60"/>
        <v>#REF!</v>
      </c>
      <c r="AN311" s="52">
        <f>_xlfn.XLOOKUP(C311,'[9]②7月-汇总'!$D:$D,'[9]②7月-汇总'!AI:AI,0)</f>
        <v>600</v>
      </c>
      <c r="AO311" s="52">
        <f>_xlfn.XLOOKUP(C311,'[9]②7月-汇总'!$D:$D,'[9]②7月-汇总'!AJ:AJ,0)</f>
        <v>0</v>
      </c>
      <c r="AP311" s="52">
        <f>_xlfn.XLOOKUP(C311,'[9]②7月-汇总'!$D:$D,'[9]②7月-汇总'!AL:AL,0)</f>
        <v>0</v>
      </c>
      <c r="AQ311" s="54">
        <f t="shared" si="61"/>
        <v>600</v>
      </c>
      <c r="AR311" s="55">
        <f>_xlfn.XLOOKUP(C311,'[9]②7月-汇总'!$D:$D,'[9]②7月-汇总'!X:X,0)</f>
        <v>0</v>
      </c>
      <c r="AS311" s="55">
        <f>_xlfn.XLOOKUP(C311,'[9]②7月-汇总'!$D:$D,'[9]②7月-汇总'!Y:Y,0)</f>
        <v>0</v>
      </c>
      <c r="AT311" s="55"/>
      <c r="AU311" s="52">
        <f>_xlfn.XLOOKUP(C311,'[10]7月社保'!$B:$B,'[10]7月社保'!$L:$L,0)</f>
        <v>0</v>
      </c>
      <c r="AV311" s="52">
        <f>IFERROR(IF(AL311&gt;0,_xlfn.XLOOKUP(C311,[11]健康师明细!$C:$C,[11]健康师明细!$N:$N,0),0),0)</f>
        <v>0</v>
      </c>
      <c r="AW311" s="52">
        <f>_xlfn.XLOOKUP(C311,'[9]②7月-汇总'!$D:$D,'[9]②7月-汇总'!$AC:$AC,0)</f>
        <v>0</v>
      </c>
      <c r="AX311" s="52">
        <f>_xlfn.XLOOKUP(C311,'[9]②7月-汇总'!$D:$D,'[9]②7月-汇总'!$AB:$AB,0)</f>
        <v>0</v>
      </c>
      <c r="AY311" s="52">
        <f>_xlfn.XLOOKUP(C311,'[9]②7月-汇总'!$D:$D,'[9]②7月-汇总'!$AD:$AD,0)</f>
        <v>130</v>
      </c>
      <c r="AZ311" s="54">
        <f t="shared" si="62"/>
        <v>130</v>
      </c>
      <c r="BA311" s="52">
        <f>_xlfn.XLOOKUP(C311,[11]健康师明细!$C:$C,[11]健康师明细!$K:$K,0)</f>
        <v>0</v>
      </c>
      <c r="BB311" s="55">
        <f>_xlfn.XLOOKUP(C311,'[9]②7月-汇总'!$D:$D,'[9]②7月-汇总'!$AE:$AE,0)</f>
        <v>0</v>
      </c>
      <c r="BC311" s="55">
        <f>_xlfn.XLOOKUP(C311,'[9]②7月-汇总'!$D:$D,'[9]②7月-汇总'!$AF:$AF,0)</f>
        <v>0</v>
      </c>
      <c r="BD311" s="58">
        <f>_xlfn.XLOOKUP(C311,'[9]②7月-汇总'!$D:$D,'[9]②7月-汇总'!$AG:$AG,0)</f>
        <v>0</v>
      </c>
      <c r="BE311" s="60" t="e">
        <f t="shared" si="66"/>
        <v>#REF!</v>
      </c>
      <c r="BF311" s="52">
        <f>_xlfn.XLOOKUP(C311,'[9]①7月-花名册'!$E:$E,'[9]①7月-花名册'!$U:$U,0)</f>
        <v>0</v>
      </c>
      <c r="BG311" s="61" t="e">
        <f t="shared" si="63"/>
        <v>#REF!</v>
      </c>
      <c r="BH311" s="61" t="e">
        <f t="shared" si="64"/>
        <v>#REF!</v>
      </c>
      <c r="BI311" s="52">
        <f>_xlfn.XLOOKUP(C311,[9]上月未发人员明细!$A:$A,[9]上月未发人员明细!$I:$I,0)</f>
        <v>0</v>
      </c>
      <c r="BJ311" s="52">
        <f>SUMIFS([7]手动调整!$F:$F,[7]手动调整!$B:$B,C311)</f>
        <v>0</v>
      </c>
      <c r="BK311" s="64" t="e">
        <f t="shared" si="65"/>
        <v>#REF!</v>
      </c>
    </row>
    <row r="312" spans="1:63">
      <c r="A312" s="68" t="s">
        <v>347</v>
      </c>
      <c r="B312" s="25" t="s">
        <v>380</v>
      </c>
      <c r="C312" s="25" t="s">
        <v>441</v>
      </c>
      <c r="D312" s="23">
        <f>_xlfn.XLOOKUP(C312,[1]期初设置!$E:$E,[1]期初设置!$AM:$AM,0)</f>
        <v>0</v>
      </c>
      <c r="E312" s="27" t="str">
        <f>IFERROR(_xlfn.XLOOKUP(C312,[1]期初设置!$E:$E,[1]期初设置!$R:$R),"")</f>
        <v/>
      </c>
      <c r="F312" s="27" t="str">
        <f>IFERROR(_xlfn.XLOOKUP(C312,[1]期初设置!$E:$E,[1]期初设置!S:S),"")</f>
        <v/>
      </c>
      <c r="G312" s="27" t="str">
        <f>IFERROR(_xlfn.XLOOKUP(C312,[1]期初设置!$E:$E,[1]期初设置!T:T),"")</f>
        <v/>
      </c>
      <c r="H312" s="27" t="str">
        <f>IFERROR(_xlfn.XLOOKUP(C312,[1]期初设置!$E:$E,[1]期初设置!U:U),"")</f>
        <v/>
      </c>
      <c r="I312" s="31">
        <f>_xlfn.XLOOKUP(A312,[2]门店排名!$C:$C,[2]门店排名!$E:$E,0)</f>
        <v>0</v>
      </c>
      <c r="J312" s="31" t="str">
        <f>IFERROR(_xlfn.XLOOKUP(D312,'[1]⑥战队统计表-B-a-②呈现-业绩明细表④'!$A:$A,'[1]⑥战队统计表-B-a-②呈现-业绩明细表④'!$C:$C,0),"")</f>
        <v/>
      </c>
      <c r="K312" s="32">
        <f>IFERROR(_xlfn.XLOOKUP(C312,[1]期初设置!$E:$E,[1]期初设置!$AI:$AI,0),"")</f>
        <v>0</v>
      </c>
      <c r="L312" s="33">
        <f>_xlfn.XLOOKUP(C312,[1]期初设置!$E:$E,[1]期初设置!$J:$J,0)</f>
        <v>0</v>
      </c>
      <c r="M312" s="35">
        <f>_xlfn.XLOOKUP(C312,[1]期初设置!$E:$E,[1]期初设置!$I:$I,0)</f>
        <v>0</v>
      </c>
      <c r="N312" s="35">
        <f>_xlfn.XLOOKUP(C312,[1]期初设置!$E:$E,[1]期初设置!$K:$K,0)</f>
        <v>0</v>
      </c>
      <c r="O312" s="33">
        <f>_xlfn.XLOOKUP(C312,[1]期初设置!$E:$E,[1]期初设置!$O:$O,0)</f>
        <v>0</v>
      </c>
      <c r="P312" s="35">
        <f>IF(_xlfn.XLOOKUP(C312,[1]期初设置!$E:$E,[1]期初设置!$N:$N,0)="同老店",0,_xlfn.XLOOKUP(C312,[1]期初设置!$E:$E,[1]期初设置!$N:$N,0))</f>
        <v>0</v>
      </c>
      <c r="Q312" s="38">
        <f>_xlfn.XLOOKUP(C312,'[3]7月'!$C:$C,'[3]7月'!$E:$E,0)</f>
        <v>0</v>
      </c>
      <c r="R312" s="38">
        <f>_xlfn.XLOOKUP(C312,'[3]7月'!$C:$C,'[3]7月'!$D:$D,0)</f>
        <v>0</v>
      </c>
      <c r="S312" s="38">
        <f>_xlfn.XLOOKUP(A312,[2]人头人次表!$A:$A,[2]人头人次表!$C:$C,0)</f>
        <v>0</v>
      </c>
      <c r="T312" s="38">
        <f>_xlfn.XLOOKUP(C312,'[4]②7月-汇总'!$D:$D,'[4]②7月-汇总'!$AP:$AP,0)</f>
        <v>11</v>
      </c>
      <c r="U312" s="38">
        <f>_xlfn.XLOOKUP(C312,'[4]②7月-汇总'!$D:$D,'[4]②7月-汇总'!$U:$U,0)</f>
        <v>0</v>
      </c>
      <c r="V312" s="41">
        <f>_xlfn.XLOOKUP(C312,[5]期初设置!$E:$E,[5]期初设置!$AG:$AG,0)</f>
        <v>0</v>
      </c>
      <c r="W312" s="42">
        <f>_xlfn.XLOOKUP(C312,[5]期初设置!$E:$E,[5]期初设置!$AH:$AH,0)</f>
        <v>0</v>
      </c>
      <c r="X312" s="42">
        <f>_xlfn.XLOOKUP(C312,[5]期初设置!$E:$E,[5]期初设置!$AI:$AI,0)</f>
        <v>0</v>
      </c>
      <c r="Y312" s="42">
        <f>_xlfn.XLOOKUP(C312,[5]期初设置!$E:$E,[5]期初设置!$AM:$AM,0)</f>
        <v>0</v>
      </c>
      <c r="Z312" s="42">
        <f t="shared" si="54"/>
        <v>0</v>
      </c>
      <c r="AA312" s="42">
        <f t="shared" si="55"/>
        <v>0</v>
      </c>
      <c r="AB312" s="42">
        <f>_xlfn.XLOOKUP(C312,'[6]健康师-人工底薪'!$A:$A,'[6]健康师-人工底薪'!$AF:$AF,0)</f>
        <v>0</v>
      </c>
      <c r="AC312" s="47">
        <f t="shared" si="56"/>
        <v>0</v>
      </c>
      <c r="AD312" s="38">
        <f>_xlfn.XLOOKUP(C312,'[3]7月'!$C:$C,'[3]7月'!$F:$F,0)</f>
        <v>0</v>
      </c>
      <c r="AE312" s="38">
        <f>_xlfn.XLOOKUP(C312,'[8]7月'!$C:$C,'[8]7月'!$G:$G,0)</f>
        <v>0</v>
      </c>
      <c r="AF312" s="38">
        <f>_xlfn.XLOOKUP(C312,'[9]②7月-汇总'!$D:$D,'[9]②7月-汇总'!$W:$W,0)</f>
        <v>0</v>
      </c>
      <c r="AG312" s="38">
        <f>_xlfn.XLOOKUP(C312,'[9]②7月-汇总'!$D:$D,'[9]②7月-汇总'!$Z:$Z,0)</f>
        <v>0</v>
      </c>
      <c r="AH312" s="50" t="e">
        <f>AA312+AC312+#REF!+#REF!+#REF!+AF312+AG312+AD312+AE312</f>
        <v>#REF!</v>
      </c>
      <c r="AI312" s="38">
        <f>_xlfn.XLOOKUP(C312,'[9]①7月-花名册'!$E:$E,'[9]①7月-花名册'!$T:$T,0)</f>
        <v>2483.87096774194</v>
      </c>
      <c r="AJ312" s="38">
        <f t="shared" si="57"/>
        <v>0</v>
      </c>
      <c r="AK312" s="38">
        <f t="shared" si="58"/>
        <v>2483.87096774194</v>
      </c>
      <c r="AL312" s="38" t="e">
        <f t="shared" si="59"/>
        <v>#REF!</v>
      </c>
      <c r="AM312" s="38" t="e">
        <f t="shared" si="60"/>
        <v>#REF!</v>
      </c>
      <c r="AN312" s="52">
        <f>_xlfn.XLOOKUP(C312,'[9]②7月-汇总'!$D:$D,'[9]②7月-汇总'!AI:AI,0)</f>
        <v>560</v>
      </c>
      <c r="AO312" s="52">
        <f>_xlfn.XLOOKUP(C312,'[9]②7月-汇总'!$D:$D,'[9]②7月-汇总'!AJ:AJ,0)</f>
        <v>0</v>
      </c>
      <c r="AP312" s="52">
        <f>_xlfn.XLOOKUP(C312,'[9]②7月-汇总'!$D:$D,'[9]②7月-汇总'!AL:AL,0)</f>
        <v>0</v>
      </c>
      <c r="AQ312" s="54">
        <f t="shared" si="61"/>
        <v>560</v>
      </c>
      <c r="AR312" s="55">
        <f>_xlfn.XLOOKUP(C312,'[9]②7月-汇总'!$D:$D,'[9]②7月-汇总'!X:X,0)</f>
        <v>0</v>
      </c>
      <c r="AS312" s="55">
        <f>_xlfn.XLOOKUP(C312,'[9]②7月-汇总'!$D:$D,'[9]②7月-汇总'!Y:Y,0)</f>
        <v>0</v>
      </c>
      <c r="AT312" s="55"/>
      <c r="AU312" s="52">
        <f>_xlfn.XLOOKUP(C312,'[10]7月社保'!$B:$B,'[10]7月社保'!$L:$L,0)</f>
        <v>0</v>
      </c>
      <c r="AV312" s="52">
        <f>IFERROR(IF(AL312&gt;0,_xlfn.XLOOKUP(C312,[11]健康师明细!$C:$C,[11]健康师明细!$N:$N,0),0),0)</f>
        <v>0</v>
      </c>
      <c r="AW312" s="52">
        <f>_xlfn.XLOOKUP(C312,'[9]②7月-汇总'!$D:$D,'[9]②7月-汇总'!$AC:$AC,0)</f>
        <v>0</v>
      </c>
      <c r="AX312" s="52">
        <f>_xlfn.XLOOKUP(C312,'[9]②7月-汇总'!$D:$D,'[9]②7月-汇总'!$AB:$AB,0)</f>
        <v>0</v>
      </c>
      <c r="AY312" s="52">
        <f>_xlfn.XLOOKUP(C312,'[9]②7月-汇总'!$D:$D,'[9]②7月-汇总'!$AD:$AD,0)</f>
        <v>0</v>
      </c>
      <c r="AZ312" s="54">
        <f t="shared" si="62"/>
        <v>0</v>
      </c>
      <c r="BA312" s="52">
        <f>_xlfn.XLOOKUP(C312,[11]健康师明细!$C:$C,[11]健康师明细!$K:$K,0)</f>
        <v>0</v>
      </c>
      <c r="BB312" s="55">
        <f>_xlfn.XLOOKUP(C312,'[9]②7月-汇总'!$D:$D,'[9]②7月-汇总'!$AE:$AE,0)</f>
        <v>0</v>
      </c>
      <c r="BC312" s="55">
        <f>_xlfn.XLOOKUP(C312,'[9]②7月-汇总'!$D:$D,'[9]②7月-汇总'!$AF:$AF,0)</f>
        <v>0</v>
      </c>
      <c r="BD312" s="58">
        <f>_xlfn.XLOOKUP(C312,'[9]②7月-汇总'!$D:$D,'[9]②7月-汇总'!$AG:$AG,0)</f>
        <v>0</v>
      </c>
      <c r="BE312" s="60" t="e">
        <f t="shared" si="66"/>
        <v>#REF!</v>
      </c>
      <c r="BF312" s="52">
        <f>_xlfn.XLOOKUP(C312,'[9]①7月-花名册'!$E:$E,'[9]①7月-花名册'!$U:$U,0)</f>
        <v>0</v>
      </c>
      <c r="BG312" s="61" t="e">
        <f t="shared" si="63"/>
        <v>#REF!</v>
      </c>
      <c r="BH312" s="61" t="e">
        <f t="shared" si="64"/>
        <v>#REF!</v>
      </c>
      <c r="BI312" s="52">
        <f>_xlfn.XLOOKUP(C312,[9]上月未发人员明细!$A:$A,[9]上月未发人员明细!$I:$I,0)</f>
        <v>0</v>
      </c>
      <c r="BJ312" s="52">
        <f>SUMIFS([7]手动调整!$F:$F,[7]手动调整!$B:$B,C312)</f>
        <v>0</v>
      </c>
      <c r="BK312" s="64" t="e">
        <f t="shared" si="65"/>
        <v>#REF!</v>
      </c>
    </row>
    <row r="313" spans="1:63">
      <c r="A313" s="68" t="s">
        <v>268</v>
      </c>
      <c r="B313" s="25" t="s">
        <v>12</v>
      </c>
      <c r="C313" s="25" t="s">
        <v>442</v>
      </c>
      <c r="D313" s="23" t="str">
        <f>_xlfn.XLOOKUP(C313,[1]期初设置!$E:$E,[1]期初设置!$AM:$AM,0)</f>
        <v>单人</v>
      </c>
      <c r="E313" s="27">
        <f>IFERROR(_xlfn.XLOOKUP(C313,[1]期初设置!$E:$E,[1]期初设置!$R:$R),"")</f>
        <v>600</v>
      </c>
      <c r="F313" s="27">
        <f>IFERROR(_xlfn.XLOOKUP(C313,[1]期初设置!$E:$E,[1]期初设置!S:S),"")</f>
        <v>600</v>
      </c>
      <c r="G313" s="27">
        <f>IFERROR(_xlfn.XLOOKUP(C313,[1]期初设置!$E:$E,[1]期初设置!T:T),"")</f>
        <v>0</v>
      </c>
      <c r="H313" s="27">
        <f>IFERROR(_xlfn.XLOOKUP(C313,[1]期初设置!$E:$E,[1]期初设置!U:U),"")</f>
        <v>0</v>
      </c>
      <c r="I313" s="31">
        <f>_xlfn.XLOOKUP(A313,[2]门店排名!$C:$C,[2]门店排名!$E:$E,0)</f>
        <v>133334.88</v>
      </c>
      <c r="J313" s="31">
        <f>IFERROR(_xlfn.XLOOKUP(D313,'[1]⑥战队统计表-B-a-②呈现-业绩明细表④'!$A:$A,'[1]⑥战队统计表-B-a-②呈现-业绩明细表④'!$C:$C,0),"")</f>
        <v>0</v>
      </c>
      <c r="K313" s="32">
        <f>IFERROR(_xlfn.XLOOKUP(C313,[1]期初设置!$E:$E,[1]期初设置!$AI:$AI,0),"")</f>
        <v>0</v>
      </c>
      <c r="L313" s="33">
        <f>_xlfn.XLOOKUP(C313,[1]期初设置!$E:$E,[1]期初设置!$J:$J,0)</f>
        <v>0</v>
      </c>
      <c r="M313" s="35">
        <f>_xlfn.XLOOKUP(C313,[1]期初设置!$E:$E,[1]期初设置!$I:$I,0)</f>
        <v>0</v>
      </c>
      <c r="N313" s="35">
        <f>_xlfn.XLOOKUP(C313,[1]期初设置!$E:$E,[1]期初设置!$K:$K,0)</f>
        <v>0</v>
      </c>
      <c r="O313" s="33">
        <f>_xlfn.XLOOKUP(C313,[1]期初设置!$E:$E,[1]期初设置!$O:$O,0)</f>
        <v>0</v>
      </c>
      <c r="P313" s="35">
        <f>IF(_xlfn.XLOOKUP(C313,[1]期初设置!$E:$E,[1]期初设置!$N:$N,0)="同老店",0,_xlfn.XLOOKUP(C313,[1]期初设置!$E:$E,[1]期初设置!$N:$N,0))</f>
        <v>0</v>
      </c>
      <c r="Q313" s="38">
        <f>_xlfn.XLOOKUP(C313,'[3]7月'!$C:$C,'[3]7月'!$E:$E,0)</f>
        <v>780.5</v>
      </c>
      <c r="R313" s="38">
        <f>_xlfn.XLOOKUP(C313,'[3]7月'!$C:$C,'[3]7月'!$D:$D,0)</f>
        <v>16</v>
      </c>
      <c r="S313" s="38">
        <f>_xlfn.XLOOKUP(A313,[2]人头人次表!$A:$A,[2]人头人次表!$C:$C,0)</f>
        <v>117</v>
      </c>
      <c r="T313" s="38">
        <f>_xlfn.XLOOKUP(C313,'[4]②7月-汇总'!$D:$D,'[4]②7月-汇总'!$AP:$AP,0)</f>
        <v>10</v>
      </c>
      <c r="U313" s="38">
        <f>_xlfn.XLOOKUP(C313,'[4]②7月-汇总'!$D:$D,'[4]②7月-汇总'!$U:$U,0)</f>
        <v>0</v>
      </c>
      <c r="V313" s="41">
        <f>_xlfn.XLOOKUP(C313,[5]期初设置!$E:$E,[5]期初设置!$AG:$AG,0)</f>
        <v>0</v>
      </c>
      <c r="W313" s="42">
        <f>_xlfn.XLOOKUP(C313,[5]期初设置!$E:$E,[5]期初设置!$AH:$AH,0)</f>
        <v>0</v>
      </c>
      <c r="X313" s="42">
        <f>_xlfn.XLOOKUP(C313,[5]期初设置!$E:$E,[5]期初设置!$AI:$AI,0)</f>
        <v>0</v>
      </c>
      <c r="Y313" s="42" t="str">
        <f>_xlfn.XLOOKUP(C313,[5]期初设置!$E:$E,[5]期初设置!$AM:$AM,0)</f>
        <v/>
      </c>
      <c r="Z313" s="42">
        <f t="shared" si="54"/>
        <v>0</v>
      </c>
      <c r="AA313" s="42">
        <f t="shared" si="55"/>
        <v>0</v>
      </c>
      <c r="AB313" s="42">
        <f>_xlfn.XLOOKUP(C313,'[6]健康师-人工底薪'!$A:$A,'[6]健康师-人工底薪'!$AF:$AF,0)</f>
        <v>645.17</v>
      </c>
      <c r="AC313" s="47">
        <f t="shared" si="56"/>
        <v>645.17</v>
      </c>
      <c r="AD313" s="38">
        <f>_xlfn.XLOOKUP(C313,'[3]7月'!$C:$C,'[3]7月'!$F:$F,0)</f>
        <v>211</v>
      </c>
      <c r="AE313" s="38">
        <f>_xlfn.XLOOKUP(C313,'[8]7月'!$C:$C,'[8]7月'!$G:$G,0)</f>
        <v>0</v>
      </c>
      <c r="AF313" s="38">
        <f>_xlfn.XLOOKUP(C313,'[9]②7月-汇总'!$D:$D,'[9]②7月-汇总'!$W:$W,0)</f>
        <v>0</v>
      </c>
      <c r="AG313" s="38">
        <f>_xlfn.XLOOKUP(C313,'[9]②7月-汇总'!$D:$D,'[9]②7月-汇总'!$Z:$Z,0)</f>
        <v>0</v>
      </c>
      <c r="AH313" s="50" t="e">
        <f>AA313+AC313+#REF!+#REF!+#REF!+AF313+AG313+AD313+AE313</f>
        <v>#REF!</v>
      </c>
      <c r="AI313" s="38">
        <f>_xlfn.XLOOKUP(C313,'[9]①7月-花名册'!$E:$E,'[9]①7月-花名册'!$T:$T,0)</f>
        <v>0</v>
      </c>
      <c r="AJ313" s="38">
        <f t="shared" si="57"/>
        <v>0</v>
      </c>
      <c r="AK313" s="38">
        <f t="shared" si="58"/>
        <v>0</v>
      </c>
      <c r="AL313" s="38">
        <f t="shared" si="59"/>
        <v>0</v>
      </c>
      <c r="AM313" s="38" t="e">
        <f t="shared" si="60"/>
        <v>#REF!</v>
      </c>
      <c r="AN313" s="52">
        <f>_xlfn.XLOOKUP(C313,'[9]②7月-汇总'!$D:$D,'[9]②7月-汇总'!AI:AI,0)</f>
        <v>420</v>
      </c>
      <c r="AO313" s="52">
        <f>_xlfn.XLOOKUP(C313,'[9]②7月-汇总'!$D:$D,'[9]②7月-汇总'!AJ:AJ,0)</f>
        <v>240</v>
      </c>
      <c r="AP313" s="52">
        <f>_xlfn.XLOOKUP(C313,'[9]②7月-汇总'!$D:$D,'[9]②7月-汇总'!AL:AL,0)</f>
        <v>0</v>
      </c>
      <c r="AQ313" s="54">
        <f t="shared" si="61"/>
        <v>660</v>
      </c>
      <c r="AR313" s="55">
        <f>_xlfn.XLOOKUP(C313,'[9]②7月-汇总'!$D:$D,'[9]②7月-汇总'!X:X,0)</f>
        <v>0</v>
      </c>
      <c r="AS313" s="55">
        <f>_xlfn.XLOOKUP(C313,'[9]②7月-汇总'!$D:$D,'[9]②7月-汇总'!Y:Y,0)</f>
        <v>0</v>
      </c>
      <c r="AT313" s="55"/>
      <c r="AU313" s="52">
        <f>_xlfn.XLOOKUP(C313,'[10]7月社保'!$B:$B,'[10]7月社保'!$L:$L,0)</f>
        <v>0</v>
      </c>
      <c r="AV313" s="52">
        <f>IFERROR(IF(AL313&gt;0,_xlfn.XLOOKUP(C313,[11]健康师明细!$C:$C,[11]健康师明细!$N:$N,0),0),0)</f>
        <v>0</v>
      </c>
      <c r="AW313" s="52">
        <f>_xlfn.XLOOKUP(C313,'[9]②7月-汇总'!$D:$D,'[9]②7月-汇总'!$AC:$AC,0)</f>
        <v>0</v>
      </c>
      <c r="AX313" s="52">
        <f>_xlfn.XLOOKUP(C313,'[9]②7月-汇总'!$D:$D,'[9]②7月-汇总'!$AB:$AB,0)</f>
        <v>0</v>
      </c>
      <c r="AY313" s="52">
        <f>_xlfn.XLOOKUP(C313,'[9]②7月-汇总'!$D:$D,'[9]②7月-汇总'!$AD:$AD,0)</f>
        <v>130</v>
      </c>
      <c r="AZ313" s="54">
        <f t="shared" si="62"/>
        <v>130</v>
      </c>
      <c r="BA313" s="52">
        <f>_xlfn.XLOOKUP(C313,[11]健康师明细!$C:$C,[11]健康师明细!$K:$K,0)</f>
        <v>0</v>
      </c>
      <c r="BB313" s="55">
        <f>_xlfn.XLOOKUP(C313,'[9]②7月-汇总'!$D:$D,'[9]②7月-汇总'!$AE:$AE,0)</f>
        <v>0</v>
      </c>
      <c r="BC313" s="55">
        <f>_xlfn.XLOOKUP(C313,'[9]②7月-汇总'!$D:$D,'[9]②7月-汇总'!$AF:$AF,0)</f>
        <v>0</v>
      </c>
      <c r="BD313" s="58">
        <f>_xlfn.XLOOKUP(C313,'[9]②7月-汇总'!$D:$D,'[9]②7月-汇总'!$AG:$AG,0)</f>
        <v>0</v>
      </c>
      <c r="BE313" s="60" t="e">
        <f t="shared" si="66"/>
        <v>#REF!</v>
      </c>
      <c r="BF313" s="52">
        <f>_xlfn.XLOOKUP(C313,'[9]①7月-花名册'!$E:$E,'[9]①7月-花名册'!$U:$U,0)</f>
        <v>0</v>
      </c>
      <c r="BG313" s="61" t="e">
        <f t="shared" si="63"/>
        <v>#REF!</v>
      </c>
      <c r="BH313" s="61" t="e">
        <f t="shared" si="64"/>
        <v>#REF!</v>
      </c>
      <c r="BI313" s="52">
        <f>_xlfn.XLOOKUP(C313,[9]上月未发人员明细!$A:$A,[9]上月未发人员明细!$I:$I,0)</f>
        <v>0</v>
      </c>
      <c r="BJ313" s="52">
        <f>SUMIFS([7]手动调整!$F:$F,[7]手动调整!$B:$B,C313)</f>
        <v>0</v>
      </c>
      <c r="BK313" s="64" t="e">
        <f t="shared" si="65"/>
        <v>#REF!</v>
      </c>
    </row>
    <row r="314" spans="1:63">
      <c r="A314" s="68" t="s">
        <v>182</v>
      </c>
      <c r="B314" s="25" t="s">
        <v>12</v>
      </c>
      <c r="C314" s="25" t="s">
        <v>443</v>
      </c>
      <c r="D314" s="23" t="str">
        <f>_xlfn.XLOOKUP(C314,[1]期初设置!$E:$E,[1]期初设置!$AM:$AM,0)</f>
        <v>单人</v>
      </c>
      <c r="E314" s="27">
        <f>IFERROR(_xlfn.XLOOKUP(C314,[1]期初设置!$E:$E,[1]期初设置!$R:$R),"")</f>
        <v>0</v>
      </c>
      <c r="F314" s="27">
        <f>IFERROR(_xlfn.XLOOKUP(C314,[1]期初设置!$E:$E,[1]期初设置!S:S),"")</f>
        <v>0</v>
      </c>
      <c r="G314" s="27">
        <f>IFERROR(_xlfn.XLOOKUP(C314,[1]期初设置!$E:$E,[1]期初设置!T:T),"")</f>
        <v>0</v>
      </c>
      <c r="H314" s="27">
        <f>IFERROR(_xlfn.XLOOKUP(C314,[1]期初设置!$E:$E,[1]期初设置!U:U),"")</f>
        <v>0</v>
      </c>
      <c r="I314" s="31">
        <f>_xlfn.XLOOKUP(A314,[2]门店排名!$C:$C,[2]门店排名!$E:$E,0)</f>
        <v>153950.6</v>
      </c>
      <c r="J314" s="31">
        <f>IFERROR(_xlfn.XLOOKUP(D314,'[1]⑥战队统计表-B-a-②呈现-业绩明细表④'!$A:$A,'[1]⑥战队统计表-B-a-②呈现-业绩明细表④'!$C:$C,0),"")</f>
        <v>0</v>
      </c>
      <c r="K314" s="32">
        <f>IFERROR(_xlfn.XLOOKUP(C314,[1]期初设置!$E:$E,[1]期初设置!$AI:$AI,0),"")</f>
        <v>0</v>
      </c>
      <c r="L314" s="33">
        <f>_xlfn.XLOOKUP(C314,[1]期初设置!$E:$E,[1]期初设置!$J:$J,0)</f>
        <v>0</v>
      </c>
      <c r="M314" s="35">
        <f>_xlfn.XLOOKUP(C314,[1]期初设置!$E:$E,[1]期初设置!$I:$I,0)</f>
        <v>0</v>
      </c>
      <c r="N314" s="35">
        <f>_xlfn.XLOOKUP(C314,[1]期初设置!$E:$E,[1]期初设置!$K:$K,0)</f>
        <v>0</v>
      </c>
      <c r="O314" s="33">
        <f>_xlfn.XLOOKUP(C314,[1]期初设置!$E:$E,[1]期初设置!$O:$O,0)</f>
        <v>0</v>
      </c>
      <c r="P314" s="35">
        <f>IF(_xlfn.XLOOKUP(C314,[1]期初设置!$E:$E,[1]期初设置!$N:$N,0)="同老店",0,_xlfn.XLOOKUP(C314,[1]期初设置!$E:$E,[1]期初设置!$N:$N,0))</f>
        <v>0</v>
      </c>
      <c r="Q314" s="38">
        <f>_xlfn.XLOOKUP(C314,'[3]7月'!$C:$C,'[3]7月'!$E:$E,0)</f>
        <v>1149.21</v>
      </c>
      <c r="R314" s="38">
        <f>_xlfn.XLOOKUP(C314,'[3]7月'!$C:$C,'[3]7月'!$D:$D,0)</f>
        <v>14</v>
      </c>
      <c r="S314" s="38">
        <f>_xlfn.XLOOKUP(A314,[2]人头人次表!$A:$A,[2]人头人次表!$C:$C,0)</f>
        <v>153</v>
      </c>
      <c r="T314" s="38">
        <f>_xlfn.XLOOKUP(C314,'[4]②7月-汇总'!$D:$D,'[4]②7月-汇总'!$AP:$AP,0)</f>
        <v>10</v>
      </c>
      <c r="U314" s="38">
        <f>_xlfn.XLOOKUP(C314,'[4]②7月-汇总'!$D:$D,'[4]②7月-汇总'!$U:$U,0)</f>
        <v>0</v>
      </c>
      <c r="V314" s="41">
        <f>_xlfn.XLOOKUP(C314,[5]期初设置!$E:$E,[5]期初设置!$AG:$AG,0)</f>
        <v>0</v>
      </c>
      <c r="W314" s="42">
        <f>_xlfn.XLOOKUP(C314,[5]期初设置!$E:$E,[5]期初设置!$AH:$AH,0)</f>
        <v>0</v>
      </c>
      <c r="X314" s="42">
        <f>_xlfn.XLOOKUP(C314,[5]期初设置!$E:$E,[5]期初设置!$AI:$AI,0)</f>
        <v>0</v>
      </c>
      <c r="Y314" s="42" t="str">
        <f>_xlfn.XLOOKUP(C314,[5]期初设置!$E:$E,[5]期初设置!$AM:$AM,0)</f>
        <v/>
      </c>
      <c r="Z314" s="42">
        <f t="shared" si="54"/>
        <v>0</v>
      </c>
      <c r="AA314" s="42">
        <f t="shared" si="55"/>
        <v>0</v>
      </c>
      <c r="AB314" s="42">
        <f>_xlfn.XLOOKUP(C314,'[6]健康师-人工底薪'!$A:$A,'[6]健康师-人工底薪'!$AF:$AF,0)</f>
        <v>580.645161290323</v>
      </c>
      <c r="AC314" s="47">
        <f t="shared" si="56"/>
        <v>580.645161290323</v>
      </c>
      <c r="AD314" s="38">
        <f>_xlfn.XLOOKUP(C314,'[3]7月'!$C:$C,'[3]7月'!$F:$F,0)</f>
        <v>178</v>
      </c>
      <c r="AE314" s="38">
        <f>_xlfn.XLOOKUP(C314,'[8]7月'!$C:$C,'[8]7月'!$G:$G,0)</f>
        <v>0</v>
      </c>
      <c r="AF314" s="38">
        <f>_xlfn.XLOOKUP(C314,'[9]②7月-汇总'!$D:$D,'[9]②7月-汇总'!$W:$W,0)</f>
        <v>0</v>
      </c>
      <c r="AG314" s="38">
        <f>_xlfn.XLOOKUP(C314,'[9]②7月-汇总'!$D:$D,'[9]②7月-汇总'!$Z:$Z,0)</f>
        <v>0</v>
      </c>
      <c r="AH314" s="50" t="e">
        <f>AA314+AC314+#REF!+#REF!+#REF!+AF314+AG314+AD314+AE314</f>
        <v>#REF!</v>
      </c>
      <c r="AI314" s="38">
        <f>_xlfn.XLOOKUP(C314,'[9]①7月-花名册'!$E:$E,'[9]①7月-花名册'!$T:$T,0)</f>
        <v>0</v>
      </c>
      <c r="AJ314" s="38">
        <f t="shared" si="57"/>
        <v>0</v>
      </c>
      <c r="AK314" s="38">
        <f t="shared" si="58"/>
        <v>0</v>
      </c>
      <c r="AL314" s="38">
        <f t="shared" si="59"/>
        <v>0</v>
      </c>
      <c r="AM314" s="38" t="e">
        <f t="shared" si="60"/>
        <v>#REF!</v>
      </c>
      <c r="AN314" s="52">
        <f>_xlfn.XLOOKUP(C314,'[9]②7月-汇总'!$D:$D,'[9]②7月-汇总'!AI:AI,0)</f>
        <v>0</v>
      </c>
      <c r="AO314" s="52">
        <f>_xlfn.XLOOKUP(C314,'[9]②7月-汇总'!$D:$D,'[9]②7月-汇总'!AJ:AJ,0)</f>
        <v>0</v>
      </c>
      <c r="AP314" s="52">
        <f>_xlfn.XLOOKUP(C314,'[9]②7月-汇总'!$D:$D,'[9]②7月-汇总'!AL:AL,0)</f>
        <v>0</v>
      </c>
      <c r="AQ314" s="54">
        <f t="shared" si="61"/>
        <v>0</v>
      </c>
      <c r="AR314" s="55">
        <f>_xlfn.XLOOKUP(C314,'[9]②7月-汇总'!$D:$D,'[9]②7月-汇总'!X:X,0)</f>
        <v>0</v>
      </c>
      <c r="AS314" s="55">
        <f>_xlfn.XLOOKUP(C314,'[9]②7月-汇总'!$D:$D,'[9]②7月-汇总'!Y:Y,0)</f>
        <v>0</v>
      </c>
      <c r="AT314" s="55"/>
      <c r="AU314" s="52">
        <f>_xlfn.XLOOKUP(C314,'[10]7月社保'!$B:$B,'[10]7月社保'!$L:$L,0)</f>
        <v>0</v>
      </c>
      <c r="AV314" s="52">
        <f>IFERROR(IF(AL314&gt;0,_xlfn.XLOOKUP(C314,[11]健康师明细!$C:$C,[11]健康师明细!$N:$N,0),0),0)</f>
        <v>0</v>
      </c>
      <c r="AW314" s="52">
        <f>_xlfn.XLOOKUP(C314,'[9]②7月-汇总'!$D:$D,'[9]②7月-汇总'!$AC:$AC,0)</f>
        <v>0</v>
      </c>
      <c r="AX314" s="52">
        <f>_xlfn.XLOOKUP(C314,'[9]②7月-汇总'!$D:$D,'[9]②7月-汇总'!$AB:$AB,0)</f>
        <v>0</v>
      </c>
      <c r="AY314" s="52">
        <f>_xlfn.XLOOKUP(C314,'[9]②7月-汇总'!$D:$D,'[9]②7月-汇总'!$AD:$AD,0)</f>
        <v>130</v>
      </c>
      <c r="AZ314" s="54">
        <f t="shared" si="62"/>
        <v>130</v>
      </c>
      <c r="BA314" s="52">
        <f>_xlfn.XLOOKUP(C314,[11]健康师明细!$C:$C,[11]健康师明细!$K:$K,0)</f>
        <v>0</v>
      </c>
      <c r="BB314" s="55">
        <f>_xlfn.XLOOKUP(C314,'[9]②7月-汇总'!$D:$D,'[9]②7月-汇总'!$AE:$AE,0)</f>
        <v>0</v>
      </c>
      <c r="BC314" s="55">
        <f>_xlfn.XLOOKUP(C314,'[9]②7月-汇总'!$D:$D,'[9]②7月-汇总'!$AF:$AF,0)</f>
        <v>0</v>
      </c>
      <c r="BD314" s="58">
        <f>_xlfn.XLOOKUP(C314,'[9]②7月-汇总'!$D:$D,'[9]②7月-汇总'!$AG:$AG,0)</f>
        <v>0</v>
      </c>
      <c r="BE314" s="60" t="e">
        <f t="shared" si="66"/>
        <v>#REF!</v>
      </c>
      <c r="BF314" s="52">
        <f>_xlfn.XLOOKUP(C314,'[9]①7月-花名册'!$E:$E,'[9]①7月-花名册'!$U:$U,0)</f>
        <v>0</v>
      </c>
      <c r="BG314" s="61" t="e">
        <f t="shared" si="63"/>
        <v>#REF!</v>
      </c>
      <c r="BH314" s="61" t="e">
        <f t="shared" si="64"/>
        <v>#REF!</v>
      </c>
      <c r="BI314" s="52">
        <f>_xlfn.XLOOKUP(C314,[9]上月未发人员明细!$A:$A,[9]上月未发人员明细!$I:$I,0)</f>
        <v>0</v>
      </c>
      <c r="BJ314" s="52">
        <f>SUMIFS([7]手动调整!$F:$F,[7]手动调整!$B:$B,C314)</f>
        <v>0</v>
      </c>
      <c r="BK314" s="64" t="e">
        <f t="shared" si="65"/>
        <v>#REF!</v>
      </c>
    </row>
    <row r="315" spans="1:63">
      <c r="A315" s="68" t="s">
        <v>217</v>
      </c>
      <c r="B315" s="25" t="s">
        <v>102</v>
      </c>
      <c r="C315" s="25" t="s">
        <v>444</v>
      </c>
      <c r="D315" s="23">
        <f>_xlfn.XLOOKUP(C315,[1]期初设置!$E:$E,[1]期初设置!$AM:$AM,0)</f>
        <v>0</v>
      </c>
      <c r="E315" s="27" t="str">
        <f>IFERROR(_xlfn.XLOOKUP(C315,[1]期初设置!$E:$E,[1]期初设置!$R:$R),"")</f>
        <v/>
      </c>
      <c r="F315" s="27" t="str">
        <f>IFERROR(_xlfn.XLOOKUP(C315,[1]期初设置!$E:$E,[1]期初设置!S:S),"")</f>
        <v/>
      </c>
      <c r="G315" s="27" t="str">
        <f>IFERROR(_xlfn.XLOOKUP(C315,[1]期初设置!$E:$E,[1]期初设置!T:T),"")</f>
        <v/>
      </c>
      <c r="H315" s="27" t="str">
        <f>IFERROR(_xlfn.XLOOKUP(C315,[1]期初设置!$E:$E,[1]期初设置!U:U),"")</f>
        <v/>
      </c>
      <c r="I315" s="31">
        <f>_xlfn.XLOOKUP(A315,[2]门店排名!$C:$C,[2]门店排名!$E:$E,0)</f>
        <v>158633</v>
      </c>
      <c r="J315" s="31" t="str">
        <f>IFERROR(_xlfn.XLOOKUP(D315,'[1]⑥战队统计表-B-a-②呈现-业绩明细表④'!$A:$A,'[1]⑥战队统计表-B-a-②呈现-业绩明细表④'!$C:$C,0),"")</f>
        <v/>
      </c>
      <c r="K315" s="32">
        <f>IFERROR(_xlfn.XLOOKUP(C315,[1]期初设置!$E:$E,[1]期初设置!$AI:$AI,0),"")</f>
        <v>0</v>
      </c>
      <c r="L315" s="33">
        <f>_xlfn.XLOOKUP(C315,[1]期初设置!$E:$E,[1]期初设置!$J:$J,0)</f>
        <v>0</v>
      </c>
      <c r="M315" s="35">
        <f>_xlfn.XLOOKUP(C315,[1]期初设置!$E:$E,[1]期初设置!$I:$I,0)</f>
        <v>0</v>
      </c>
      <c r="N315" s="35">
        <f>_xlfn.XLOOKUP(C315,[1]期初设置!$E:$E,[1]期初设置!$K:$K,0)</f>
        <v>0</v>
      </c>
      <c r="O315" s="33">
        <f>_xlfn.XLOOKUP(C315,[1]期初设置!$E:$E,[1]期初设置!$O:$O,0)</f>
        <v>0</v>
      </c>
      <c r="P315" s="35">
        <f>IF(_xlfn.XLOOKUP(C315,[1]期初设置!$E:$E,[1]期初设置!$N:$N,0)="同老店",0,_xlfn.XLOOKUP(C315,[1]期初设置!$E:$E,[1]期初设置!$N:$N,0))</f>
        <v>0</v>
      </c>
      <c r="Q315" s="38">
        <f>_xlfn.XLOOKUP(C315,'[3]7月'!$C:$C,'[3]7月'!$E:$E,0)</f>
        <v>0</v>
      </c>
      <c r="R315" s="38">
        <f>_xlfn.XLOOKUP(C315,'[3]7月'!$C:$C,'[3]7月'!$D:$D,0)</f>
        <v>0</v>
      </c>
      <c r="S315" s="38">
        <f>_xlfn.XLOOKUP(A315,[2]人头人次表!$A:$A,[2]人头人次表!$C:$C,0)</f>
        <v>177</v>
      </c>
      <c r="T315" s="38">
        <f>_xlfn.XLOOKUP(C315,'[4]②7月-汇总'!$D:$D,'[4]②7月-汇总'!$AP:$AP,0)</f>
        <v>16</v>
      </c>
      <c r="U315" s="38">
        <f>_xlfn.XLOOKUP(C315,'[4]②7月-汇总'!$D:$D,'[4]②7月-汇总'!$U:$U,0)</f>
        <v>0</v>
      </c>
      <c r="V315" s="41">
        <f>_xlfn.XLOOKUP(C315,[5]期初设置!$E:$E,[5]期初设置!$AG:$AG,0)</f>
        <v>0</v>
      </c>
      <c r="W315" s="42">
        <f>_xlfn.XLOOKUP(C315,[5]期初设置!$E:$E,[5]期初设置!$AH:$AH,0)</f>
        <v>0</v>
      </c>
      <c r="X315" s="42">
        <f>_xlfn.XLOOKUP(C315,[5]期初设置!$E:$E,[5]期初设置!$AI:$AI,0)</f>
        <v>0</v>
      </c>
      <c r="Y315" s="42">
        <f>_xlfn.XLOOKUP(C315,[5]期初设置!$E:$E,[5]期初设置!$AM:$AM,0)</f>
        <v>0</v>
      </c>
      <c r="Z315" s="42">
        <f t="shared" si="54"/>
        <v>0</v>
      </c>
      <c r="AA315" s="42">
        <f t="shared" si="55"/>
        <v>0</v>
      </c>
      <c r="AB315" s="42">
        <f>_xlfn.XLOOKUP(C315,'[6]健康师-人工底薪'!$A:$A,'[6]健康师-人工底薪'!$AF:$AF,0)</f>
        <v>0</v>
      </c>
      <c r="AC315" s="47">
        <f t="shared" si="56"/>
        <v>0</v>
      </c>
      <c r="AD315" s="38">
        <f>_xlfn.XLOOKUP(C315,'[3]7月'!$C:$C,'[3]7月'!$F:$F,0)</f>
        <v>0</v>
      </c>
      <c r="AE315" s="38">
        <f>_xlfn.XLOOKUP(C315,'[8]7月'!$C:$C,'[8]7月'!$G:$G,0)</f>
        <v>0</v>
      </c>
      <c r="AF315" s="38">
        <f>_xlfn.XLOOKUP(C315,'[9]②7月-汇总'!$D:$D,'[9]②7月-汇总'!$W:$W,0)</f>
        <v>20</v>
      </c>
      <c r="AG315" s="38">
        <f>_xlfn.XLOOKUP(C315,'[9]②7月-汇总'!$D:$D,'[9]②7月-汇总'!$Z:$Z,0)</f>
        <v>0</v>
      </c>
      <c r="AH315" s="50" t="e">
        <f>AA315+AC315+#REF!+#REF!+#REF!+AF315+AG315+AD315+AE315</f>
        <v>#REF!</v>
      </c>
      <c r="AI315" s="38">
        <f>_xlfn.XLOOKUP(C315,'[9]①7月-花名册'!$E:$E,'[9]①7月-花名册'!$T:$T,0)</f>
        <v>0</v>
      </c>
      <c r="AJ315" s="38">
        <f t="shared" si="57"/>
        <v>0</v>
      </c>
      <c r="AK315" s="38">
        <f t="shared" si="58"/>
        <v>0</v>
      </c>
      <c r="AL315" s="38">
        <f t="shared" si="59"/>
        <v>0</v>
      </c>
      <c r="AM315" s="38" t="e">
        <f t="shared" si="60"/>
        <v>#REF!</v>
      </c>
      <c r="AN315" s="52">
        <f>_xlfn.XLOOKUP(C315,'[9]②7月-汇总'!$D:$D,'[9]②7月-汇总'!AI:AI,0)</f>
        <v>0</v>
      </c>
      <c r="AO315" s="52">
        <f>_xlfn.XLOOKUP(C315,'[9]②7月-汇总'!$D:$D,'[9]②7月-汇总'!AJ:AJ,0)</f>
        <v>0</v>
      </c>
      <c r="AP315" s="52">
        <f>_xlfn.XLOOKUP(C315,'[9]②7月-汇总'!$D:$D,'[9]②7月-汇总'!AL:AL,0)</f>
        <v>0</v>
      </c>
      <c r="AQ315" s="54">
        <f t="shared" si="61"/>
        <v>0</v>
      </c>
      <c r="AR315" s="55">
        <f>_xlfn.XLOOKUP(C315,'[9]②7月-汇总'!$D:$D,'[9]②7月-汇总'!X:X,0)</f>
        <v>0</v>
      </c>
      <c r="AS315" s="55">
        <f>_xlfn.XLOOKUP(C315,'[9]②7月-汇总'!$D:$D,'[9]②7月-汇总'!Y:Y,0)</f>
        <v>0</v>
      </c>
      <c r="AT315" s="55"/>
      <c r="AU315" s="52">
        <f>_xlfn.XLOOKUP(C315,'[10]7月社保'!$B:$B,'[10]7月社保'!$L:$L,0)</f>
        <v>644.168</v>
      </c>
      <c r="AV315" s="52">
        <f>IFERROR(IF(AL315&gt;0,_xlfn.XLOOKUP(C315,[11]健康师明细!$C:$C,[11]健康师明细!$N:$N,0),0),0)</f>
        <v>0</v>
      </c>
      <c r="AW315" s="52">
        <f>_xlfn.XLOOKUP(C315,'[9]②7月-汇总'!$D:$D,'[9]②7月-汇总'!$AC:$AC,0)</f>
        <v>0</v>
      </c>
      <c r="AX315" s="52">
        <f>_xlfn.XLOOKUP(C315,'[9]②7月-汇总'!$D:$D,'[9]②7月-汇总'!$AB:$AB,0)</f>
        <v>0</v>
      </c>
      <c r="AY315" s="52">
        <f>_xlfn.XLOOKUP(C315,'[9]②7月-汇总'!$D:$D,'[9]②7月-汇总'!$AD:$AD,0)</f>
        <v>0</v>
      </c>
      <c r="AZ315" s="54">
        <f t="shared" si="62"/>
        <v>644.168</v>
      </c>
      <c r="BA315" s="52">
        <f>_xlfn.XLOOKUP(C315,[11]健康师明细!$C:$C,[11]健康师明细!$K:$K,0)</f>
        <v>0</v>
      </c>
      <c r="BB315" s="55">
        <f>_xlfn.XLOOKUP(C315,'[9]②7月-汇总'!$D:$D,'[9]②7月-汇总'!$AE:$AE,0)</f>
        <v>0</v>
      </c>
      <c r="BC315" s="55">
        <f>_xlfn.XLOOKUP(C315,'[9]②7月-汇总'!$D:$D,'[9]②7月-汇总'!$AF:$AF,0)</f>
        <v>0</v>
      </c>
      <c r="BD315" s="58">
        <f>_xlfn.XLOOKUP(C315,'[9]②7月-汇总'!$D:$D,'[9]②7月-汇总'!$AG:$AG,0)</f>
        <v>0</v>
      </c>
      <c r="BE315" s="60" t="e">
        <f t="shared" si="66"/>
        <v>#REF!</v>
      </c>
      <c r="BF315" s="52">
        <f>_xlfn.XLOOKUP(C315,'[9]①7月-花名册'!$E:$E,'[9]①7月-花名册'!$U:$U,0)</f>
        <v>0</v>
      </c>
      <c r="BG315" s="61" t="e">
        <f t="shared" si="63"/>
        <v>#REF!</v>
      </c>
      <c r="BH315" s="61" t="e">
        <f t="shared" si="64"/>
        <v>#REF!</v>
      </c>
      <c r="BI315" s="52">
        <f>_xlfn.XLOOKUP(C315,[9]上月未发人员明细!$A:$A,[9]上月未发人员明细!$I:$I,0)</f>
        <v>0</v>
      </c>
      <c r="BJ315" s="52">
        <f>SUMIFS([7]手动调整!$F:$F,[7]手动调整!$B:$B,C315)</f>
        <v>-1799</v>
      </c>
      <c r="BK315" s="64" t="e">
        <f t="shared" si="65"/>
        <v>#REF!</v>
      </c>
    </row>
    <row r="316" spans="1:63">
      <c r="A316" s="68" t="s">
        <v>385</v>
      </c>
      <c r="B316" s="25" t="s">
        <v>389</v>
      </c>
      <c r="C316" s="25" t="s">
        <v>445</v>
      </c>
      <c r="D316" s="23">
        <f>_xlfn.XLOOKUP(C316,[1]期初设置!$E:$E,[1]期初设置!$AM:$AM,0)</f>
        <v>0</v>
      </c>
      <c r="E316" s="27" t="str">
        <f>IFERROR(_xlfn.XLOOKUP(C316,[1]期初设置!$E:$E,[1]期初设置!$R:$R),"")</f>
        <v/>
      </c>
      <c r="F316" s="27" t="str">
        <f>IFERROR(_xlfn.XLOOKUP(C316,[1]期初设置!$E:$E,[1]期初设置!S:S),"")</f>
        <v/>
      </c>
      <c r="G316" s="27" t="str">
        <f>IFERROR(_xlfn.XLOOKUP(C316,[1]期初设置!$E:$E,[1]期初设置!T:T),"")</f>
        <v/>
      </c>
      <c r="H316" s="27" t="str">
        <f>IFERROR(_xlfn.XLOOKUP(C316,[1]期初设置!$E:$E,[1]期初设置!U:U),"")</f>
        <v/>
      </c>
      <c r="I316" s="31">
        <f>_xlfn.XLOOKUP(A316,[2]门店排名!$C:$C,[2]门店排名!$E:$E,0)</f>
        <v>0</v>
      </c>
      <c r="J316" s="31" t="str">
        <f>IFERROR(_xlfn.XLOOKUP(D316,'[1]⑥战队统计表-B-a-②呈现-业绩明细表④'!$A:$A,'[1]⑥战队统计表-B-a-②呈现-业绩明细表④'!$C:$C,0),"")</f>
        <v/>
      </c>
      <c r="K316" s="32">
        <f>IFERROR(_xlfn.XLOOKUP(C316,[1]期初设置!$E:$E,[1]期初设置!$AI:$AI,0),"")</f>
        <v>0</v>
      </c>
      <c r="L316" s="33">
        <f>_xlfn.XLOOKUP(C316,[1]期初设置!$E:$E,[1]期初设置!$J:$J,0)</f>
        <v>0</v>
      </c>
      <c r="M316" s="35">
        <f>_xlfn.XLOOKUP(C316,[1]期初设置!$E:$E,[1]期初设置!$I:$I,0)</f>
        <v>0</v>
      </c>
      <c r="N316" s="35">
        <f>_xlfn.XLOOKUP(C316,[1]期初设置!$E:$E,[1]期初设置!$K:$K,0)</f>
        <v>0</v>
      </c>
      <c r="O316" s="33">
        <f>_xlfn.XLOOKUP(C316,[1]期初设置!$E:$E,[1]期初设置!$O:$O,0)</f>
        <v>0</v>
      </c>
      <c r="P316" s="35">
        <f>IF(_xlfn.XLOOKUP(C316,[1]期初设置!$E:$E,[1]期初设置!$N:$N,0)="同老店",0,_xlfn.XLOOKUP(C316,[1]期初设置!$E:$E,[1]期初设置!$N:$N,0))</f>
        <v>0</v>
      </c>
      <c r="Q316" s="38">
        <f>_xlfn.XLOOKUP(C316,'[3]7月'!$C:$C,'[3]7月'!$E:$E,0)</f>
        <v>3129.33</v>
      </c>
      <c r="R316" s="38">
        <f>_xlfn.XLOOKUP(C316,'[3]7月'!$C:$C,'[3]7月'!$D:$D,0)</f>
        <v>2</v>
      </c>
      <c r="S316" s="38">
        <f>_xlfn.XLOOKUP(A316,[2]人头人次表!$A:$A,[2]人头人次表!$C:$C,0)</f>
        <v>0</v>
      </c>
      <c r="T316" s="38">
        <f>_xlfn.XLOOKUP(C316,'[4]②7月-汇总'!$D:$D,'[4]②7月-汇总'!$AP:$AP,0)</f>
        <v>17</v>
      </c>
      <c r="U316" s="38">
        <f>_xlfn.XLOOKUP(C316,'[4]②7月-汇总'!$D:$D,'[4]②7月-汇总'!$U:$U,0)</f>
        <v>0</v>
      </c>
      <c r="V316" s="41">
        <f>_xlfn.XLOOKUP(C316,[5]期初设置!$E:$E,[5]期初设置!$AG:$AG,0)</f>
        <v>0</v>
      </c>
      <c r="W316" s="42">
        <f>_xlfn.XLOOKUP(C316,[5]期初设置!$E:$E,[5]期初设置!$AH:$AH,0)</f>
        <v>0</v>
      </c>
      <c r="X316" s="42">
        <f>_xlfn.XLOOKUP(C316,[5]期初设置!$E:$E,[5]期初设置!$AI:$AI,0)</f>
        <v>0</v>
      </c>
      <c r="Y316" s="42">
        <f>_xlfn.XLOOKUP(C316,[5]期初设置!$E:$E,[5]期初设置!$AM:$AM,0)</f>
        <v>0</v>
      </c>
      <c r="Z316" s="42">
        <f t="shared" si="54"/>
        <v>0</v>
      </c>
      <c r="AA316" s="42">
        <f t="shared" si="55"/>
        <v>0</v>
      </c>
      <c r="AB316" s="42">
        <f>_xlfn.XLOOKUP(C316,'[6]健康师-人工底薪'!$A:$A,'[6]健康师-人工底薪'!$AF:$AF,0)</f>
        <v>0</v>
      </c>
      <c r="AC316" s="47">
        <f t="shared" si="56"/>
        <v>0</v>
      </c>
      <c r="AD316" s="38">
        <f>_xlfn.XLOOKUP(C316,'[3]7月'!$C:$C,'[3]7月'!$F:$F,0)</f>
        <v>60</v>
      </c>
      <c r="AE316" s="38">
        <f>_xlfn.XLOOKUP(C316,'[8]7月'!$C:$C,'[8]7月'!$G:$G,0)</f>
        <v>0</v>
      </c>
      <c r="AF316" s="38">
        <f>_xlfn.XLOOKUP(C316,'[9]②7月-汇总'!$D:$D,'[9]②7月-汇总'!$W:$W,0)</f>
        <v>0</v>
      </c>
      <c r="AG316" s="38">
        <f>_xlfn.XLOOKUP(C316,'[9]②7月-汇总'!$D:$D,'[9]②7月-汇总'!$Z:$Z,0)</f>
        <v>0</v>
      </c>
      <c r="AH316" s="50" t="e">
        <f>AA316+AC316+#REF!+#REF!+#REF!+AF316+AG316+AD316+AE316</f>
        <v>#REF!</v>
      </c>
      <c r="AI316" s="38">
        <f>_xlfn.XLOOKUP(C316,'[9]①7月-花名册'!$E:$E,'[9]①7月-花名册'!$T:$T,0)</f>
        <v>1774.1935483871</v>
      </c>
      <c r="AJ316" s="38">
        <f t="shared" si="57"/>
        <v>0</v>
      </c>
      <c r="AK316" s="38">
        <f t="shared" si="58"/>
        <v>1774.1935483871</v>
      </c>
      <c r="AL316" s="38" t="e">
        <f t="shared" si="59"/>
        <v>#REF!</v>
      </c>
      <c r="AM316" s="38" t="e">
        <f t="shared" si="60"/>
        <v>#REF!</v>
      </c>
      <c r="AN316" s="52">
        <f>_xlfn.XLOOKUP(C316,'[9]②7月-汇总'!$D:$D,'[9]②7月-汇总'!AI:AI,0)</f>
        <v>560</v>
      </c>
      <c r="AO316" s="52">
        <f>_xlfn.XLOOKUP(C316,'[9]②7月-汇总'!$D:$D,'[9]②7月-汇总'!AJ:AJ,0)</f>
        <v>0</v>
      </c>
      <c r="AP316" s="52">
        <f>_xlfn.XLOOKUP(C316,'[9]②7月-汇总'!$D:$D,'[9]②7月-汇总'!AL:AL,0)</f>
        <v>0</v>
      </c>
      <c r="AQ316" s="54">
        <f t="shared" si="61"/>
        <v>560</v>
      </c>
      <c r="AR316" s="55">
        <f>_xlfn.XLOOKUP(C316,'[9]②7月-汇总'!$D:$D,'[9]②7月-汇总'!X:X,0)</f>
        <v>0</v>
      </c>
      <c r="AS316" s="55">
        <f>_xlfn.XLOOKUP(C316,'[9]②7月-汇总'!$D:$D,'[9]②7月-汇总'!Y:Y,0)</f>
        <v>0</v>
      </c>
      <c r="AT316" s="55"/>
      <c r="AU316" s="52">
        <f>_xlfn.XLOOKUP(C316,'[10]7月社保'!$B:$B,'[10]7月社保'!$L:$L,0)</f>
        <v>0</v>
      </c>
      <c r="AV316" s="52">
        <f>IFERROR(IF(AL316&gt;0,_xlfn.XLOOKUP(C316,[11]健康师明细!$C:$C,[11]健康师明细!$N:$N,0),0),0)</f>
        <v>0</v>
      </c>
      <c r="AW316" s="52">
        <f>_xlfn.XLOOKUP(C316,'[9]②7月-汇总'!$D:$D,'[9]②7月-汇总'!$AC:$AC,0)</f>
        <v>0</v>
      </c>
      <c r="AX316" s="52">
        <f>_xlfn.XLOOKUP(C316,'[9]②7月-汇总'!$D:$D,'[9]②7月-汇总'!$AB:$AB,0)</f>
        <v>0</v>
      </c>
      <c r="AY316" s="52">
        <f>_xlfn.XLOOKUP(C316,'[9]②7月-汇总'!$D:$D,'[9]②7月-汇总'!$AD:$AD,0)</f>
        <v>0</v>
      </c>
      <c r="AZ316" s="54">
        <f t="shared" si="62"/>
        <v>0</v>
      </c>
      <c r="BA316" s="52">
        <f>_xlfn.XLOOKUP(C316,[11]健康师明细!$C:$C,[11]健康师明细!$K:$K,0)</f>
        <v>0</v>
      </c>
      <c r="BB316" s="55">
        <f>_xlfn.XLOOKUP(C316,'[9]②7月-汇总'!$D:$D,'[9]②7月-汇总'!$AE:$AE,0)</f>
        <v>0</v>
      </c>
      <c r="BC316" s="55">
        <f>_xlfn.XLOOKUP(C316,'[9]②7月-汇总'!$D:$D,'[9]②7月-汇总'!$AF:$AF,0)</f>
        <v>0</v>
      </c>
      <c r="BD316" s="58">
        <f>_xlfn.XLOOKUP(C316,'[9]②7月-汇总'!$D:$D,'[9]②7月-汇总'!$AG:$AG,0)</f>
        <v>0</v>
      </c>
      <c r="BE316" s="60" t="e">
        <f t="shared" si="66"/>
        <v>#REF!</v>
      </c>
      <c r="BF316" s="52">
        <f>_xlfn.XLOOKUP(C316,'[9]①7月-花名册'!$E:$E,'[9]①7月-花名册'!$U:$U,0)</f>
        <v>0</v>
      </c>
      <c r="BG316" s="61" t="e">
        <f t="shared" si="63"/>
        <v>#REF!</v>
      </c>
      <c r="BH316" s="61" t="e">
        <f t="shared" si="64"/>
        <v>#REF!</v>
      </c>
      <c r="BI316" s="52">
        <f>_xlfn.XLOOKUP(C316,[9]上月未发人员明细!$A:$A,[9]上月未发人员明细!$I:$I,0)</f>
        <v>0</v>
      </c>
      <c r="BJ316" s="42">
        <f>SUMIFS([7]手动调整!$F:$F,[7]手动调整!$B:$B,C316)</f>
        <v>0</v>
      </c>
      <c r="BK316" s="64" t="e">
        <f t="shared" si="65"/>
        <v>#REF!</v>
      </c>
    </row>
    <row r="317" spans="1:63">
      <c r="A317" s="68" t="s">
        <v>385</v>
      </c>
      <c r="B317" s="25" t="s">
        <v>389</v>
      </c>
      <c r="C317" s="25" t="s">
        <v>446</v>
      </c>
      <c r="D317" s="23">
        <f>_xlfn.XLOOKUP(C317,[1]期初设置!$E:$E,[1]期初设置!$AM:$AM,0)</f>
        <v>0</v>
      </c>
      <c r="E317" s="27" t="str">
        <f>IFERROR(_xlfn.XLOOKUP(C317,[1]期初设置!$E:$E,[1]期初设置!$R:$R),"")</f>
        <v/>
      </c>
      <c r="F317" s="27" t="str">
        <f>IFERROR(_xlfn.XLOOKUP(C317,[1]期初设置!$E:$E,[1]期初设置!S:S),"")</f>
        <v/>
      </c>
      <c r="G317" s="27" t="str">
        <f>IFERROR(_xlfn.XLOOKUP(C317,[1]期初设置!$E:$E,[1]期初设置!T:T),"")</f>
        <v/>
      </c>
      <c r="H317" s="27" t="str">
        <f>IFERROR(_xlfn.XLOOKUP(C317,[1]期初设置!$E:$E,[1]期初设置!U:U),"")</f>
        <v/>
      </c>
      <c r="I317" s="31">
        <f>_xlfn.XLOOKUP(A317,[2]门店排名!$C:$C,[2]门店排名!$E:$E,0)</f>
        <v>0</v>
      </c>
      <c r="J317" s="31" t="str">
        <f>IFERROR(_xlfn.XLOOKUP(D317,'[1]⑥战队统计表-B-a-②呈现-业绩明细表④'!$A:$A,'[1]⑥战队统计表-B-a-②呈现-业绩明细表④'!$C:$C,0),"")</f>
        <v/>
      </c>
      <c r="K317" s="32">
        <f>IFERROR(_xlfn.XLOOKUP(C317,[1]期初设置!$E:$E,[1]期初设置!$AI:$AI,0),"")</f>
        <v>0</v>
      </c>
      <c r="L317" s="33">
        <f>_xlfn.XLOOKUP(C317,[1]期初设置!$E:$E,[1]期初设置!$J:$J,0)</f>
        <v>0</v>
      </c>
      <c r="M317" s="35">
        <f>_xlfn.XLOOKUP(C317,[1]期初设置!$E:$E,[1]期初设置!$I:$I,0)</f>
        <v>0</v>
      </c>
      <c r="N317" s="35">
        <f>_xlfn.XLOOKUP(C317,[1]期初设置!$E:$E,[1]期初设置!$K:$K,0)</f>
        <v>0</v>
      </c>
      <c r="O317" s="33">
        <f>_xlfn.XLOOKUP(C317,[1]期初设置!$E:$E,[1]期初设置!$O:$O,0)</f>
        <v>0</v>
      </c>
      <c r="P317" s="35">
        <f>IF(_xlfn.XLOOKUP(C317,[1]期初设置!$E:$E,[1]期初设置!$N:$N,0)="同老店",0,_xlfn.XLOOKUP(C317,[1]期初设置!$E:$E,[1]期初设置!$N:$N,0))</f>
        <v>0</v>
      </c>
      <c r="Q317" s="38">
        <f>_xlfn.XLOOKUP(C317,'[3]7月'!$C:$C,'[3]7月'!$E:$E,0)</f>
        <v>87302.64</v>
      </c>
      <c r="R317" s="38">
        <f>_xlfn.XLOOKUP(C317,'[3]7月'!$C:$C,'[3]7月'!$D:$D,0)</f>
        <v>75</v>
      </c>
      <c r="S317" s="38">
        <f>_xlfn.XLOOKUP(A317,[2]人头人次表!$A:$A,[2]人头人次表!$C:$C,0)</f>
        <v>0</v>
      </c>
      <c r="T317" s="38">
        <f>_xlfn.XLOOKUP(C317,'[4]②7月-汇总'!$D:$D,'[4]②7月-汇总'!$AP:$AP,0)</f>
        <v>29</v>
      </c>
      <c r="U317" s="38">
        <f>_xlfn.XLOOKUP(C317,'[4]②7月-汇总'!$D:$D,'[4]②7月-汇总'!$U:$U,0)</f>
        <v>0</v>
      </c>
      <c r="V317" s="41">
        <f>_xlfn.XLOOKUP(C317,[5]期初设置!$E:$E,[5]期初设置!$AG:$AG,0)</f>
        <v>0</v>
      </c>
      <c r="W317" s="42">
        <f>_xlfn.XLOOKUP(C317,[5]期初设置!$E:$E,[5]期初设置!$AH:$AH,0)</f>
        <v>0</v>
      </c>
      <c r="X317" s="42">
        <f>_xlfn.XLOOKUP(C317,[5]期初设置!$E:$E,[5]期初设置!$AI:$AI,0)</f>
        <v>0</v>
      </c>
      <c r="Y317" s="42">
        <f>_xlfn.XLOOKUP(C317,[5]期初设置!$E:$E,[5]期初设置!$AM:$AM,0)</f>
        <v>0</v>
      </c>
      <c r="Z317" s="42">
        <f t="shared" si="54"/>
        <v>0</v>
      </c>
      <c r="AA317" s="42">
        <f t="shared" si="55"/>
        <v>0</v>
      </c>
      <c r="AB317" s="42">
        <f>_xlfn.XLOOKUP(C317,'[6]健康师-人工底薪'!$A:$A,'[6]健康师-人工底薪'!$AF:$AF,0)</f>
        <v>0</v>
      </c>
      <c r="AC317" s="47">
        <f t="shared" si="56"/>
        <v>0</v>
      </c>
      <c r="AD317" s="38">
        <f>_xlfn.XLOOKUP(C317,'[3]7月'!$C:$C,'[3]7月'!$F:$F,0)</f>
        <v>1850</v>
      </c>
      <c r="AE317" s="38">
        <f>_xlfn.XLOOKUP(C317,'[8]7月'!$C:$C,'[8]7月'!$G:$G,0)</f>
        <v>0</v>
      </c>
      <c r="AF317" s="38">
        <f>_xlfn.XLOOKUP(C317,'[9]②7月-汇总'!$D:$D,'[9]②7月-汇总'!$W:$W,0)</f>
        <v>60</v>
      </c>
      <c r="AG317" s="38">
        <f>_xlfn.XLOOKUP(C317,'[9]②7月-汇总'!$D:$D,'[9]②7月-汇总'!$Z:$Z,0)</f>
        <v>0</v>
      </c>
      <c r="AH317" s="50" t="e">
        <f>AA317+AC317+#REF!+#REF!+#REF!+AF317+AG317+AD317+AE317</f>
        <v>#REF!</v>
      </c>
      <c r="AI317" s="38">
        <f>_xlfn.XLOOKUP(C317,'[9]①7月-花名册'!$E:$E,'[9]①7月-花名册'!$T:$T,0)</f>
        <v>0</v>
      </c>
      <c r="AJ317" s="38">
        <f t="shared" si="57"/>
        <v>0</v>
      </c>
      <c r="AK317" s="38">
        <f t="shared" si="58"/>
        <v>0</v>
      </c>
      <c r="AL317" s="38">
        <f t="shared" si="59"/>
        <v>0</v>
      </c>
      <c r="AM317" s="38" t="e">
        <f t="shared" si="60"/>
        <v>#REF!</v>
      </c>
      <c r="AN317" s="52">
        <f>_xlfn.XLOOKUP(C317,'[9]②7月-汇总'!$D:$D,'[9]②7月-汇总'!AI:AI,0)</f>
        <v>0</v>
      </c>
      <c r="AO317" s="52">
        <f>_xlfn.XLOOKUP(C317,'[9]②7月-汇总'!$D:$D,'[9]②7月-汇总'!AJ:AJ,0)</f>
        <v>0</v>
      </c>
      <c r="AP317" s="52">
        <f>_xlfn.XLOOKUP(C317,'[9]②7月-汇总'!$D:$D,'[9]②7月-汇总'!AL:AL,0)</f>
        <v>0</v>
      </c>
      <c r="AQ317" s="54">
        <f t="shared" si="61"/>
        <v>0</v>
      </c>
      <c r="AR317" s="55">
        <f>_xlfn.XLOOKUP(C317,'[9]②7月-汇总'!$D:$D,'[9]②7月-汇总'!X:X,0)</f>
        <v>0</v>
      </c>
      <c r="AS317" s="55">
        <f>_xlfn.XLOOKUP(C317,'[9]②7月-汇总'!$D:$D,'[9]②7月-汇总'!Y:Y,0)</f>
        <v>0</v>
      </c>
      <c r="AT317" s="55"/>
      <c r="AU317" s="52">
        <f>_xlfn.XLOOKUP(C317,'[10]7月社保'!$B:$B,'[10]7月社保'!$L:$L,0)</f>
        <v>0</v>
      </c>
      <c r="AV317" s="52">
        <f>IFERROR(IF(AL317&gt;0,_xlfn.XLOOKUP(C317,[11]健康师明细!$C:$C,[11]健康师明细!$N:$N,0),0),0)</f>
        <v>0</v>
      </c>
      <c r="AW317" s="52">
        <f>_xlfn.XLOOKUP(C317,'[9]②7月-汇总'!$D:$D,'[9]②7月-汇总'!$AC:$AC,0)</f>
        <v>0</v>
      </c>
      <c r="AX317" s="52">
        <f>_xlfn.XLOOKUP(C317,'[9]②7月-汇总'!$D:$D,'[9]②7月-汇总'!$AB:$AB,0)</f>
        <v>0</v>
      </c>
      <c r="AY317" s="52">
        <f>_xlfn.XLOOKUP(C317,'[9]②7月-汇总'!$D:$D,'[9]②7月-汇总'!$AD:$AD,0)</f>
        <v>0</v>
      </c>
      <c r="AZ317" s="54">
        <f t="shared" si="62"/>
        <v>0</v>
      </c>
      <c r="BA317" s="52">
        <f>_xlfn.XLOOKUP(C317,[11]健康师明细!$C:$C,[11]健康师明细!$K:$K,0)</f>
        <v>0</v>
      </c>
      <c r="BB317" s="55">
        <f>_xlfn.XLOOKUP(C317,'[9]②7月-汇总'!$D:$D,'[9]②7月-汇总'!$AE:$AE,0)</f>
        <v>0</v>
      </c>
      <c r="BC317" s="55">
        <f>_xlfn.XLOOKUP(C317,'[9]②7月-汇总'!$D:$D,'[9]②7月-汇总'!$AF:$AF,0)</f>
        <v>0</v>
      </c>
      <c r="BD317" s="58">
        <f>_xlfn.XLOOKUP(C317,'[9]②7月-汇总'!$D:$D,'[9]②7月-汇总'!$AG:$AG,0)</f>
        <v>0</v>
      </c>
      <c r="BE317" s="60" t="e">
        <f t="shared" si="66"/>
        <v>#REF!</v>
      </c>
      <c r="BF317" s="52">
        <f>_xlfn.XLOOKUP(C317,'[9]①7月-花名册'!$E:$E,'[9]①7月-花名册'!$U:$U,0)</f>
        <v>0</v>
      </c>
      <c r="BG317" s="61" t="e">
        <f t="shared" si="63"/>
        <v>#REF!</v>
      </c>
      <c r="BH317" s="61" t="e">
        <f t="shared" si="64"/>
        <v>#REF!</v>
      </c>
      <c r="BI317" s="52">
        <f>_xlfn.XLOOKUP(C317,[9]上月未发人员明细!$A:$A,[9]上月未发人员明细!$I:$I,0)</f>
        <v>0</v>
      </c>
      <c r="BJ317" s="42">
        <f>SUMIFS([7]手动调整!$F:$F,[7]手动调整!$B:$B,C317)</f>
        <v>703.870967741935</v>
      </c>
      <c r="BK317" s="64" t="e">
        <f t="shared" si="65"/>
        <v>#REF!</v>
      </c>
    </row>
    <row r="318" spans="1:63">
      <c r="A318" s="68" t="s">
        <v>395</v>
      </c>
      <c r="B318" s="25" t="s">
        <v>389</v>
      </c>
      <c r="C318" s="25" t="s">
        <v>447</v>
      </c>
      <c r="D318" s="23">
        <f>_xlfn.XLOOKUP(C318,[1]期初设置!$E:$E,[1]期初设置!$AM:$AM,0)</f>
        <v>0</v>
      </c>
      <c r="E318" s="27" t="str">
        <f>IFERROR(_xlfn.XLOOKUP(C318,[1]期初设置!$E:$E,[1]期初设置!$R:$R),"")</f>
        <v/>
      </c>
      <c r="F318" s="27" t="str">
        <f>IFERROR(_xlfn.XLOOKUP(C318,[1]期初设置!$E:$E,[1]期初设置!S:S),"")</f>
        <v/>
      </c>
      <c r="G318" s="27" t="str">
        <f>IFERROR(_xlfn.XLOOKUP(C318,[1]期初设置!$E:$E,[1]期初设置!T:T),"")</f>
        <v/>
      </c>
      <c r="H318" s="27" t="str">
        <f>IFERROR(_xlfn.XLOOKUP(C318,[1]期初设置!$E:$E,[1]期初设置!U:U),"")</f>
        <v/>
      </c>
      <c r="I318" s="31">
        <f>_xlfn.XLOOKUP(A318,[2]门店排名!$C:$C,[2]门店排名!$E:$E,0)</f>
        <v>0</v>
      </c>
      <c r="J318" s="31" t="str">
        <f>IFERROR(_xlfn.XLOOKUP(D318,'[1]⑥战队统计表-B-a-②呈现-业绩明细表④'!$A:$A,'[1]⑥战队统计表-B-a-②呈现-业绩明细表④'!$C:$C,0),"")</f>
        <v/>
      </c>
      <c r="K318" s="32">
        <f>IFERROR(_xlfn.XLOOKUP(C318,[1]期初设置!$E:$E,[1]期初设置!$AI:$AI,0),"")</f>
        <v>0</v>
      </c>
      <c r="L318" s="33">
        <f>_xlfn.XLOOKUP(C318,[1]期初设置!$E:$E,[1]期初设置!$J:$J,0)</f>
        <v>0</v>
      </c>
      <c r="M318" s="35">
        <f>_xlfn.XLOOKUP(C318,[1]期初设置!$E:$E,[1]期初设置!$I:$I,0)</f>
        <v>0</v>
      </c>
      <c r="N318" s="35">
        <f>_xlfn.XLOOKUP(C318,[1]期初设置!$E:$E,[1]期初设置!$K:$K,0)</f>
        <v>0</v>
      </c>
      <c r="O318" s="33">
        <f>_xlfn.XLOOKUP(C318,[1]期初设置!$E:$E,[1]期初设置!$O:$O,0)</f>
        <v>0</v>
      </c>
      <c r="P318" s="35">
        <f>IF(_xlfn.XLOOKUP(C318,[1]期初设置!$E:$E,[1]期初设置!$N:$N,0)="同老店",0,_xlfn.XLOOKUP(C318,[1]期初设置!$E:$E,[1]期初设置!$N:$N,0))</f>
        <v>0</v>
      </c>
      <c r="Q318" s="38">
        <f>_xlfn.XLOOKUP(C318,'[3]7月'!$C:$C,'[3]7月'!$E:$E,0)</f>
        <v>6800</v>
      </c>
      <c r="R318" s="38">
        <f>_xlfn.XLOOKUP(C318,'[3]7月'!$C:$C,'[3]7月'!$D:$D,0)</f>
        <v>6</v>
      </c>
      <c r="S318" s="38">
        <f>_xlfn.XLOOKUP(A318,[2]人头人次表!$A:$A,[2]人头人次表!$C:$C,0)</f>
        <v>0</v>
      </c>
      <c r="T318" s="38">
        <f>_xlfn.XLOOKUP(C318,'[4]②7月-汇总'!$D:$D,'[4]②7月-汇总'!$AP:$AP,0)</f>
        <v>5</v>
      </c>
      <c r="U318" s="38">
        <f>_xlfn.XLOOKUP(C318,'[4]②7月-汇总'!$D:$D,'[4]②7月-汇总'!$U:$U,0)</f>
        <v>0</v>
      </c>
      <c r="V318" s="41">
        <f>_xlfn.XLOOKUP(C318,[5]期初设置!$E:$E,[5]期初设置!$AG:$AG,0)</f>
        <v>0</v>
      </c>
      <c r="W318" s="42">
        <f>_xlfn.XLOOKUP(C318,[5]期初设置!$E:$E,[5]期初设置!$AH:$AH,0)</f>
        <v>0</v>
      </c>
      <c r="X318" s="42">
        <f>_xlfn.XLOOKUP(C318,[5]期初设置!$E:$E,[5]期初设置!$AI:$AI,0)</f>
        <v>0</v>
      </c>
      <c r="Y318" s="42">
        <f>_xlfn.XLOOKUP(C318,[5]期初设置!$E:$E,[5]期初设置!$AM:$AM,0)</f>
        <v>0</v>
      </c>
      <c r="Z318" s="42">
        <f t="shared" si="54"/>
        <v>0</v>
      </c>
      <c r="AA318" s="42">
        <f t="shared" si="55"/>
        <v>0</v>
      </c>
      <c r="AB318" s="42">
        <f>_xlfn.XLOOKUP(C318,'[6]健康师-人工底薪'!$A:$A,'[6]健康师-人工底薪'!$AF:$AF,0)</f>
        <v>0</v>
      </c>
      <c r="AC318" s="47">
        <f t="shared" si="56"/>
        <v>0</v>
      </c>
      <c r="AD318" s="38">
        <f>_xlfn.XLOOKUP(C318,'[3]7月'!$C:$C,'[3]7月'!$F:$F,0)</f>
        <v>180</v>
      </c>
      <c r="AE318" s="38">
        <f>_xlfn.XLOOKUP(C318,'[8]7月'!$C:$C,'[8]7月'!$G:$G,0)</f>
        <v>0</v>
      </c>
      <c r="AF318" s="38">
        <f>_xlfn.XLOOKUP(C318,'[9]②7月-汇总'!$D:$D,'[9]②7月-汇总'!$W:$W,0)</f>
        <v>0</v>
      </c>
      <c r="AG318" s="38">
        <f>_xlfn.XLOOKUP(C318,'[9]②7月-汇总'!$D:$D,'[9]②7月-汇总'!$Z:$Z,0)</f>
        <v>0</v>
      </c>
      <c r="AH318" s="50" t="e">
        <f>AA318+AC318+#REF!+#REF!+#REF!+AF318+AG318+AD318+AE318</f>
        <v>#REF!</v>
      </c>
      <c r="AI318" s="38">
        <f>_xlfn.XLOOKUP(C318,'[9]①7月-花名册'!$E:$E,'[9]①7月-花名册'!$T:$T,0)</f>
        <v>1129.03225806452</v>
      </c>
      <c r="AJ318" s="38">
        <f t="shared" si="57"/>
        <v>0</v>
      </c>
      <c r="AK318" s="38">
        <f t="shared" si="58"/>
        <v>1129.03225806452</v>
      </c>
      <c r="AL318" s="38" t="e">
        <f t="shared" si="59"/>
        <v>#REF!</v>
      </c>
      <c r="AM318" s="38" t="e">
        <f t="shared" si="60"/>
        <v>#REF!</v>
      </c>
      <c r="AN318" s="52">
        <f>_xlfn.XLOOKUP(C318,'[9]②7月-汇总'!$D:$D,'[9]②7月-汇总'!AI:AI,0)</f>
        <v>560</v>
      </c>
      <c r="AO318" s="52">
        <f>_xlfn.XLOOKUP(C318,'[9]②7月-汇总'!$D:$D,'[9]②7月-汇总'!AJ:AJ,0)</f>
        <v>0</v>
      </c>
      <c r="AP318" s="52">
        <f>_xlfn.XLOOKUP(C318,'[9]②7月-汇总'!$D:$D,'[9]②7月-汇总'!AL:AL,0)</f>
        <v>0</v>
      </c>
      <c r="AQ318" s="54">
        <f t="shared" si="61"/>
        <v>560</v>
      </c>
      <c r="AR318" s="55">
        <f>_xlfn.XLOOKUP(C318,'[9]②7月-汇总'!$D:$D,'[9]②7月-汇总'!X:X,0)</f>
        <v>0</v>
      </c>
      <c r="AS318" s="55">
        <f>_xlfn.XLOOKUP(C318,'[9]②7月-汇总'!$D:$D,'[9]②7月-汇总'!Y:Y,0)</f>
        <v>0</v>
      </c>
      <c r="AT318" s="55"/>
      <c r="AU318" s="52">
        <f>_xlfn.XLOOKUP(C318,'[10]7月社保'!$B:$B,'[10]7月社保'!$L:$L,0)</f>
        <v>0</v>
      </c>
      <c r="AV318" s="52">
        <f>IFERROR(IF(AL318&gt;0,_xlfn.XLOOKUP(C318,[11]健康师明细!$C:$C,[11]健康师明细!$N:$N,0),0),0)</f>
        <v>0</v>
      </c>
      <c r="AW318" s="52">
        <f>_xlfn.XLOOKUP(C318,'[9]②7月-汇总'!$D:$D,'[9]②7月-汇总'!$AC:$AC,0)</f>
        <v>0</v>
      </c>
      <c r="AX318" s="52">
        <f>_xlfn.XLOOKUP(C318,'[9]②7月-汇总'!$D:$D,'[9]②7月-汇总'!$AB:$AB,0)</f>
        <v>0</v>
      </c>
      <c r="AY318" s="52">
        <f>_xlfn.XLOOKUP(C318,'[9]②7月-汇总'!$D:$D,'[9]②7月-汇总'!$AD:$AD,0)</f>
        <v>0</v>
      </c>
      <c r="AZ318" s="54">
        <f t="shared" si="62"/>
        <v>0</v>
      </c>
      <c r="BA318" s="52">
        <f>_xlfn.XLOOKUP(C318,[11]健康师明细!$C:$C,[11]健康师明细!$K:$K,0)</f>
        <v>0</v>
      </c>
      <c r="BB318" s="55">
        <f>_xlfn.XLOOKUP(C318,'[9]②7月-汇总'!$D:$D,'[9]②7月-汇总'!$AE:$AE,0)</f>
        <v>0</v>
      </c>
      <c r="BC318" s="55">
        <f>_xlfn.XLOOKUP(C318,'[9]②7月-汇总'!$D:$D,'[9]②7月-汇总'!$AF:$AF,0)</f>
        <v>0</v>
      </c>
      <c r="BD318" s="58">
        <f>_xlfn.XLOOKUP(C318,'[9]②7月-汇总'!$D:$D,'[9]②7月-汇总'!$AG:$AG,0)</f>
        <v>0</v>
      </c>
      <c r="BE318" s="60" t="e">
        <f t="shared" si="66"/>
        <v>#REF!</v>
      </c>
      <c r="BF318" s="52" t="str">
        <f>_xlfn.XLOOKUP(C318,'[9]①7月-花名册'!$E:$E,'[9]①7月-花名册'!$U:$U,0)</f>
        <v>不发</v>
      </c>
      <c r="BG318" s="61">
        <f t="shared" si="63"/>
        <v>0</v>
      </c>
      <c r="BH318" s="61" t="e">
        <f t="shared" si="64"/>
        <v>#REF!</v>
      </c>
      <c r="BI318" s="52">
        <f>_xlfn.XLOOKUP(C318,[9]上月未发人员明细!$A:$A,[9]上月未发人员明细!$I:$I,0)</f>
        <v>0</v>
      </c>
      <c r="BJ318" s="42">
        <f>SUMIFS([7]手动调整!$F:$F,[7]手动调整!$B:$B,C318)</f>
        <v>0</v>
      </c>
      <c r="BK318" s="64">
        <f t="shared" si="65"/>
        <v>0</v>
      </c>
    </row>
    <row r="319" spans="1:63">
      <c r="A319" s="68" t="s">
        <v>385</v>
      </c>
      <c r="B319" s="25" t="s">
        <v>389</v>
      </c>
      <c r="C319" s="25" t="s">
        <v>448</v>
      </c>
      <c r="D319" s="23">
        <f>_xlfn.XLOOKUP(C319,[1]期初设置!$E:$E,[1]期初设置!$AM:$AM,0)</f>
        <v>0</v>
      </c>
      <c r="E319" s="27" t="str">
        <f>IFERROR(_xlfn.XLOOKUP(C319,[1]期初设置!$E:$E,[1]期初设置!$R:$R),"")</f>
        <v/>
      </c>
      <c r="F319" s="27" t="str">
        <f>IFERROR(_xlfn.XLOOKUP(C319,[1]期初设置!$E:$E,[1]期初设置!S:S),"")</f>
        <v/>
      </c>
      <c r="G319" s="27" t="str">
        <f>IFERROR(_xlfn.XLOOKUP(C319,[1]期初设置!$E:$E,[1]期初设置!T:T),"")</f>
        <v/>
      </c>
      <c r="H319" s="27" t="str">
        <f>IFERROR(_xlfn.XLOOKUP(C319,[1]期初设置!$E:$E,[1]期初设置!U:U),"")</f>
        <v/>
      </c>
      <c r="I319" s="31">
        <f>_xlfn.XLOOKUP(A319,[2]门店排名!$C:$C,[2]门店排名!$E:$E,0)</f>
        <v>0</v>
      </c>
      <c r="J319" s="31" t="str">
        <f>IFERROR(_xlfn.XLOOKUP(D319,'[1]⑥战队统计表-B-a-②呈现-业绩明细表④'!$A:$A,'[1]⑥战队统计表-B-a-②呈现-业绩明细表④'!$C:$C,0),"")</f>
        <v/>
      </c>
      <c r="K319" s="32">
        <f>IFERROR(_xlfn.XLOOKUP(C319,[1]期初设置!$E:$E,[1]期初设置!$AI:$AI,0),"")</f>
        <v>0</v>
      </c>
      <c r="L319" s="33">
        <f>_xlfn.XLOOKUP(C319,[1]期初设置!$E:$E,[1]期初设置!$J:$J,0)</f>
        <v>0</v>
      </c>
      <c r="M319" s="35">
        <f>_xlfn.XLOOKUP(C319,[1]期初设置!$E:$E,[1]期初设置!$I:$I,0)</f>
        <v>0</v>
      </c>
      <c r="N319" s="35">
        <f>_xlfn.XLOOKUP(C319,[1]期初设置!$E:$E,[1]期初设置!$K:$K,0)</f>
        <v>0</v>
      </c>
      <c r="O319" s="33">
        <f>_xlfn.XLOOKUP(C319,[1]期初设置!$E:$E,[1]期初设置!$O:$O,0)</f>
        <v>0</v>
      </c>
      <c r="P319" s="35">
        <f>IF(_xlfn.XLOOKUP(C319,[1]期初设置!$E:$E,[1]期初设置!$N:$N,0)="同老店",0,_xlfn.XLOOKUP(C319,[1]期初设置!$E:$E,[1]期初设置!$N:$N,0))</f>
        <v>0</v>
      </c>
      <c r="Q319" s="38">
        <f>_xlfn.XLOOKUP(C319,'[3]7月'!$C:$C,'[3]7月'!$E:$E,0)</f>
        <v>7121.33</v>
      </c>
      <c r="R319" s="38">
        <f>_xlfn.XLOOKUP(C319,'[3]7月'!$C:$C,'[3]7月'!$D:$D,0)</f>
        <v>5</v>
      </c>
      <c r="S319" s="38">
        <f>_xlfn.XLOOKUP(A319,[2]人头人次表!$A:$A,[2]人头人次表!$C:$C,0)</f>
        <v>0</v>
      </c>
      <c r="T319" s="38">
        <f>_xlfn.XLOOKUP(C319,'[4]②7月-汇总'!$D:$D,'[4]②7月-汇总'!$AP:$AP,0)</f>
        <v>10</v>
      </c>
      <c r="U319" s="38">
        <f>_xlfn.XLOOKUP(C319,'[4]②7月-汇总'!$D:$D,'[4]②7月-汇总'!$U:$U,0)</f>
        <v>0</v>
      </c>
      <c r="V319" s="41">
        <f>_xlfn.XLOOKUP(C319,[5]期初设置!$E:$E,[5]期初设置!$AG:$AG,0)</f>
        <v>0</v>
      </c>
      <c r="W319" s="42">
        <f>_xlfn.XLOOKUP(C319,[5]期初设置!$E:$E,[5]期初设置!$AH:$AH,0)</f>
        <v>0</v>
      </c>
      <c r="X319" s="42">
        <f>_xlfn.XLOOKUP(C319,[5]期初设置!$E:$E,[5]期初设置!$AI:$AI,0)</f>
        <v>0</v>
      </c>
      <c r="Y319" s="42">
        <f>_xlfn.XLOOKUP(C319,[5]期初设置!$E:$E,[5]期初设置!$AM:$AM,0)</f>
        <v>0</v>
      </c>
      <c r="Z319" s="42">
        <f t="shared" si="54"/>
        <v>0</v>
      </c>
      <c r="AA319" s="42">
        <f t="shared" si="55"/>
        <v>0</v>
      </c>
      <c r="AB319" s="42">
        <f>_xlfn.XLOOKUP(C319,'[6]健康师-人工底薪'!$A:$A,'[6]健康师-人工底薪'!$AF:$AF,0)</f>
        <v>0</v>
      </c>
      <c r="AC319" s="47">
        <f t="shared" si="56"/>
        <v>0</v>
      </c>
      <c r="AD319" s="38">
        <f>_xlfn.XLOOKUP(C319,'[3]7月'!$C:$C,'[3]7月'!$F:$F,0)</f>
        <v>120</v>
      </c>
      <c r="AE319" s="38">
        <f>_xlfn.XLOOKUP(C319,'[8]7月'!$C:$C,'[8]7月'!$G:$G,0)</f>
        <v>0</v>
      </c>
      <c r="AF319" s="38">
        <f>_xlfn.XLOOKUP(C319,'[9]②7月-汇总'!$D:$D,'[9]②7月-汇总'!$W:$W,0)</f>
        <v>0</v>
      </c>
      <c r="AG319" s="38">
        <f>_xlfn.XLOOKUP(C319,'[9]②7月-汇总'!$D:$D,'[9]②7月-汇总'!$Z:$Z,0)</f>
        <v>0</v>
      </c>
      <c r="AH319" s="50" t="e">
        <f>AA319+AC319+#REF!+#REF!+#REF!+AF319+AG319+AD319+AE319</f>
        <v>#REF!</v>
      </c>
      <c r="AI319" s="38">
        <f>_xlfn.XLOOKUP(C319,'[9]①7月-花名册'!$E:$E,'[9]①7月-花名册'!$T:$T,0)</f>
        <v>2258.06451612903</v>
      </c>
      <c r="AJ319" s="38">
        <f t="shared" si="57"/>
        <v>0</v>
      </c>
      <c r="AK319" s="38">
        <f t="shared" si="58"/>
        <v>2258.06451612903</v>
      </c>
      <c r="AL319" s="38" t="e">
        <f t="shared" si="59"/>
        <v>#REF!</v>
      </c>
      <c r="AM319" s="38" t="e">
        <f t="shared" si="60"/>
        <v>#REF!</v>
      </c>
      <c r="AN319" s="52">
        <f>_xlfn.XLOOKUP(C319,'[9]②7月-汇总'!$D:$D,'[9]②7月-汇总'!AI:AI,0)</f>
        <v>560</v>
      </c>
      <c r="AO319" s="52">
        <f>_xlfn.XLOOKUP(C319,'[9]②7月-汇总'!$D:$D,'[9]②7月-汇总'!AJ:AJ,0)</f>
        <v>0</v>
      </c>
      <c r="AP319" s="52">
        <f>_xlfn.XLOOKUP(C319,'[9]②7月-汇总'!$D:$D,'[9]②7月-汇总'!AL:AL,0)</f>
        <v>0</v>
      </c>
      <c r="AQ319" s="54">
        <f t="shared" si="61"/>
        <v>560</v>
      </c>
      <c r="AR319" s="55">
        <f>_xlfn.XLOOKUP(C319,'[9]②7月-汇总'!$D:$D,'[9]②7月-汇总'!X:X,0)</f>
        <v>0</v>
      </c>
      <c r="AS319" s="55">
        <f>_xlfn.XLOOKUP(C319,'[9]②7月-汇总'!$D:$D,'[9]②7月-汇总'!Y:Y,0)</f>
        <v>0</v>
      </c>
      <c r="AT319" s="55"/>
      <c r="AU319" s="52">
        <f>_xlfn.XLOOKUP(C319,'[10]7月社保'!$B:$B,'[10]7月社保'!$L:$L,0)</f>
        <v>0</v>
      </c>
      <c r="AV319" s="52">
        <f>IFERROR(IF(AL319&gt;0,_xlfn.XLOOKUP(C319,[11]健康师明细!$C:$C,[11]健康师明细!$N:$N,0),0),0)</f>
        <v>0</v>
      </c>
      <c r="AW319" s="52">
        <f>_xlfn.XLOOKUP(C319,'[9]②7月-汇总'!$D:$D,'[9]②7月-汇总'!$AC:$AC,0)</f>
        <v>0</v>
      </c>
      <c r="AX319" s="52">
        <f>_xlfn.XLOOKUP(C319,'[9]②7月-汇总'!$D:$D,'[9]②7月-汇总'!$AB:$AB,0)</f>
        <v>0</v>
      </c>
      <c r="AY319" s="52">
        <f>_xlfn.XLOOKUP(C319,'[9]②7月-汇总'!$D:$D,'[9]②7月-汇总'!$AD:$AD,0)</f>
        <v>0</v>
      </c>
      <c r="AZ319" s="54">
        <f t="shared" si="62"/>
        <v>0</v>
      </c>
      <c r="BA319" s="52">
        <f>_xlfn.XLOOKUP(C319,[11]健康师明细!$C:$C,[11]健康师明细!$K:$K,0)</f>
        <v>0</v>
      </c>
      <c r="BB319" s="55">
        <f>_xlfn.XLOOKUP(C319,'[9]②7月-汇总'!$D:$D,'[9]②7月-汇总'!$AE:$AE,0)</f>
        <v>0</v>
      </c>
      <c r="BC319" s="55">
        <f>_xlfn.XLOOKUP(C319,'[9]②7月-汇总'!$D:$D,'[9]②7月-汇总'!$AF:$AF,0)</f>
        <v>0</v>
      </c>
      <c r="BD319" s="58">
        <f>_xlfn.XLOOKUP(C319,'[9]②7月-汇总'!$D:$D,'[9]②7月-汇总'!$AG:$AG,0)</f>
        <v>0</v>
      </c>
      <c r="BE319" s="60" t="e">
        <f t="shared" si="66"/>
        <v>#REF!</v>
      </c>
      <c r="BF319" s="52">
        <f>_xlfn.XLOOKUP(C319,'[9]①7月-花名册'!$E:$E,'[9]①7月-花名册'!$U:$U,0)</f>
        <v>0</v>
      </c>
      <c r="BG319" s="61" t="e">
        <f t="shared" si="63"/>
        <v>#REF!</v>
      </c>
      <c r="BH319" s="61" t="e">
        <f t="shared" si="64"/>
        <v>#REF!</v>
      </c>
      <c r="BI319" s="52">
        <f>_xlfn.XLOOKUP(C319,[9]上月未发人员明细!$A:$A,[9]上月未发人员明细!$I:$I,0)</f>
        <v>0</v>
      </c>
      <c r="BJ319" s="42">
        <f>SUMIFS([7]手动调整!$F:$F,[7]手动调整!$B:$B,C319)</f>
        <v>0</v>
      </c>
      <c r="BK319" s="64" t="e">
        <f t="shared" si="65"/>
        <v>#REF!</v>
      </c>
    </row>
    <row r="320" spans="1:63">
      <c r="A320" s="68" t="s">
        <v>144</v>
      </c>
      <c r="B320" s="25" t="s">
        <v>12</v>
      </c>
      <c r="C320" s="25" t="s">
        <v>449</v>
      </c>
      <c r="D320" s="23">
        <f>_xlfn.XLOOKUP(C320,[1]期初设置!$E:$E,[1]期初设置!$AM:$AM,0)</f>
        <v>0</v>
      </c>
      <c r="E320" s="27" t="str">
        <f>IFERROR(_xlfn.XLOOKUP(C320,[1]期初设置!$E:$E,[1]期初设置!$R:$R),"")</f>
        <v/>
      </c>
      <c r="F320" s="27" t="str">
        <f>IFERROR(_xlfn.XLOOKUP(C320,[1]期初设置!$E:$E,[1]期初设置!S:S),"")</f>
        <v/>
      </c>
      <c r="G320" s="27" t="str">
        <f>IFERROR(_xlfn.XLOOKUP(C320,[1]期初设置!$E:$E,[1]期初设置!T:T),"")</f>
        <v/>
      </c>
      <c r="H320" s="27" t="str">
        <f>IFERROR(_xlfn.XLOOKUP(C320,[1]期初设置!$E:$E,[1]期初设置!U:U),"")</f>
        <v/>
      </c>
      <c r="I320" s="31">
        <f>_xlfn.XLOOKUP(A320,[2]门店排名!$C:$C,[2]门店排名!$E:$E,0)</f>
        <v>135590</v>
      </c>
      <c r="J320" s="31" t="str">
        <f>IFERROR(_xlfn.XLOOKUP(D320,'[1]⑥战队统计表-B-a-②呈现-业绩明细表④'!$A:$A,'[1]⑥战队统计表-B-a-②呈现-业绩明细表④'!$C:$C,0),"")</f>
        <v/>
      </c>
      <c r="K320" s="32">
        <f>IFERROR(_xlfn.XLOOKUP(C320,[1]期初设置!$E:$E,[1]期初设置!$AI:$AI,0),"")</f>
        <v>0</v>
      </c>
      <c r="L320" s="33">
        <f>_xlfn.XLOOKUP(C320,[1]期初设置!$E:$E,[1]期初设置!$J:$J,0)</f>
        <v>0</v>
      </c>
      <c r="M320" s="35">
        <f>_xlfn.XLOOKUP(C320,[1]期初设置!$E:$E,[1]期初设置!$I:$I,0)</f>
        <v>0</v>
      </c>
      <c r="N320" s="35">
        <f>_xlfn.XLOOKUP(C320,[1]期初设置!$E:$E,[1]期初设置!$K:$K,0)</f>
        <v>0</v>
      </c>
      <c r="O320" s="33">
        <f>_xlfn.XLOOKUP(C320,[1]期初设置!$E:$E,[1]期初设置!$O:$O,0)</f>
        <v>0</v>
      </c>
      <c r="P320" s="35">
        <f>IF(_xlfn.XLOOKUP(C320,[1]期初设置!$E:$E,[1]期初设置!$N:$N,0)="同老店",0,_xlfn.XLOOKUP(C320,[1]期初设置!$E:$E,[1]期初设置!$N:$N,0))</f>
        <v>0</v>
      </c>
      <c r="Q320" s="38">
        <f>_xlfn.XLOOKUP(C320,'[3]7月'!$C:$C,'[3]7月'!$E:$E,0)</f>
        <v>0</v>
      </c>
      <c r="R320" s="38">
        <f>_xlfn.XLOOKUP(C320,'[3]7月'!$C:$C,'[3]7月'!$D:$D,0)</f>
        <v>0</v>
      </c>
      <c r="S320" s="38">
        <f>_xlfn.XLOOKUP(A320,[2]人头人次表!$A:$A,[2]人头人次表!$C:$C,0)</f>
        <v>150</v>
      </c>
      <c r="T320" s="38">
        <f>_xlfn.XLOOKUP(C320,'[4]②7月-汇总'!$D:$D,'[4]②7月-汇总'!$AP:$AP,0)</f>
        <v>13</v>
      </c>
      <c r="U320" s="38">
        <f>_xlfn.XLOOKUP(C320,'[4]②7月-汇总'!$D:$D,'[4]②7月-汇总'!$U:$U,0)</f>
        <v>0</v>
      </c>
      <c r="V320" s="41">
        <f>_xlfn.XLOOKUP(C320,[5]期初设置!$E:$E,[5]期初设置!$AG:$AG,0)</f>
        <v>0</v>
      </c>
      <c r="W320" s="42">
        <f>_xlfn.XLOOKUP(C320,[5]期初设置!$E:$E,[5]期初设置!$AH:$AH,0)</f>
        <v>0</v>
      </c>
      <c r="X320" s="42">
        <f>_xlfn.XLOOKUP(C320,[5]期初设置!$E:$E,[5]期初设置!$AI:$AI,0)</f>
        <v>0</v>
      </c>
      <c r="Y320" s="42">
        <f>_xlfn.XLOOKUP(C320,[5]期初设置!$E:$E,[5]期初设置!$AM:$AM,0)</f>
        <v>0</v>
      </c>
      <c r="Z320" s="42">
        <f t="shared" si="54"/>
        <v>0</v>
      </c>
      <c r="AA320" s="42">
        <f t="shared" si="55"/>
        <v>0</v>
      </c>
      <c r="AB320" s="42">
        <f>_xlfn.XLOOKUP(C320,'[6]健康师-人工底薪'!$A:$A,'[6]健康师-人工底薪'!$AF:$AF,0)</f>
        <v>754.838709677419</v>
      </c>
      <c r="AC320" s="47">
        <f t="shared" si="56"/>
        <v>754.838709677419</v>
      </c>
      <c r="AD320" s="38">
        <f>_xlfn.XLOOKUP(C320,'[3]7月'!$C:$C,'[3]7月'!$F:$F,0)</f>
        <v>0</v>
      </c>
      <c r="AE320" s="38">
        <f>_xlfn.XLOOKUP(C320,'[8]7月'!$C:$C,'[8]7月'!$G:$G,0)</f>
        <v>0</v>
      </c>
      <c r="AF320" s="38">
        <f>_xlfn.XLOOKUP(C320,'[9]②7月-汇总'!$D:$D,'[9]②7月-汇总'!$W:$W,0)</f>
        <v>20</v>
      </c>
      <c r="AG320" s="38">
        <f>_xlfn.XLOOKUP(C320,'[9]②7月-汇总'!$D:$D,'[9]②7月-汇总'!$Z:$Z,0)</f>
        <v>0</v>
      </c>
      <c r="AH320" s="50" t="e">
        <f>AA320+AC320+#REF!+#REF!+#REF!+AF320+AG320+AD320+AE320</f>
        <v>#REF!</v>
      </c>
      <c r="AI320" s="38">
        <f>_xlfn.XLOOKUP(C320,'[9]①7月-花名册'!$E:$E,'[9]①7月-花名册'!$T:$T,0)</f>
        <v>0</v>
      </c>
      <c r="AJ320" s="38">
        <f t="shared" si="57"/>
        <v>0</v>
      </c>
      <c r="AK320" s="38">
        <f t="shared" si="58"/>
        <v>0</v>
      </c>
      <c r="AL320" s="38">
        <f t="shared" si="59"/>
        <v>0</v>
      </c>
      <c r="AM320" s="38" t="e">
        <f t="shared" si="60"/>
        <v>#REF!</v>
      </c>
      <c r="AN320" s="52">
        <f>_xlfn.XLOOKUP(C320,'[9]②7月-汇总'!$D:$D,'[9]②7月-汇总'!AI:AI,0)</f>
        <v>780</v>
      </c>
      <c r="AO320" s="52">
        <f>_xlfn.XLOOKUP(C320,'[9]②7月-汇总'!$D:$D,'[9]②7月-汇总'!AJ:AJ,0)</f>
        <v>0</v>
      </c>
      <c r="AP320" s="52">
        <f>_xlfn.XLOOKUP(C320,'[9]②7月-汇总'!$D:$D,'[9]②7月-汇总'!AL:AL,0)</f>
        <v>0</v>
      </c>
      <c r="AQ320" s="54">
        <f t="shared" si="61"/>
        <v>780</v>
      </c>
      <c r="AR320" s="55">
        <f>_xlfn.XLOOKUP(C320,'[9]②7月-汇总'!$D:$D,'[9]②7月-汇总'!X:X,0)</f>
        <v>0</v>
      </c>
      <c r="AS320" s="55">
        <f>_xlfn.XLOOKUP(C320,'[9]②7月-汇总'!$D:$D,'[9]②7月-汇总'!Y:Y,0)</f>
        <v>0</v>
      </c>
      <c r="AT320" s="55"/>
      <c r="AU320" s="52">
        <f>_xlfn.XLOOKUP(C320,'[10]7月社保'!$B:$B,'[10]7月社保'!$L:$L,0)</f>
        <v>0</v>
      </c>
      <c r="AV320" s="52">
        <f>IFERROR(IF(AL320&gt;0,_xlfn.XLOOKUP(C320,[11]健康师明细!$C:$C,[11]健康师明细!$N:$N,0),0),0)</f>
        <v>0</v>
      </c>
      <c r="AW320" s="52">
        <f>_xlfn.XLOOKUP(C320,'[9]②7月-汇总'!$D:$D,'[9]②7月-汇总'!$AC:$AC,0)</f>
        <v>0</v>
      </c>
      <c r="AX320" s="52">
        <f>_xlfn.XLOOKUP(C320,'[9]②7月-汇总'!$D:$D,'[9]②7月-汇总'!$AB:$AB,0)</f>
        <v>0</v>
      </c>
      <c r="AY320" s="52">
        <f>_xlfn.XLOOKUP(C320,'[9]②7月-汇总'!$D:$D,'[9]②7月-汇总'!$AD:$AD,0)</f>
        <v>130</v>
      </c>
      <c r="AZ320" s="54">
        <f t="shared" si="62"/>
        <v>130</v>
      </c>
      <c r="BA320" s="52">
        <f>_xlfn.XLOOKUP(C320,[11]健康师明细!$C:$C,[11]健康师明细!$K:$K,0)</f>
        <v>0</v>
      </c>
      <c r="BB320" s="55">
        <f>_xlfn.XLOOKUP(C320,'[9]②7月-汇总'!$D:$D,'[9]②7月-汇总'!$AE:$AE,0)</f>
        <v>0</v>
      </c>
      <c r="BC320" s="55">
        <f>_xlfn.XLOOKUP(C320,'[9]②7月-汇总'!$D:$D,'[9]②7月-汇总'!$AF:$AF,0)</f>
        <v>0</v>
      </c>
      <c r="BD320" s="58">
        <f>_xlfn.XLOOKUP(C320,'[9]②7月-汇总'!$D:$D,'[9]②7月-汇总'!$AG:$AG,0)</f>
        <v>0</v>
      </c>
      <c r="BE320" s="60" t="e">
        <f t="shared" si="66"/>
        <v>#REF!</v>
      </c>
      <c r="BF320" s="52">
        <f>_xlfn.XLOOKUP(C320,'[9]①7月-花名册'!$E:$E,'[9]①7月-花名册'!$U:$U,0)</f>
        <v>0</v>
      </c>
      <c r="BG320" s="61" t="e">
        <f t="shared" si="63"/>
        <v>#REF!</v>
      </c>
      <c r="BH320" s="61" t="e">
        <f t="shared" si="64"/>
        <v>#REF!</v>
      </c>
      <c r="BI320" s="52">
        <f>_xlfn.XLOOKUP(C320,[9]上月未发人员明细!$A:$A,[9]上月未发人员明细!$I:$I,0)</f>
        <v>0</v>
      </c>
      <c r="BJ320" s="52">
        <f>SUMIFS([7]手动调整!$F:$F,[7]手动调整!$B:$B,C320)</f>
        <v>0</v>
      </c>
      <c r="BK320" s="64" t="e">
        <f t="shared" si="65"/>
        <v>#REF!</v>
      </c>
    </row>
    <row r="321" spans="1:63">
      <c r="A321" s="68" t="s">
        <v>252</v>
      </c>
      <c r="B321" s="25" t="s">
        <v>12</v>
      </c>
      <c r="C321" s="25" t="s">
        <v>450</v>
      </c>
      <c r="D321" s="23">
        <f>_xlfn.XLOOKUP(C321,[1]期初设置!$E:$E,[1]期初设置!$AM:$AM,0)</f>
        <v>0</v>
      </c>
      <c r="E321" s="27" t="str">
        <f>IFERROR(_xlfn.XLOOKUP(C321,[1]期初设置!$E:$E,[1]期初设置!$R:$R),"")</f>
        <v/>
      </c>
      <c r="F321" s="27" t="str">
        <f>IFERROR(_xlfn.XLOOKUP(C321,[1]期初设置!$E:$E,[1]期初设置!S:S),"")</f>
        <v/>
      </c>
      <c r="G321" s="27" t="str">
        <f>IFERROR(_xlfn.XLOOKUP(C321,[1]期初设置!$E:$E,[1]期初设置!T:T),"")</f>
        <v/>
      </c>
      <c r="H321" s="27" t="str">
        <f>IFERROR(_xlfn.XLOOKUP(C321,[1]期初设置!$E:$E,[1]期初设置!U:U),"")</f>
        <v/>
      </c>
      <c r="I321" s="31">
        <f>_xlfn.XLOOKUP(A321,[2]门店排名!$C:$C,[2]门店排名!$E:$E,0)</f>
        <v>143757</v>
      </c>
      <c r="J321" s="31" t="str">
        <f>IFERROR(_xlfn.XLOOKUP(D321,'[1]⑥战队统计表-B-a-②呈现-业绩明细表④'!$A:$A,'[1]⑥战队统计表-B-a-②呈现-业绩明细表④'!$C:$C,0),"")</f>
        <v/>
      </c>
      <c r="K321" s="32">
        <f>IFERROR(_xlfn.XLOOKUP(C321,[1]期初设置!$E:$E,[1]期初设置!$AI:$AI,0),"")</f>
        <v>0</v>
      </c>
      <c r="L321" s="33">
        <f>_xlfn.XLOOKUP(C321,[1]期初设置!$E:$E,[1]期初设置!$J:$J,0)</f>
        <v>0</v>
      </c>
      <c r="M321" s="35">
        <f>_xlfn.XLOOKUP(C321,[1]期初设置!$E:$E,[1]期初设置!$I:$I,0)</f>
        <v>0</v>
      </c>
      <c r="N321" s="35">
        <f>_xlfn.XLOOKUP(C321,[1]期初设置!$E:$E,[1]期初设置!$K:$K,0)</f>
        <v>0</v>
      </c>
      <c r="O321" s="33">
        <f>_xlfn.XLOOKUP(C321,[1]期初设置!$E:$E,[1]期初设置!$O:$O,0)</f>
        <v>0</v>
      </c>
      <c r="P321" s="35">
        <f>IF(_xlfn.XLOOKUP(C321,[1]期初设置!$E:$E,[1]期初设置!$N:$N,0)="同老店",0,_xlfn.XLOOKUP(C321,[1]期初设置!$E:$E,[1]期初设置!$N:$N,0))</f>
        <v>0</v>
      </c>
      <c r="Q321" s="38">
        <f>_xlfn.XLOOKUP(C321,'[3]7月'!$C:$C,'[3]7月'!$E:$E,0)</f>
        <v>0</v>
      </c>
      <c r="R321" s="38">
        <f>_xlfn.XLOOKUP(C321,'[3]7月'!$C:$C,'[3]7月'!$D:$D,0)</f>
        <v>0</v>
      </c>
      <c r="S321" s="38">
        <f>_xlfn.XLOOKUP(A321,[2]人头人次表!$A:$A,[2]人头人次表!$C:$C,0)</f>
        <v>156</v>
      </c>
      <c r="T321" s="38">
        <f>_xlfn.XLOOKUP(C321,'[4]②7月-汇总'!$D:$D,'[4]②7月-汇总'!$AP:$AP,0)</f>
        <v>12</v>
      </c>
      <c r="U321" s="38">
        <f>_xlfn.XLOOKUP(C321,'[4]②7月-汇总'!$D:$D,'[4]②7月-汇总'!$U:$U,0)</f>
        <v>0</v>
      </c>
      <c r="V321" s="41">
        <f>_xlfn.XLOOKUP(C321,[5]期初设置!$E:$E,[5]期初设置!$AG:$AG,0)</f>
        <v>0</v>
      </c>
      <c r="W321" s="42">
        <f>_xlfn.XLOOKUP(C321,[5]期初设置!$E:$E,[5]期初设置!$AH:$AH,0)</f>
        <v>0</v>
      </c>
      <c r="X321" s="42">
        <f>_xlfn.XLOOKUP(C321,[5]期初设置!$E:$E,[5]期初设置!$AI:$AI,0)</f>
        <v>0</v>
      </c>
      <c r="Y321" s="42">
        <f>_xlfn.XLOOKUP(C321,[5]期初设置!$E:$E,[5]期初设置!$AM:$AM,0)</f>
        <v>0</v>
      </c>
      <c r="Z321" s="42">
        <f t="shared" si="54"/>
        <v>0</v>
      </c>
      <c r="AA321" s="42">
        <f t="shared" si="55"/>
        <v>0</v>
      </c>
      <c r="AB321" s="42">
        <f>_xlfn.XLOOKUP(C321,'[6]健康师-人工底薪'!$A:$A,'[6]健康师-人工底薪'!$AF:$AF,0)</f>
        <v>696.774193548387</v>
      </c>
      <c r="AC321" s="47">
        <f t="shared" si="56"/>
        <v>696.774193548387</v>
      </c>
      <c r="AD321" s="38">
        <f>_xlfn.XLOOKUP(C321,'[3]7月'!$C:$C,'[3]7月'!$F:$F,0)</f>
        <v>0</v>
      </c>
      <c r="AE321" s="38">
        <f>_xlfn.XLOOKUP(C321,'[8]7月'!$C:$C,'[8]7月'!$G:$G,0)</f>
        <v>0</v>
      </c>
      <c r="AF321" s="38">
        <f>_xlfn.XLOOKUP(C321,'[9]②7月-汇总'!$D:$D,'[9]②7月-汇总'!$W:$W,0)</f>
        <v>20</v>
      </c>
      <c r="AG321" s="38">
        <f>_xlfn.XLOOKUP(C321,'[9]②7月-汇总'!$D:$D,'[9]②7月-汇总'!$Z:$Z,0)</f>
        <v>0</v>
      </c>
      <c r="AH321" s="50" t="e">
        <f>AA321+AC321+#REF!+#REF!+#REF!+AF321+AG321+AD321+AE321</f>
        <v>#REF!</v>
      </c>
      <c r="AI321" s="38">
        <f>_xlfn.XLOOKUP(C321,'[9]①7月-花名册'!$E:$E,'[9]①7月-花名册'!$T:$T,0)</f>
        <v>0</v>
      </c>
      <c r="AJ321" s="38">
        <f t="shared" si="57"/>
        <v>0</v>
      </c>
      <c r="AK321" s="38">
        <f t="shared" si="58"/>
        <v>0</v>
      </c>
      <c r="AL321" s="38">
        <f t="shared" si="59"/>
        <v>0</v>
      </c>
      <c r="AM321" s="38" t="e">
        <f t="shared" si="60"/>
        <v>#REF!</v>
      </c>
      <c r="AN321" s="52">
        <f>_xlfn.XLOOKUP(C321,'[9]②7月-汇总'!$D:$D,'[9]②7月-汇总'!AI:AI,0)</f>
        <v>720</v>
      </c>
      <c r="AO321" s="52">
        <f>_xlfn.XLOOKUP(C321,'[9]②7月-汇总'!$D:$D,'[9]②7月-汇总'!AJ:AJ,0)</f>
        <v>0</v>
      </c>
      <c r="AP321" s="52">
        <f>_xlfn.XLOOKUP(C321,'[9]②7月-汇总'!$D:$D,'[9]②7月-汇总'!AL:AL,0)</f>
        <v>0</v>
      </c>
      <c r="AQ321" s="54">
        <f t="shared" si="61"/>
        <v>720</v>
      </c>
      <c r="AR321" s="55">
        <f>_xlfn.XLOOKUP(C321,'[9]②7月-汇总'!$D:$D,'[9]②7月-汇总'!X:X,0)</f>
        <v>0</v>
      </c>
      <c r="AS321" s="55">
        <f>_xlfn.XLOOKUP(C321,'[9]②7月-汇总'!$D:$D,'[9]②7月-汇总'!Y:Y,0)</f>
        <v>0</v>
      </c>
      <c r="AT321" s="55"/>
      <c r="AU321" s="52">
        <f>_xlfn.XLOOKUP(C321,'[10]7月社保'!$B:$B,'[10]7月社保'!$L:$L,0)</f>
        <v>0</v>
      </c>
      <c r="AV321" s="52">
        <f>IFERROR(IF(AL321&gt;0,_xlfn.XLOOKUP(C321,[11]健康师明细!$C:$C,[11]健康师明细!$N:$N,0),0),0)</f>
        <v>0</v>
      </c>
      <c r="AW321" s="52">
        <f>_xlfn.XLOOKUP(C321,'[9]②7月-汇总'!$D:$D,'[9]②7月-汇总'!$AC:$AC,0)</f>
        <v>0</v>
      </c>
      <c r="AX321" s="52">
        <f>_xlfn.XLOOKUP(C321,'[9]②7月-汇总'!$D:$D,'[9]②7月-汇总'!$AB:$AB,0)</f>
        <v>0</v>
      </c>
      <c r="AY321" s="52">
        <f>_xlfn.XLOOKUP(C321,'[9]②7月-汇总'!$D:$D,'[9]②7月-汇总'!$AD:$AD,0)</f>
        <v>0</v>
      </c>
      <c r="AZ321" s="54">
        <f t="shared" si="62"/>
        <v>0</v>
      </c>
      <c r="BA321" s="52">
        <f>_xlfn.XLOOKUP(C321,[11]健康师明细!$C:$C,[11]健康师明细!$K:$K,0)</f>
        <v>0</v>
      </c>
      <c r="BB321" s="55">
        <f>_xlfn.XLOOKUP(C321,'[9]②7月-汇总'!$D:$D,'[9]②7月-汇总'!$AE:$AE,0)</f>
        <v>0</v>
      </c>
      <c r="BC321" s="55">
        <f>_xlfn.XLOOKUP(C321,'[9]②7月-汇总'!$D:$D,'[9]②7月-汇总'!$AF:$AF,0)</f>
        <v>0</v>
      </c>
      <c r="BD321" s="58">
        <f>_xlfn.XLOOKUP(C321,'[9]②7月-汇总'!$D:$D,'[9]②7月-汇总'!$AG:$AG,0)</f>
        <v>0</v>
      </c>
      <c r="BE321" s="60" t="e">
        <f t="shared" si="66"/>
        <v>#REF!</v>
      </c>
      <c r="BF321" s="52" t="str">
        <f>_xlfn.XLOOKUP(C321,'[9]①7月-花名册'!$E:$E,'[9]①7月-花名册'!$U:$U,0)</f>
        <v>不发</v>
      </c>
      <c r="BG321" s="61">
        <f t="shared" si="63"/>
        <v>0</v>
      </c>
      <c r="BH321" s="61" t="e">
        <f t="shared" si="64"/>
        <v>#REF!</v>
      </c>
      <c r="BI321" s="52">
        <f>_xlfn.XLOOKUP(C321,[9]上月未发人员明细!$A:$A,[9]上月未发人员明细!$I:$I,0)</f>
        <v>0</v>
      </c>
      <c r="BJ321" s="52">
        <f>SUMIFS([7]手动调整!$F:$F,[7]手动调整!$B:$B,C321)</f>
        <v>0</v>
      </c>
      <c r="BK321" s="64">
        <f t="shared" si="65"/>
        <v>0</v>
      </c>
    </row>
    <row r="322" spans="1:63">
      <c r="A322" s="68" t="s">
        <v>164</v>
      </c>
      <c r="B322" s="25" t="s">
        <v>12</v>
      </c>
      <c r="C322" s="25" t="s">
        <v>451</v>
      </c>
      <c r="D322" s="23">
        <f>_xlfn.XLOOKUP(C322,[1]期初设置!$E:$E,[1]期初设置!$AM:$AM,0)</f>
        <v>0</v>
      </c>
      <c r="E322" s="27" t="str">
        <f>IFERROR(_xlfn.XLOOKUP(C322,[1]期初设置!$E:$E,[1]期初设置!$R:$R),"")</f>
        <v/>
      </c>
      <c r="F322" s="27" t="str">
        <f>IFERROR(_xlfn.XLOOKUP(C322,[1]期初设置!$E:$E,[1]期初设置!S:S),"")</f>
        <v/>
      </c>
      <c r="G322" s="27" t="str">
        <f>IFERROR(_xlfn.XLOOKUP(C322,[1]期初设置!$E:$E,[1]期初设置!T:T),"")</f>
        <v/>
      </c>
      <c r="H322" s="27" t="str">
        <f>IFERROR(_xlfn.XLOOKUP(C322,[1]期初设置!$E:$E,[1]期初设置!U:U),"")</f>
        <v/>
      </c>
      <c r="I322" s="31">
        <f>_xlfn.XLOOKUP(A322,[2]门店排名!$C:$C,[2]门店排名!$E:$E,0)</f>
        <v>205041</v>
      </c>
      <c r="J322" s="31" t="str">
        <f>IFERROR(_xlfn.XLOOKUP(D322,'[1]⑥战队统计表-B-a-②呈现-业绩明细表④'!$A:$A,'[1]⑥战队统计表-B-a-②呈现-业绩明细表④'!$C:$C,0),"")</f>
        <v/>
      </c>
      <c r="K322" s="32">
        <f>IFERROR(_xlfn.XLOOKUP(C322,[1]期初设置!$E:$E,[1]期初设置!$AI:$AI,0),"")</f>
        <v>0</v>
      </c>
      <c r="L322" s="33">
        <f>_xlfn.XLOOKUP(C322,[1]期初设置!$E:$E,[1]期初设置!$J:$J,0)</f>
        <v>0</v>
      </c>
      <c r="M322" s="35">
        <f>_xlfn.XLOOKUP(C322,[1]期初设置!$E:$E,[1]期初设置!$I:$I,0)</f>
        <v>0</v>
      </c>
      <c r="N322" s="35">
        <f>_xlfn.XLOOKUP(C322,[1]期初设置!$E:$E,[1]期初设置!$K:$K,0)</f>
        <v>0</v>
      </c>
      <c r="O322" s="33">
        <f>_xlfn.XLOOKUP(C322,[1]期初设置!$E:$E,[1]期初设置!$O:$O,0)</f>
        <v>0</v>
      </c>
      <c r="P322" s="35">
        <f>IF(_xlfn.XLOOKUP(C322,[1]期初设置!$E:$E,[1]期初设置!$N:$N,0)="同老店",0,_xlfn.XLOOKUP(C322,[1]期初设置!$E:$E,[1]期初设置!$N:$N,0))</f>
        <v>0</v>
      </c>
      <c r="Q322" s="38">
        <f>_xlfn.XLOOKUP(C322,'[3]7月'!$C:$C,'[3]7月'!$E:$E,0)</f>
        <v>0</v>
      </c>
      <c r="R322" s="38">
        <f>_xlfn.XLOOKUP(C322,'[3]7月'!$C:$C,'[3]7月'!$D:$D,0)</f>
        <v>0</v>
      </c>
      <c r="S322" s="38">
        <f>_xlfn.XLOOKUP(A322,[2]人头人次表!$A:$A,[2]人头人次表!$C:$C,0)</f>
        <v>157</v>
      </c>
      <c r="T322" s="38">
        <f>_xlfn.XLOOKUP(C322,'[4]②7月-汇总'!$D:$D,'[4]②7月-汇总'!$AP:$AP,0)</f>
        <v>12</v>
      </c>
      <c r="U322" s="38">
        <f>_xlfn.XLOOKUP(C322,'[4]②7月-汇总'!$D:$D,'[4]②7月-汇总'!$U:$U,0)</f>
        <v>0</v>
      </c>
      <c r="V322" s="41">
        <f>_xlfn.XLOOKUP(C322,[5]期初设置!$E:$E,[5]期初设置!$AG:$AG,0)</f>
        <v>0</v>
      </c>
      <c r="W322" s="42">
        <f>_xlfn.XLOOKUP(C322,[5]期初设置!$E:$E,[5]期初设置!$AH:$AH,0)</f>
        <v>0</v>
      </c>
      <c r="X322" s="42">
        <f>_xlfn.XLOOKUP(C322,[5]期初设置!$E:$E,[5]期初设置!$AI:$AI,0)</f>
        <v>0</v>
      </c>
      <c r="Y322" s="42">
        <f>_xlfn.XLOOKUP(C322,[5]期初设置!$E:$E,[5]期初设置!$AM:$AM,0)</f>
        <v>0</v>
      </c>
      <c r="Z322" s="42">
        <f t="shared" si="54"/>
        <v>0</v>
      </c>
      <c r="AA322" s="42">
        <f t="shared" si="55"/>
        <v>0</v>
      </c>
      <c r="AB322" s="42">
        <f>_xlfn.XLOOKUP(C322,'[6]健康师-人工底薪'!$A:$A,'[6]健康师-人工底薪'!$AF:$AF,0)</f>
        <v>696.774193548387</v>
      </c>
      <c r="AC322" s="47">
        <f t="shared" si="56"/>
        <v>696.774193548387</v>
      </c>
      <c r="AD322" s="38">
        <f>_xlfn.XLOOKUP(C322,'[3]7月'!$C:$C,'[3]7月'!$F:$F,0)</f>
        <v>0</v>
      </c>
      <c r="AE322" s="38">
        <f>_xlfn.XLOOKUP(C322,'[8]7月'!$C:$C,'[8]7月'!$G:$G,0)</f>
        <v>0</v>
      </c>
      <c r="AF322" s="38">
        <f>_xlfn.XLOOKUP(C322,'[9]②7月-汇总'!$D:$D,'[9]②7月-汇总'!$W:$W,0)</f>
        <v>20</v>
      </c>
      <c r="AG322" s="38">
        <f>_xlfn.XLOOKUP(C322,'[9]②7月-汇总'!$D:$D,'[9]②7月-汇总'!$Z:$Z,0)</f>
        <v>0</v>
      </c>
      <c r="AH322" s="50" t="e">
        <f>AA322+AC322+#REF!+#REF!+#REF!+AF322+AG322+AD322+AE322</f>
        <v>#REF!</v>
      </c>
      <c r="AI322" s="38">
        <f>_xlfn.XLOOKUP(C322,'[9]①7月-花名册'!$E:$E,'[9]①7月-花名册'!$T:$T,0)</f>
        <v>0</v>
      </c>
      <c r="AJ322" s="38">
        <f t="shared" si="57"/>
        <v>0</v>
      </c>
      <c r="AK322" s="38">
        <f t="shared" si="58"/>
        <v>0</v>
      </c>
      <c r="AL322" s="38">
        <f t="shared" si="59"/>
        <v>0</v>
      </c>
      <c r="AM322" s="38" t="e">
        <f t="shared" si="60"/>
        <v>#REF!</v>
      </c>
      <c r="AN322" s="52">
        <f>_xlfn.XLOOKUP(C322,'[9]②7月-汇总'!$D:$D,'[9]②7月-汇总'!AI:AI,0)</f>
        <v>720</v>
      </c>
      <c r="AO322" s="52">
        <f>_xlfn.XLOOKUP(C322,'[9]②7月-汇总'!$D:$D,'[9]②7月-汇总'!AJ:AJ,0)</f>
        <v>0</v>
      </c>
      <c r="AP322" s="52">
        <f>_xlfn.XLOOKUP(C322,'[9]②7月-汇总'!$D:$D,'[9]②7月-汇总'!AL:AL,0)</f>
        <v>0</v>
      </c>
      <c r="AQ322" s="54">
        <f t="shared" si="61"/>
        <v>720</v>
      </c>
      <c r="AR322" s="55">
        <f>_xlfn.XLOOKUP(C322,'[9]②7月-汇总'!$D:$D,'[9]②7月-汇总'!X:X,0)</f>
        <v>0</v>
      </c>
      <c r="AS322" s="55">
        <f>_xlfn.XLOOKUP(C322,'[9]②7月-汇总'!$D:$D,'[9]②7月-汇总'!Y:Y,0)</f>
        <v>0</v>
      </c>
      <c r="AT322" s="55"/>
      <c r="AU322" s="52">
        <f>_xlfn.XLOOKUP(C322,'[10]7月社保'!$B:$B,'[10]7月社保'!$L:$L,0)</f>
        <v>0</v>
      </c>
      <c r="AV322" s="52">
        <f>IFERROR(IF(AL322&gt;0,_xlfn.XLOOKUP(C322,[11]健康师明细!$C:$C,[11]健康师明细!$N:$N,0),0),0)</f>
        <v>0</v>
      </c>
      <c r="AW322" s="52">
        <f>_xlfn.XLOOKUP(C322,'[9]②7月-汇总'!$D:$D,'[9]②7月-汇总'!$AC:$AC,0)</f>
        <v>0</v>
      </c>
      <c r="AX322" s="52">
        <f>_xlfn.XLOOKUP(C322,'[9]②7月-汇总'!$D:$D,'[9]②7月-汇总'!$AB:$AB,0)</f>
        <v>0</v>
      </c>
      <c r="AY322" s="52">
        <f>_xlfn.XLOOKUP(C322,'[9]②7月-汇总'!$D:$D,'[9]②7月-汇总'!$AD:$AD,0)</f>
        <v>0</v>
      </c>
      <c r="AZ322" s="54">
        <f t="shared" si="62"/>
        <v>0</v>
      </c>
      <c r="BA322" s="52">
        <f>_xlfn.XLOOKUP(C322,[11]健康师明细!$C:$C,[11]健康师明细!$K:$K,0)</f>
        <v>0</v>
      </c>
      <c r="BB322" s="55">
        <f>_xlfn.XLOOKUP(C322,'[9]②7月-汇总'!$D:$D,'[9]②7月-汇总'!$AE:$AE,0)</f>
        <v>0</v>
      </c>
      <c r="BC322" s="55">
        <f>_xlfn.XLOOKUP(C322,'[9]②7月-汇总'!$D:$D,'[9]②7月-汇总'!$AF:$AF,0)</f>
        <v>0</v>
      </c>
      <c r="BD322" s="58">
        <f>_xlfn.XLOOKUP(C322,'[9]②7月-汇总'!$D:$D,'[9]②7月-汇总'!$AG:$AG,0)</f>
        <v>0</v>
      </c>
      <c r="BE322" s="60" t="e">
        <f t="shared" si="66"/>
        <v>#REF!</v>
      </c>
      <c r="BF322" s="52" t="str">
        <f>_xlfn.XLOOKUP(C322,'[9]①7月-花名册'!$E:$E,'[9]①7月-花名册'!$U:$U,0)</f>
        <v>不发</v>
      </c>
      <c r="BG322" s="61">
        <f t="shared" si="63"/>
        <v>0</v>
      </c>
      <c r="BH322" s="61" t="e">
        <f t="shared" si="64"/>
        <v>#REF!</v>
      </c>
      <c r="BI322" s="52">
        <f>_xlfn.XLOOKUP(C322,[9]上月未发人员明细!$A:$A,[9]上月未发人员明细!$I:$I,0)</f>
        <v>0</v>
      </c>
      <c r="BJ322" s="52">
        <f>SUMIFS([7]手动调整!$F:$F,[7]手动调整!$B:$B,C322)</f>
        <v>0</v>
      </c>
      <c r="BK322" s="64">
        <f t="shared" si="65"/>
        <v>0</v>
      </c>
    </row>
    <row r="323" spans="1:63">
      <c r="A323" s="68" t="s">
        <v>200</v>
      </c>
      <c r="B323" s="25" t="s">
        <v>12</v>
      </c>
      <c r="C323" s="25" t="s">
        <v>452</v>
      </c>
      <c r="D323" s="23">
        <f>_xlfn.XLOOKUP(C323,[1]期初设置!$E:$E,[1]期初设置!$AM:$AM,0)</f>
        <v>0</v>
      </c>
      <c r="E323" s="27" t="str">
        <f>IFERROR(_xlfn.XLOOKUP(C323,[1]期初设置!$E:$E,[1]期初设置!$R:$R),"")</f>
        <v/>
      </c>
      <c r="F323" s="27" t="str">
        <f>IFERROR(_xlfn.XLOOKUP(C323,[1]期初设置!$E:$E,[1]期初设置!S:S),"")</f>
        <v/>
      </c>
      <c r="G323" s="27" t="str">
        <f>IFERROR(_xlfn.XLOOKUP(C323,[1]期初设置!$E:$E,[1]期初设置!T:T),"")</f>
        <v/>
      </c>
      <c r="H323" s="27" t="str">
        <f>IFERROR(_xlfn.XLOOKUP(C323,[1]期初设置!$E:$E,[1]期初设置!U:U),"")</f>
        <v/>
      </c>
      <c r="I323" s="31">
        <f>_xlfn.XLOOKUP(A323,[2]门店排名!$C:$C,[2]门店排名!$E:$E,0)</f>
        <v>200049.7</v>
      </c>
      <c r="J323" s="31" t="str">
        <f>IFERROR(_xlfn.XLOOKUP(D323,'[1]⑥战队统计表-B-a-②呈现-业绩明细表④'!$A:$A,'[1]⑥战队统计表-B-a-②呈现-业绩明细表④'!$C:$C,0),"")</f>
        <v/>
      </c>
      <c r="K323" s="32">
        <f>IFERROR(_xlfn.XLOOKUP(C323,[1]期初设置!$E:$E,[1]期初设置!$AI:$AI,0),"")</f>
        <v>0</v>
      </c>
      <c r="L323" s="33">
        <f>_xlfn.XLOOKUP(C323,[1]期初设置!$E:$E,[1]期初设置!$J:$J,0)</f>
        <v>0</v>
      </c>
      <c r="M323" s="35">
        <f>_xlfn.XLOOKUP(C323,[1]期初设置!$E:$E,[1]期初设置!$I:$I,0)</f>
        <v>0</v>
      </c>
      <c r="N323" s="35">
        <f>_xlfn.XLOOKUP(C323,[1]期初设置!$E:$E,[1]期初设置!$K:$K,0)</f>
        <v>0</v>
      </c>
      <c r="O323" s="33">
        <f>_xlfn.XLOOKUP(C323,[1]期初设置!$E:$E,[1]期初设置!$O:$O,0)</f>
        <v>0</v>
      </c>
      <c r="P323" s="35">
        <f>IF(_xlfn.XLOOKUP(C323,[1]期初设置!$E:$E,[1]期初设置!$N:$N,0)="同老店",0,_xlfn.XLOOKUP(C323,[1]期初设置!$E:$E,[1]期初设置!$N:$N,0))</f>
        <v>0</v>
      </c>
      <c r="Q323" s="38">
        <f>_xlfn.XLOOKUP(C323,'[3]7月'!$C:$C,'[3]7月'!$E:$E,0)</f>
        <v>0</v>
      </c>
      <c r="R323" s="38">
        <f>_xlfn.XLOOKUP(C323,'[3]7月'!$C:$C,'[3]7月'!$D:$D,0)</f>
        <v>0</v>
      </c>
      <c r="S323" s="38">
        <f>_xlfn.XLOOKUP(A323,[2]人头人次表!$A:$A,[2]人头人次表!$C:$C,0)</f>
        <v>172</v>
      </c>
      <c r="T323" s="38">
        <f>_xlfn.XLOOKUP(C323,'[4]②7月-汇总'!$D:$D,'[4]②7月-汇总'!$AP:$AP,0)</f>
        <v>9</v>
      </c>
      <c r="U323" s="38">
        <f>_xlfn.XLOOKUP(C323,'[4]②7月-汇总'!$D:$D,'[4]②7月-汇总'!$U:$U,0)</f>
        <v>0</v>
      </c>
      <c r="V323" s="41">
        <f>_xlfn.XLOOKUP(C323,[5]期初设置!$E:$E,[5]期初设置!$AG:$AG,0)</f>
        <v>0</v>
      </c>
      <c r="W323" s="42">
        <f>_xlfn.XLOOKUP(C323,[5]期初设置!$E:$E,[5]期初设置!$AH:$AH,0)</f>
        <v>0</v>
      </c>
      <c r="X323" s="42">
        <f>_xlfn.XLOOKUP(C323,[5]期初设置!$E:$E,[5]期初设置!$AI:$AI,0)</f>
        <v>0</v>
      </c>
      <c r="Y323" s="42">
        <f>_xlfn.XLOOKUP(C323,[5]期初设置!$E:$E,[5]期初设置!$AM:$AM,0)</f>
        <v>0</v>
      </c>
      <c r="Z323" s="42">
        <f t="shared" si="54"/>
        <v>0</v>
      </c>
      <c r="AA323" s="42">
        <f t="shared" si="55"/>
        <v>0</v>
      </c>
      <c r="AB323" s="42">
        <f>_xlfn.XLOOKUP(C323,'[6]健康师-人工底薪'!$A:$A,'[6]健康师-人工底薪'!$AF:$AF,0)</f>
        <v>522.58064516129</v>
      </c>
      <c r="AC323" s="47">
        <f t="shared" si="56"/>
        <v>522.58064516129</v>
      </c>
      <c r="AD323" s="38">
        <f>_xlfn.XLOOKUP(C323,'[3]7月'!$C:$C,'[3]7月'!$F:$F,0)</f>
        <v>0</v>
      </c>
      <c r="AE323" s="38">
        <f>_xlfn.XLOOKUP(C323,'[8]7月'!$C:$C,'[8]7月'!$G:$G,0)</f>
        <v>0</v>
      </c>
      <c r="AF323" s="38">
        <f>_xlfn.XLOOKUP(C323,'[9]②7月-汇总'!$D:$D,'[9]②7月-汇总'!$W:$W,0)</f>
        <v>20</v>
      </c>
      <c r="AG323" s="38">
        <f>_xlfn.XLOOKUP(C323,'[9]②7月-汇总'!$D:$D,'[9]②7月-汇总'!$Z:$Z,0)</f>
        <v>0</v>
      </c>
      <c r="AH323" s="50" t="e">
        <f>AA323+AC323+#REF!+#REF!+#REF!+AF323+AG323+AD323+AE323</f>
        <v>#REF!</v>
      </c>
      <c r="AI323" s="38">
        <f>_xlfn.XLOOKUP(C323,'[9]①7月-花名册'!$E:$E,'[9]①7月-花名册'!$T:$T,0)</f>
        <v>0</v>
      </c>
      <c r="AJ323" s="38">
        <f t="shared" si="57"/>
        <v>0</v>
      </c>
      <c r="AK323" s="38">
        <f t="shared" si="58"/>
        <v>0</v>
      </c>
      <c r="AL323" s="38">
        <f t="shared" si="59"/>
        <v>0</v>
      </c>
      <c r="AM323" s="38" t="e">
        <f t="shared" si="60"/>
        <v>#REF!</v>
      </c>
      <c r="AN323" s="52">
        <f>_xlfn.XLOOKUP(C323,'[9]②7月-汇总'!$D:$D,'[9]②7月-汇总'!AI:AI,0)</f>
        <v>540</v>
      </c>
      <c r="AO323" s="52">
        <f>_xlfn.XLOOKUP(C323,'[9]②7月-汇总'!$D:$D,'[9]②7月-汇总'!AJ:AJ,0)</f>
        <v>0</v>
      </c>
      <c r="AP323" s="52">
        <f>_xlfn.XLOOKUP(C323,'[9]②7月-汇总'!$D:$D,'[9]②7月-汇总'!AL:AL,0)</f>
        <v>0</v>
      </c>
      <c r="AQ323" s="54">
        <f t="shared" si="61"/>
        <v>540</v>
      </c>
      <c r="AR323" s="55">
        <f>_xlfn.XLOOKUP(C323,'[9]②7月-汇总'!$D:$D,'[9]②7月-汇总'!X:X,0)</f>
        <v>0</v>
      </c>
      <c r="AS323" s="55">
        <f>_xlfn.XLOOKUP(C323,'[9]②7月-汇总'!$D:$D,'[9]②7月-汇总'!Y:Y,0)</f>
        <v>0</v>
      </c>
      <c r="AT323" s="55"/>
      <c r="AU323" s="52">
        <f>_xlfn.XLOOKUP(C323,'[10]7月社保'!$B:$B,'[10]7月社保'!$L:$L,0)</f>
        <v>0</v>
      </c>
      <c r="AV323" s="52">
        <f>IFERROR(IF(AL323&gt;0,_xlfn.XLOOKUP(C323,[11]健康师明细!$C:$C,[11]健康师明细!$N:$N,0),0),0)</f>
        <v>0</v>
      </c>
      <c r="AW323" s="52">
        <f>_xlfn.XLOOKUP(C323,'[9]②7月-汇总'!$D:$D,'[9]②7月-汇总'!$AC:$AC,0)</f>
        <v>0</v>
      </c>
      <c r="AX323" s="52">
        <f>_xlfn.XLOOKUP(C323,'[9]②7月-汇总'!$D:$D,'[9]②7月-汇总'!$AB:$AB,0)</f>
        <v>0</v>
      </c>
      <c r="AY323" s="52">
        <f>_xlfn.XLOOKUP(C323,'[9]②7月-汇总'!$D:$D,'[9]②7月-汇总'!$AD:$AD,0)</f>
        <v>0</v>
      </c>
      <c r="AZ323" s="54">
        <f t="shared" si="62"/>
        <v>0</v>
      </c>
      <c r="BA323" s="52">
        <f>_xlfn.XLOOKUP(C323,[11]健康师明细!$C:$C,[11]健康师明细!$K:$K,0)</f>
        <v>0</v>
      </c>
      <c r="BB323" s="55">
        <f>_xlfn.XLOOKUP(C323,'[9]②7月-汇总'!$D:$D,'[9]②7月-汇总'!$AE:$AE,0)</f>
        <v>0</v>
      </c>
      <c r="BC323" s="55">
        <f>_xlfn.XLOOKUP(C323,'[9]②7月-汇总'!$D:$D,'[9]②7月-汇总'!$AF:$AF,0)</f>
        <v>0</v>
      </c>
      <c r="BD323" s="58">
        <f>_xlfn.XLOOKUP(C323,'[9]②7月-汇总'!$D:$D,'[9]②7月-汇总'!$AG:$AG,0)</f>
        <v>0</v>
      </c>
      <c r="BE323" s="60" t="e">
        <f t="shared" si="66"/>
        <v>#REF!</v>
      </c>
      <c r="BF323" s="52" t="str">
        <f>_xlfn.XLOOKUP(C323,'[9]①7月-花名册'!$E:$E,'[9]①7月-花名册'!$U:$U,0)</f>
        <v>不发</v>
      </c>
      <c r="BG323" s="61">
        <f t="shared" si="63"/>
        <v>0</v>
      </c>
      <c r="BH323" s="61" t="e">
        <f t="shared" si="64"/>
        <v>#REF!</v>
      </c>
      <c r="BI323" s="52">
        <f>_xlfn.XLOOKUP(C323,[9]上月未发人员明细!$A:$A,[9]上月未发人员明细!$I:$I,0)</f>
        <v>0</v>
      </c>
      <c r="BJ323" s="52">
        <f>SUMIFS([7]手动调整!$F:$F,[7]手动调整!$B:$B,C323)</f>
        <v>0</v>
      </c>
      <c r="BK323" s="64">
        <f t="shared" si="65"/>
        <v>0</v>
      </c>
    </row>
    <row r="324" spans="1:63">
      <c r="A324" s="68" t="s">
        <v>322</v>
      </c>
      <c r="B324" s="25" t="s">
        <v>12</v>
      </c>
      <c r="C324" s="25" t="s">
        <v>453</v>
      </c>
      <c r="D324" s="23">
        <f>_xlfn.XLOOKUP(C324,[1]期初设置!$E:$E,[1]期初设置!$AM:$AM,0)</f>
        <v>0</v>
      </c>
      <c r="E324" s="27" t="str">
        <f>IFERROR(_xlfn.XLOOKUP(C324,[1]期初设置!$E:$E,[1]期初设置!$R:$R),"")</f>
        <v/>
      </c>
      <c r="F324" s="27" t="str">
        <f>IFERROR(_xlfn.XLOOKUP(C324,[1]期初设置!$E:$E,[1]期初设置!S:S),"")</f>
        <v/>
      </c>
      <c r="G324" s="27" t="str">
        <f>IFERROR(_xlfn.XLOOKUP(C324,[1]期初设置!$E:$E,[1]期初设置!T:T),"")</f>
        <v/>
      </c>
      <c r="H324" s="27" t="str">
        <f>IFERROR(_xlfn.XLOOKUP(C324,[1]期初设置!$E:$E,[1]期初设置!U:U),"")</f>
        <v/>
      </c>
      <c r="I324" s="31">
        <f>_xlfn.XLOOKUP(A324,[2]门店排名!$C:$C,[2]门店排名!$E:$E,0)</f>
        <v>150031.33</v>
      </c>
      <c r="J324" s="31" t="str">
        <f>IFERROR(_xlfn.XLOOKUP(D324,'[1]⑥战队统计表-B-a-②呈现-业绩明细表④'!$A:$A,'[1]⑥战队统计表-B-a-②呈现-业绩明细表④'!$C:$C,0),"")</f>
        <v/>
      </c>
      <c r="K324" s="32">
        <f>IFERROR(_xlfn.XLOOKUP(C324,[1]期初设置!$E:$E,[1]期初设置!$AI:$AI,0),"")</f>
        <v>0</v>
      </c>
      <c r="L324" s="33">
        <f>_xlfn.XLOOKUP(C324,[1]期初设置!$E:$E,[1]期初设置!$J:$J,0)</f>
        <v>0</v>
      </c>
      <c r="M324" s="35">
        <f>_xlfn.XLOOKUP(C324,[1]期初设置!$E:$E,[1]期初设置!$I:$I,0)</f>
        <v>0</v>
      </c>
      <c r="N324" s="35">
        <f>_xlfn.XLOOKUP(C324,[1]期初设置!$E:$E,[1]期初设置!$K:$K,0)</f>
        <v>0</v>
      </c>
      <c r="O324" s="33">
        <f>_xlfn.XLOOKUP(C324,[1]期初设置!$E:$E,[1]期初设置!$O:$O,0)</f>
        <v>0</v>
      </c>
      <c r="P324" s="35">
        <f>IF(_xlfn.XLOOKUP(C324,[1]期初设置!$E:$E,[1]期初设置!$N:$N,0)="同老店",0,_xlfn.XLOOKUP(C324,[1]期初设置!$E:$E,[1]期初设置!$N:$N,0))</f>
        <v>0</v>
      </c>
      <c r="Q324" s="38">
        <f>_xlfn.XLOOKUP(C324,'[3]7月'!$C:$C,'[3]7月'!$E:$E,0)</f>
        <v>0</v>
      </c>
      <c r="R324" s="38">
        <f>_xlfn.XLOOKUP(C324,'[3]7月'!$C:$C,'[3]7月'!$D:$D,0)</f>
        <v>0</v>
      </c>
      <c r="S324" s="38">
        <f>_xlfn.XLOOKUP(A324,[2]人头人次表!$A:$A,[2]人头人次表!$C:$C,0)</f>
        <v>186</v>
      </c>
      <c r="T324" s="38">
        <f>_xlfn.XLOOKUP(C324,'[4]②7月-汇总'!$D:$D,'[4]②7月-汇总'!$AP:$AP,0)</f>
        <v>9</v>
      </c>
      <c r="U324" s="38">
        <f>_xlfn.XLOOKUP(C324,'[4]②7月-汇总'!$D:$D,'[4]②7月-汇总'!$U:$U,0)</f>
        <v>0</v>
      </c>
      <c r="V324" s="41">
        <f>_xlfn.XLOOKUP(C324,[5]期初设置!$E:$E,[5]期初设置!$AG:$AG,0)</f>
        <v>0</v>
      </c>
      <c r="W324" s="42">
        <f>_xlfn.XLOOKUP(C324,[5]期初设置!$E:$E,[5]期初设置!$AH:$AH,0)</f>
        <v>0</v>
      </c>
      <c r="X324" s="42">
        <f>_xlfn.XLOOKUP(C324,[5]期初设置!$E:$E,[5]期初设置!$AI:$AI,0)</f>
        <v>0</v>
      </c>
      <c r="Y324" s="42">
        <f>_xlfn.XLOOKUP(C324,[5]期初设置!$E:$E,[5]期初设置!$AM:$AM,0)</f>
        <v>0</v>
      </c>
      <c r="Z324" s="42">
        <f t="shared" si="54"/>
        <v>0</v>
      </c>
      <c r="AA324" s="42">
        <f t="shared" si="55"/>
        <v>0</v>
      </c>
      <c r="AB324" s="42">
        <f>_xlfn.XLOOKUP(C324,'[6]健康师-人工底薪'!$A:$A,'[6]健康师-人工底薪'!$AF:$AF,0)</f>
        <v>580.65</v>
      </c>
      <c r="AC324" s="47">
        <f t="shared" si="56"/>
        <v>580.65</v>
      </c>
      <c r="AD324" s="38">
        <f>_xlfn.XLOOKUP(C324,'[3]7月'!$C:$C,'[3]7月'!$F:$F,0)</f>
        <v>0</v>
      </c>
      <c r="AE324" s="38">
        <f>_xlfn.XLOOKUP(C324,'[8]7月'!$C:$C,'[8]7月'!$G:$G,0)</f>
        <v>0</v>
      </c>
      <c r="AF324" s="38">
        <f>_xlfn.XLOOKUP(C324,'[9]②7月-汇总'!$D:$D,'[9]②7月-汇总'!$W:$W,0)</f>
        <v>20</v>
      </c>
      <c r="AG324" s="38">
        <f>_xlfn.XLOOKUP(C324,'[9]②7月-汇总'!$D:$D,'[9]②7月-汇总'!$Z:$Z,0)</f>
        <v>0</v>
      </c>
      <c r="AH324" s="50" t="e">
        <f>AA324+AC324+#REF!+#REF!+#REF!+AF324+AG324+AD324+AE324</f>
        <v>#REF!</v>
      </c>
      <c r="AI324" s="38">
        <f>_xlfn.XLOOKUP(C324,'[9]①7月-花名册'!$E:$E,'[9]①7月-花名册'!$T:$T,0)</f>
        <v>0</v>
      </c>
      <c r="AJ324" s="38">
        <f t="shared" si="57"/>
        <v>0</v>
      </c>
      <c r="AK324" s="38">
        <f t="shared" si="58"/>
        <v>0</v>
      </c>
      <c r="AL324" s="38">
        <f t="shared" si="59"/>
        <v>0</v>
      </c>
      <c r="AM324" s="38" t="e">
        <f t="shared" si="60"/>
        <v>#REF!</v>
      </c>
      <c r="AN324" s="52">
        <f>_xlfn.XLOOKUP(C324,'[9]②7月-汇总'!$D:$D,'[9]②7月-汇总'!AI:AI,0)</f>
        <v>540</v>
      </c>
      <c r="AO324" s="52">
        <f>_xlfn.XLOOKUP(C324,'[9]②7月-汇总'!$D:$D,'[9]②7月-汇总'!AJ:AJ,0)</f>
        <v>0</v>
      </c>
      <c r="AP324" s="52">
        <f>_xlfn.XLOOKUP(C324,'[9]②7月-汇总'!$D:$D,'[9]②7月-汇总'!AL:AL,0)</f>
        <v>0</v>
      </c>
      <c r="AQ324" s="54">
        <f t="shared" si="61"/>
        <v>540</v>
      </c>
      <c r="AR324" s="55">
        <f>_xlfn.XLOOKUP(C324,'[9]②7月-汇总'!$D:$D,'[9]②7月-汇总'!X:X,0)</f>
        <v>0</v>
      </c>
      <c r="AS324" s="55">
        <f>_xlfn.XLOOKUP(C324,'[9]②7月-汇总'!$D:$D,'[9]②7月-汇总'!Y:Y,0)</f>
        <v>0</v>
      </c>
      <c r="AT324" s="55"/>
      <c r="AU324" s="52">
        <f>_xlfn.XLOOKUP(C324,'[10]7月社保'!$B:$B,'[10]7月社保'!$L:$L,0)</f>
        <v>0</v>
      </c>
      <c r="AV324" s="52">
        <f>IFERROR(IF(AL324&gt;0,_xlfn.XLOOKUP(C324,[11]健康师明细!$C:$C,[11]健康师明细!$N:$N,0),0),0)</f>
        <v>0</v>
      </c>
      <c r="AW324" s="52">
        <f>_xlfn.XLOOKUP(C324,'[9]②7月-汇总'!$D:$D,'[9]②7月-汇总'!$AC:$AC,0)</f>
        <v>0</v>
      </c>
      <c r="AX324" s="52">
        <f>_xlfn.XLOOKUP(C324,'[9]②7月-汇总'!$D:$D,'[9]②7月-汇总'!$AB:$AB,0)</f>
        <v>0</v>
      </c>
      <c r="AY324" s="52">
        <f>_xlfn.XLOOKUP(C324,'[9]②7月-汇总'!$D:$D,'[9]②7月-汇总'!$AD:$AD,0)</f>
        <v>0</v>
      </c>
      <c r="AZ324" s="54">
        <f t="shared" si="62"/>
        <v>0</v>
      </c>
      <c r="BA324" s="52">
        <f>_xlfn.XLOOKUP(C324,[11]健康师明细!$C:$C,[11]健康师明细!$K:$K,0)</f>
        <v>0</v>
      </c>
      <c r="BB324" s="55">
        <f>_xlfn.XLOOKUP(C324,'[9]②7月-汇总'!$D:$D,'[9]②7月-汇总'!$AE:$AE,0)</f>
        <v>0</v>
      </c>
      <c r="BC324" s="55">
        <f>_xlfn.XLOOKUP(C324,'[9]②7月-汇总'!$D:$D,'[9]②7月-汇总'!$AF:$AF,0)</f>
        <v>0</v>
      </c>
      <c r="BD324" s="58">
        <f>_xlfn.XLOOKUP(C324,'[9]②7月-汇总'!$D:$D,'[9]②7月-汇总'!$AG:$AG,0)</f>
        <v>0</v>
      </c>
      <c r="BE324" s="60" t="e">
        <f t="shared" si="66"/>
        <v>#REF!</v>
      </c>
      <c r="BF324" s="52" t="str">
        <f>_xlfn.XLOOKUP(C324,'[9]①7月-花名册'!$E:$E,'[9]①7月-花名册'!$U:$U,0)</f>
        <v>不发</v>
      </c>
      <c r="BG324" s="61">
        <f t="shared" si="63"/>
        <v>0</v>
      </c>
      <c r="BH324" s="61" t="e">
        <f t="shared" si="64"/>
        <v>#REF!</v>
      </c>
      <c r="BI324" s="52">
        <f>_xlfn.XLOOKUP(C324,[9]上月未发人员明细!$A:$A,[9]上月未发人员明细!$I:$I,0)</f>
        <v>0</v>
      </c>
      <c r="BJ324" s="52">
        <f>SUMIFS([7]手动调整!$F:$F,[7]手动调整!$B:$B,C324)</f>
        <v>0</v>
      </c>
      <c r="BK324" s="64">
        <f t="shared" si="65"/>
        <v>0</v>
      </c>
    </row>
    <row r="325" spans="1:63">
      <c r="A325" s="68" t="s">
        <v>144</v>
      </c>
      <c r="B325" s="25" t="s">
        <v>12</v>
      </c>
      <c r="C325" s="25" t="s">
        <v>454</v>
      </c>
      <c r="D325" s="23">
        <f>_xlfn.XLOOKUP(C325,[1]期初设置!$E:$E,[1]期初设置!$AM:$AM,0)</f>
        <v>0</v>
      </c>
      <c r="E325" s="27" t="str">
        <f>IFERROR(_xlfn.XLOOKUP(C325,[1]期初设置!$E:$E,[1]期初设置!$R:$R),"")</f>
        <v/>
      </c>
      <c r="F325" s="27" t="str">
        <f>IFERROR(_xlfn.XLOOKUP(C325,[1]期初设置!$E:$E,[1]期初设置!S:S),"")</f>
        <v/>
      </c>
      <c r="G325" s="27" t="str">
        <f>IFERROR(_xlfn.XLOOKUP(C325,[1]期初设置!$E:$E,[1]期初设置!T:T),"")</f>
        <v/>
      </c>
      <c r="H325" s="27" t="str">
        <f>IFERROR(_xlfn.XLOOKUP(C325,[1]期初设置!$E:$E,[1]期初设置!U:U),"")</f>
        <v/>
      </c>
      <c r="I325" s="31">
        <f>_xlfn.XLOOKUP(A325,[2]门店排名!$C:$C,[2]门店排名!$E:$E,0)</f>
        <v>135590</v>
      </c>
      <c r="J325" s="31" t="str">
        <f>IFERROR(_xlfn.XLOOKUP(D325,'[1]⑥战队统计表-B-a-②呈现-业绩明细表④'!$A:$A,'[1]⑥战队统计表-B-a-②呈现-业绩明细表④'!$C:$C,0),"")</f>
        <v/>
      </c>
      <c r="K325" s="32">
        <f>IFERROR(_xlfn.XLOOKUP(C325,[1]期初设置!$E:$E,[1]期初设置!$AI:$AI,0),"")</f>
        <v>0</v>
      </c>
      <c r="L325" s="33">
        <f>_xlfn.XLOOKUP(C325,[1]期初设置!$E:$E,[1]期初设置!$J:$J,0)</f>
        <v>0</v>
      </c>
      <c r="M325" s="35">
        <f>_xlfn.XLOOKUP(C325,[1]期初设置!$E:$E,[1]期初设置!$I:$I,0)</f>
        <v>0</v>
      </c>
      <c r="N325" s="35">
        <f>_xlfn.XLOOKUP(C325,[1]期初设置!$E:$E,[1]期初设置!$K:$K,0)</f>
        <v>0</v>
      </c>
      <c r="O325" s="33">
        <f>_xlfn.XLOOKUP(C325,[1]期初设置!$E:$E,[1]期初设置!$O:$O,0)</f>
        <v>0</v>
      </c>
      <c r="P325" s="35">
        <f>IF(_xlfn.XLOOKUP(C325,[1]期初设置!$E:$E,[1]期初设置!$N:$N,0)="同老店",0,_xlfn.XLOOKUP(C325,[1]期初设置!$E:$E,[1]期初设置!$N:$N,0))</f>
        <v>0</v>
      </c>
      <c r="Q325" s="38">
        <f>_xlfn.XLOOKUP(C325,'[3]7月'!$C:$C,'[3]7月'!$E:$E,0)</f>
        <v>0</v>
      </c>
      <c r="R325" s="38">
        <f>_xlfn.XLOOKUP(C325,'[3]7月'!$C:$C,'[3]7月'!$D:$D,0)</f>
        <v>0</v>
      </c>
      <c r="S325" s="38">
        <f>_xlfn.XLOOKUP(A325,[2]人头人次表!$A:$A,[2]人头人次表!$C:$C,0)</f>
        <v>150</v>
      </c>
      <c r="T325" s="38">
        <f>_xlfn.XLOOKUP(C325,'[4]②7月-汇总'!$D:$D,'[4]②7月-汇总'!$AP:$AP,0)</f>
        <v>9</v>
      </c>
      <c r="U325" s="38">
        <f>_xlfn.XLOOKUP(C325,'[4]②7月-汇总'!$D:$D,'[4]②7月-汇总'!$U:$U,0)</f>
        <v>0</v>
      </c>
      <c r="V325" s="41">
        <f>_xlfn.XLOOKUP(C325,[5]期初设置!$E:$E,[5]期初设置!$AG:$AG,0)</f>
        <v>0</v>
      </c>
      <c r="W325" s="42">
        <f>_xlfn.XLOOKUP(C325,[5]期初设置!$E:$E,[5]期初设置!$AH:$AH,0)</f>
        <v>0</v>
      </c>
      <c r="X325" s="42">
        <f>_xlfn.XLOOKUP(C325,[5]期初设置!$E:$E,[5]期初设置!$AI:$AI,0)</f>
        <v>0</v>
      </c>
      <c r="Y325" s="42">
        <f>_xlfn.XLOOKUP(C325,[5]期初设置!$E:$E,[5]期初设置!$AM:$AM,0)</f>
        <v>0</v>
      </c>
      <c r="Z325" s="42">
        <f t="shared" si="54"/>
        <v>0</v>
      </c>
      <c r="AA325" s="42">
        <f t="shared" si="55"/>
        <v>0</v>
      </c>
      <c r="AB325" s="42">
        <f>_xlfn.XLOOKUP(C325,'[6]健康师-人工底薪'!$A:$A,'[6]健康师-人工底薪'!$AF:$AF,0)</f>
        <v>522.58064516129</v>
      </c>
      <c r="AC325" s="47">
        <f t="shared" si="56"/>
        <v>522.58064516129</v>
      </c>
      <c r="AD325" s="38">
        <f>_xlfn.XLOOKUP(C325,'[3]7月'!$C:$C,'[3]7月'!$F:$F,0)</f>
        <v>0</v>
      </c>
      <c r="AE325" s="38">
        <f>_xlfn.XLOOKUP(C325,'[8]7月'!$C:$C,'[8]7月'!$G:$G,0)</f>
        <v>0</v>
      </c>
      <c r="AF325" s="38">
        <f>_xlfn.XLOOKUP(C325,'[9]②7月-汇总'!$D:$D,'[9]②7月-汇总'!$W:$W,0)</f>
        <v>20</v>
      </c>
      <c r="AG325" s="38">
        <f>_xlfn.XLOOKUP(C325,'[9]②7月-汇总'!$D:$D,'[9]②7月-汇总'!$Z:$Z,0)</f>
        <v>0</v>
      </c>
      <c r="AH325" s="50" t="e">
        <f>AA325+AC325+#REF!+#REF!+#REF!+AF325+AG325+AD325+AE325</f>
        <v>#REF!</v>
      </c>
      <c r="AI325" s="38">
        <f>_xlfn.XLOOKUP(C325,'[9]①7月-花名册'!$E:$E,'[9]①7月-花名册'!$T:$T,0)</f>
        <v>0</v>
      </c>
      <c r="AJ325" s="38">
        <f t="shared" si="57"/>
        <v>0</v>
      </c>
      <c r="AK325" s="38">
        <f t="shared" si="58"/>
        <v>0</v>
      </c>
      <c r="AL325" s="38">
        <f t="shared" si="59"/>
        <v>0</v>
      </c>
      <c r="AM325" s="38" t="e">
        <f t="shared" si="60"/>
        <v>#REF!</v>
      </c>
      <c r="AN325" s="52">
        <f>_xlfn.XLOOKUP(C325,'[9]②7月-汇总'!$D:$D,'[9]②7月-汇总'!AI:AI,0)</f>
        <v>540</v>
      </c>
      <c r="AO325" s="52">
        <f>_xlfn.XLOOKUP(C325,'[9]②7月-汇总'!$D:$D,'[9]②7月-汇总'!AJ:AJ,0)</f>
        <v>0</v>
      </c>
      <c r="AP325" s="52">
        <f>_xlfn.XLOOKUP(C325,'[9]②7月-汇总'!$D:$D,'[9]②7月-汇总'!AL:AL,0)</f>
        <v>0</v>
      </c>
      <c r="AQ325" s="54">
        <f t="shared" si="61"/>
        <v>540</v>
      </c>
      <c r="AR325" s="55">
        <f>_xlfn.XLOOKUP(C325,'[9]②7月-汇总'!$D:$D,'[9]②7月-汇总'!X:X,0)</f>
        <v>0</v>
      </c>
      <c r="AS325" s="55">
        <f>_xlfn.XLOOKUP(C325,'[9]②7月-汇总'!$D:$D,'[9]②7月-汇总'!Y:Y,0)</f>
        <v>0</v>
      </c>
      <c r="AT325" s="55"/>
      <c r="AU325" s="52">
        <f>_xlfn.XLOOKUP(C325,'[10]7月社保'!$B:$B,'[10]7月社保'!$L:$L,0)</f>
        <v>0</v>
      </c>
      <c r="AV325" s="52">
        <f>IFERROR(IF(AL325&gt;0,_xlfn.XLOOKUP(C325,[11]健康师明细!$C:$C,[11]健康师明细!$N:$N,0),0),0)</f>
        <v>0</v>
      </c>
      <c r="AW325" s="52">
        <f>_xlfn.XLOOKUP(C325,'[9]②7月-汇总'!$D:$D,'[9]②7月-汇总'!$AC:$AC,0)</f>
        <v>0</v>
      </c>
      <c r="AX325" s="52">
        <f>_xlfn.XLOOKUP(C325,'[9]②7月-汇总'!$D:$D,'[9]②7月-汇总'!$AB:$AB,0)</f>
        <v>0</v>
      </c>
      <c r="AY325" s="52">
        <f>_xlfn.XLOOKUP(C325,'[9]②7月-汇总'!$D:$D,'[9]②7月-汇总'!$AD:$AD,0)</f>
        <v>0</v>
      </c>
      <c r="AZ325" s="54">
        <f t="shared" si="62"/>
        <v>0</v>
      </c>
      <c r="BA325" s="52">
        <f>_xlfn.XLOOKUP(C325,[11]健康师明细!$C:$C,[11]健康师明细!$K:$K,0)</f>
        <v>0</v>
      </c>
      <c r="BB325" s="55">
        <f>_xlfn.XLOOKUP(C325,'[9]②7月-汇总'!$D:$D,'[9]②7月-汇总'!$AE:$AE,0)</f>
        <v>0</v>
      </c>
      <c r="BC325" s="55">
        <f>_xlfn.XLOOKUP(C325,'[9]②7月-汇总'!$D:$D,'[9]②7月-汇总'!$AF:$AF,0)</f>
        <v>0</v>
      </c>
      <c r="BD325" s="58">
        <f>_xlfn.XLOOKUP(C325,'[9]②7月-汇总'!$D:$D,'[9]②7月-汇总'!$AG:$AG,0)</f>
        <v>0</v>
      </c>
      <c r="BE325" s="60" t="e">
        <f t="shared" si="66"/>
        <v>#REF!</v>
      </c>
      <c r="BF325" s="52" t="str">
        <f>_xlfn.XLOOKUP(C325,'[9]①7月-花名册'!$E:$E,'[9]①7月-花名册'!$U:$U,0)</f>
        <v>不发</v>
      </c>
      <c r="BG325" s="61">
        <f t="shared" si="63"/>
        <v>0</v>
      </c>
      <c r="BH325" s="61" t="e">
        <f t="shared" si="64"/>
        <v>#REF!</v>
      </c>
      <c r="BI325" s="52">
        <f>_xlfn.XLOOKUP(C325,[9]上月未发人员明细!$A:$A,[9]上月未发人员明细!$I:$I,0)</f>
        <v>0</v>
      </c>
      <c r="BJ325" s="52">
        <f>SUMIFS([7]手动调整!$F:$F,[7]手动调整!$B:$B,C325)</f>
        <v>0</v>
      </c>
      <c r="BK325" s="64">
        <f t="shared" si="65"/>
        <v>0</v>
      </c>
    </row>
    <row r="326" spans="1:63">
      <c r="A326" s="68" t="s">
        <v>289</v>
      </c>
      <c r="B326" s="25" t="s">
        <v>12</v>
      </c>
      <c r="C326" s="25" t="s">
        <v>455</v>
      </c>
      <c r="D326" s="23">
        <f>_xlfn.XLOOKUP(C326,[1]期初设置!$E:$E,[1]期初设置!$AM:$AM,0)</f>
        <v>0</v>
      </c>
      <c r="E326" s="27" t="str">
        <f>IFERROR(_xlfn.XLOOKUP(C326,[1]期初设置!$E:$E,[1]期初设置!$R:$R),"")</f>
        <v/>
      </c>
      <c r="F326" s="27" t="str">
        <f>IFERROR(_xlfn.XLOOKUP(C326,[1]期初设置!$E:$E,[1]期初设置!S:S),"")</f>
        <v/>
      </c>
      <c r="G326" s="27" t="str">
        <f>IFERROR(_xlfn.XLOOKUP(C326,[1]期初设置!$E:$E,[1]期初设置!T:T),"")</f>
        <v/>
      </c>
      <c r="H326" s="27" t="str">
        <f>IFERROR(_xlfn.XLOOKUP(C326,[1]期初设置!$E:$E,[1]期初设置!U:U),"")</f>
        <v/>
      </c>
      <c r="I326" s="31">
        <f>_xlfn.XLOOKUP(A326,[2]门店排名!$C:$C,[2]门店排名!$E:$E,0)</f>
        <v>169632</v>
      </c>
      <c r="J326" s="31" t="str">
        <f>IFERROR(_xlfn.XLOOKUP(D326,'[1]⑥战队统计表-B-a-②呈现-业绩明细表④'!$A:$A,'[1]⑥战队统计表-B-a-②呈现-业绩明细表④'!$C:$C,0),"")</f>
        <v/>
      </c>
      <c r="K326" s="32">
        <f>IFERROR(_xlfn.XLOOKUP(C326,[1]期初设置!$E:$E,[1]期初设置!$AI:$AI,0),"")</f>
        <v>0</v>
      </c>
      <c r="L326" s="33">
        <f>_xlfn.XLOOKUP(C326,[1]期初设置!$E:$E,[1]期初设置!$J:$J,0)</f>
        <v>0</v>
      </c>
      <c r="M326" s="35">
        <f>_xlfn.XLOOKUP(C326,[1]期初设置!$E:$E,[1]期初设置!$I:$I,0)</f>
        <v>0</v>
      </c>
      <c r="N326" s="35">
        <f>_xlfn.XLOOKUP(C326,[1]期初设置!$E:$E,[1]期初设置!$K:$K,0)</f>
        <v>0</v>
      </c>
      <c r="O326" s="33">
        <f>_xlfn.XLOOKUP(C326,[1]期初设置!$E:$E,[1]期初设置!$O:$O,0)</f>
        <v>0</v>
      </c>
      <c r="P326" s="35">
        <f>IF(_xlfn.XLOOKUP(C326,[1]期初设置!$E:$E,[1]期初设置!$N:$N,0)="同老店",0,_xlfn.XLOOKUP(C326,[1]期初设置!$E:$E,[1]期初设置!$N:$N,0))</f>
        <v>0</v>
      </c>
      <c r="Q326" s="38">
        <f>_xlfn.XLOOKUP(C326,'[3]7月'!$C:$C,'[3]7月'!$E:$E,0)</f>
        <v>0</v>
      </c>
      <c r="R326" s="38">
        <f>_xlfn.XLOOKUP(C326,'[3]7月'!$C:$C,'[3]7月'!$D:$D,0)</f>
        <v>0</v>
      </c>
      <c r="S326" s="38">
        <f>_xlfn.XLOOKUP(A326,[2]人头人次表!$A:$A,[2]人头人次表!$C:$C,0)</f>
        <v>180</v>
      </c>
      <c r="T326" s="38">
        <f>_xlfn.XLOOKUP(C326,'[4]②7月-汇总'!$D:$D,'[4]②7月-汇总'!$AP:$AP,0)</f>
        <v>8</v>
      </c>
      <c r="U326" s="38">
        <f>_xlfn.XLOOKUP(C326,'[4]②7月-汇总'!$D:$D,'[4]②7月-汇总'!$U:$U,0)</f>
        <v>0</v>
      </c>
      <c r="V326" s="41">
        <f>_xlfn.XLOOKUP(C326,[5]期初设置!$E:$E,[5]期初设置!$AG:$AG,0)</f>
        <v>0</v>
      </c>
      <c r="W326" s="42">
        <f>_xlfn.XLOOKUP(C326,[5]期初设置!$E:$E,[5]期初设置!$AH:$AH,0)</f>
        <v>0</v>
      </c>
      <c r="X326" s="42">
        <f>_xlfn.XLOOKUP(C326,[5]期初设置!$E:$E,[5]期初设置!$AI:$AI,0)</f>
        <v>0</v>
      </c>
      <c r="Y326" s="42">
        <f>_xlfn.XLOOKUP(C326,[5]期初设置!$E:$E,[5]期初设置!$AM:$AM,0)</f>
        <v>0</v>
      </c>
      <c r="Z326" s="42">
        <f t="shared" si="54"/>
        <v>0</v>
      </c>
      <c r="AA326" s="42">
        <f t="shared" si="55"/>
        <v>0</v>
      </c>
      <c r="AB326" s="42">
        <f>_xlfn.XLOOKUP(C326,'[6]健康师-人工底薪'!$A:$A,'[6]健康师-人工底薪'!$AF:$AF,0)</f>
        <v>464.516129032258</v>
      </c>
      <c r="AC326" s="47">
        <f t="shared" si="56"/>
        <v>464.516129032258</v>
      </c>
      <c r="AD326" s="38">
        <f>_xlfn.XLOOKUP(C326,'[3]7月'!$C:$C,'[3]7月'!$F:$F,0)</f>
        <v>0</v>
      </c>
      <c r="AE326" s="38">
        <f>_xlfn.XLOOKUP(C326,'[8]7月'!$C:$C,'[8]7月'!$G:$G,0)</f>
        <v>0</v>
      </c>
      <c r="AF326" s="38">
        <f>_xlfn.XLOOKUP(C326,'[9]②7月-汇总'!$D:$D,'[9]②7月-汇总'!$W:$W,0)</f>
        <v>20</v>
      </c>
      <c r="AG326" s="38">
        <f>_xlfn.XLOOKUP(C326,'[9]②7月-汇总'!$D:$D,'[9]②7月-汇总'!$Z:$Z,0)</f>
        <v>0</v>
      </c>
      <c r="AH326" s="50" t="e">
        <f>AA326+AC326+#REF!+#REF!+#REF!+AF326+AG326+AD326+AE326</f>
        <v>#REF!</v>
      </c>
      <c r="AI326" s="38">
        <f>_xlfn.XLOOKUP(C326,'[9]①7月-花名册'!$E:$E,'[9]①7月-花名册'!$T:$T,0)</f>
        <v>0</v>
      </c>
      <c r="AJ326" s="38">
        <f t="shared" si="57"/>
        <v>0</v>
      </c>
      <c r="AK326" s="38">
        <f t="shared" si="58"/>
        <v>0</v>
      </c>
      <c r="AL326" s="38">
        <f t="shared" si="59"/>
        <v>0</v>
      </c>
      <c r="AM326" s="38" t="e">
        <f t="shared" si="60"/>
        <v>#REF!</v>
      </c>
      <c r="AN326" s="52">
        <f>_xlfn.XLOOKUP(C326,'[9]②7月-汇总'!$D:$D,'[9]②7月-汇总'!AI:AI,0)</f>
        <v>480</v>
      </c>
      <c r="AO326" s="52">
        <f>_xlfn.XLOOKUP(C326,'[9]②7月-汇总'!$D:$D,'[9]②7月-汇总'!AJ:AJ,0)</f>
        <v>0</v>
      </c>
      <c r="AP326" s="52">
        <f>_xlfn.XLOOKUP(C326,'[9]②7月-汇总'!$D:$D,'[9]②7月-汇总'!AL:AL,0)</f>
        <v>0</v>
      </c>
      <c r="AQ326" s="54">
        <f t="shared" si="61"/>
        <v>480</v>
      </c>
      <c r="AR326" s="55">
        <f>_xlfn.XLOOKUP(C326,'[9]②7月-汇总'!$D:$D,'[9]②7月-汇总'!X:X,0)</f>
        <v>0</v>
      </c>
      <c r="AS326" s="55">
        <f>_xlfn.XLOOKUP(C326,'[9]②7月-汇总'!$D:$D,'[9]②7月-汇总'!Y:Y,0)</f>
        <v>0</v>
      </c>
      <c r="AT326" s="55"/>
      <c r="AU326" s="52">
        <f>_xlfn.XLOOKUP(C326,'[10]7月社保'!$B:$B,'[10]7月社保'!$L:$L,0)</f>
        <v>0</v>
      </c>
      <c r="AV326" s="52">
        <f>IFERROR(IF(AL326&gt;0,_xlfn.XLOOKUP(C326,[11]健康师明细!$C:$C,[11]健康师明细!$N:$N,0),0),0)</f>
        <v>0</v>
      </c>
      <c r="AW326" s="52">
        <f>_xlfn.XLOOKUP(C326,'[9]②7月-汇总'!$D:$D,'[9]②7月-汇总'!$AC:$AC,0)</f>
        <v>0</v>
      </c>
      <c r="AX326" s="52">
        <f>_xlfn.XLOOKUP(C326,'[9]②7月-汇总'!$D:$D,'[9]②7月-汇总'!$AB:$AB,0)</f>
        <v>0</v>
      </c>
      <c r="AY326" s="52">
        <f>_xlfn.XLOOKUP(C326,'[9]②7月-汇总'!$D:$D,'[9]②7月-汇总'!$AD:$AD,0)</f>
        <v>0</v>
      </c>
      <c r="AZ326" s="54">
        <f t="shared" si="62"/>
        <v>0</v>
      </c>
      <c r="BA326" s="52">
        <f>_xlfn.XLOOKUP(C326,[11]健康师明细!$C:$C,[11]健康师明细!$K:$K,0)</f>
        <v>0</v>
      </c>
      <c r="BB326" s="55">
        <f>_xlfn.XLOOKUP(C326,'[9]②7月-汇总'!$D:$D,'[9]②7月-汇总'!$AE:$AE,0)</f>
        <v>0</v>
      </c>
      <c r="BC326" s="55">
        <f>_xlfn.XLOOKUP(C326,'[9]②7月-汇总'!$D:$D,'[9]②7月-汇总'!$AF:$AF,0)</f>
        <v>0</v>
      </c>
      <c r="BD326" s="58">
        <f>_xlfn.XLOOKUP(C326,'[9]②7月-汇总'!$D:$D,'[9]②7月-汇总'!$AG:$AG,0)</f>
        <v>0</v>
      </c>
      <c r="BE326" s="60" t="e">
        <f t="shared" si="66"/>
        <v>#REF!</v>
      </c>
      <c r="BF326" s="52" t="str">
        <f>_xlfn.XLOOKUP(C326,'[9]①7月-花名册'!$E:$E,'[9]①7月-花名册'!$U:$U,0)</f>
        <v>不发</v>
      </c>
      <c r="BG326" s="61">
        <f t="shared" si="63"/>
        <v>0</v>
      </c>
      <c r="BH326" s="61" t="e">
        <f t="shared" si="64"/>
        <v>#REF!</v>
      </c>
      <c r="BI326" s="52">
        <f>_xlfn.XLOOKUP(C326,[9]上月未发人员明细!$A:$A,[9]上月未发人员明细!$I:$I,0)</f>
        <v>0</v>
      </c>
      <c r="BJ326" s="52">
        <f>SUMIFS([7]手动调整!$F:$F,[7]手动调整!$B:$B,C326)</f>
        <v>0</v>
      </c>
      <c r="BK326" s="64">
        <f t="shared" si="65"/>
        <v>0</v>
      </c>
    </row>
    <row r="327" spans="1:63">
      <c r="A327" s="68" t="s">
        <v>174</v>
      </c>
      <c r="B327" s="25" t="s">
        <v>12</v>
      </c>
      <c r="C327" s="25" t="s">
        <v>456</v>
      </c>
      <c r="D327" s="23">
        <f>_xlfn.XLOOKUP(C327,[1]期初设置!$E:$E,[1]期初设置!$AM:$AM,0)</f>
        <v>0</v>
      </c>
      <c r="E327" s="27" t="str">
        <f>IFERROR(_xlfn.XLOOKUP(C327,[1]期初设置!$E:$E,[1]期初设置!$R:$R),"")</f>
        <v/>
      </c>
      <c r="F327" s="27" t="str">
        <f>IFERROR(_xlfn.XLOOKUP(C327,[1]期初设置!$E:$E,[1]期初设置!S:S),"")</f>
        <v/>
      </c>
      <c r="G327" s="27" t="str">
        <f>IFERROR(_xlfn.XLOOKUP(C327,[1]期初设置!$E:$E,[1]期初设置!T:T),"")</f>
        <v/>
      </c>
      <c r="H327" s="27" t="str">
        <f>IFERROR(_xlfn.XLOOKUP(C327,[1]期初设置!$E:$E,[1]期初设置!U:U),"")</f>
        <v/>
      </c>
      <c r="I327" s="31">
        <f>_xlfn.XLOOKUP(A327,[2]门店排名!$C:$C,[2]门店排名!$E:$E,0)</f>
        <v>111267</v>
      </c>
      <c r="J327" s="31" t="str">
        <f>IFERROR(_xlfn.XLOOKUP(D327,'[1]⑥战队统计表-B-a-②呈现-业绩明细表④'!$A:$A,'[1]⑥战队统计表-B-a-②呈现-业绩明细表④'!$C:$C,0),"")</f>
        <v/>
      </c>
      <c r="K327" s="32">
        <f>IFERROR(_xlfn.XLOOKUP(C327,[1]期初设置!$E:$E,[1]期初设置!$AI:$AI,0),"")</f>
        <v>0</v>
      </c>
      <c r="L327" s="33">
        <f>_xlfn.XLOOKUP(C327,[1]期初设置!$E:$E,[1]期初设置!$J:$J,0)</f>
        <v>0</v>
      </c>
      <c r="M327" s="35">
        <f>_xlfn.XLOOKUP(C327,[1]期初设置!$E:$E,[1]期初设置!$I:$I,0)</f>
        <v>0</v>
      </c>
      <c r="N327" s="35">
        <f>_xlfn.XLOOKUP(C327,[1]期初设置!$E:$E,[1]期初设置!$K:$K,0)</f>
        <v>0</v>
      </c>
      <c r="O327" s="33">
        <f>_xlfn.XLOOKUP(C327,[1]期初设置!$E:$E,[1]期初设置!$O:$O,0)</f>
        <v>0</v>
      </c>
      <c r="P327" s="35">
        <f>IF(_xlfn.XLOOKUP(C327,[1]期初设置!$E:$E,[1]期初设置!$N:$N,0)="同老店",0,_xlfn.XLOOKUP(C327,[1]期初设置!$E:$E,[1]期初设置!$N:$N,0))</f>
        <v>0</v>
      </c>
      <c r="Q327" s="38">
        <f>_xlfn.XLOOKUP(C327,'[3]7月'!$C:$C,'[3]7月'!$E:$E,0)</f>
        <v>0</v>
      </c>
      <c r="R327" s="38">
        <f>_xlfn.XLOOKUP(C327,'[3]7月'!$C:$C,'[3]7月'!$D:$D,0)</f>
        <v>0</v>
      </c>
      <c r="S327" s="38">
        <f>_xlfn.XLOOKUP(A327,[2]人头人次表!$A:$A,[2]人头人次表!$C:$C,0)</f>
        <v>142</v>
      </c>
      <c r="T327" s="38">
        <f>_xlfn.XLOOKUP(C327,'[4]②7月-汇总'!$D:$D,'[4]②7月-汇总'!$AP:$AP,0)</f>
        <v>4</v>
      </c>
      <c r="U327" s="38">
        <f>_xlfn.XLOOKUP(C327,'[4]②7月-汇总'!$D:$D,'[4]②7月-汇总'!$U:$U,0)</f>
        <v>0</v>
      </c>
      <c r="V327" s="41">
        <f>_xlfn.XLOOKUP(C327,[5]期初设置!$E:$E,[5]期初设置!$AG:$AG,0)</f>
        <v>0</v>
      </c>
      <c r="W327" s="42">
        <f>_xlfn.XLOOKUP(C327,[5]期初设置!$E:$E,[5]期初设置!$AH:$AH,0)</f>
        <v>0</v>
      </c>
      <c r="X327" s="42">
        <f>_xlfn.XLOOKUP(C327,[5]期初设置!$E:$E,[5]期初设置!$AI:$AI,0)</f>
        <v>0</v>
      </c>
      <c r="Y327" s="42">
        <f>_xlfn.XLOOKUP(C327,[5]期初设置!$E:$E,[5]期初设置!$AM:$AM,0)</f>
        <v>0</v>
      </c>
      <c r="Z327" s="42">
        <f t="shared" si="54"/>
        <v>0</v>
      </c>
      <c r="AA327" s="42">
        <f t="shared" si="55"/>
        <v>0</v>
      </c>
      <c r="AB327" s="42">
        <f>_xlfn.XLOOKUP(C327,'[6]健康师-人工底薪'!$A:$A,'[6]健康师-人工底薪'!$AF:$AF,0)</f>
        <v>232.258064516129</v>
      </c>
      <c r="AC327" s="47">
        <f t="shared" si="56"/>
        <v>232.258064516129</v>
      </c>
      <c r="AD327" s="38">
        <f>_xlfn.XLOOKUP(C327,'[3]7月'!$C:$C,'[3]7月'!$F:$F,0)</f>
        <v>0</v>
      </c>
      <c r="AE327" s="38">
        <f>_xlfn.XLOOKUP(C327,'[8]7月'!$C:$C,'[8]7月'!$G:$G,0)</f>
        <v>0</v>
      </c>
      <c r="AF327" s="38">
        <f>_xlfn.XLOOKUP(C327,'[9]②7月-汇总'!$D:$D,'[9]②7月-汇总'!$W:$W,0)</f>
        <v>0</v>
      </c>
      <c r="AG327" s="38">
        <f>_xlfn.XLOOKUP(C327,'[9]②7月-汇总'!$D:$D,'[9]②7月-汇总'!$Z:$Z,0)</f>
        <v>0</v>
      </c>
      <c r="AH327" s="50" t="e">
        <f>AA327+AC327+#REF!+#REF!+#REF!+AF327+AG327+AD327+AE327</f>
        <v>#REF!</v>
      </c>
      <c r="AI327" s="38">
        <f>_xlfn.XLOOKUP(C327,'[9]①7月-花名册'!$E:$E,'[9]①7月-花名册'!$T:$T,0)</f>
        <v>0</v>
      </c>
      <c r="AJ327" s="38">
        <f t="shared" si="57"/>
        <v>0</v>
      </c>
      <c r="AK327" s="38">
        <f t="shared" si="58"/>
        <v>0</v>
      </c>
      <c r="AL327" s="38">
        <f t="shared" si="59"/>
        <v>0</v>
      </c>
      <c r="AM327" s="38" t="e">
        <f t="shared" si="60"/>
        <v>#REF!</v>
      </c>
      <c r="AN327" s="52">
        <f>_xlfn.XLOOKUP(C327,'[9]②7月-汇总'!$D:$D,'[9]②7月-汇总'!AI:AI,0)</f>
        <v>240</v>
      </c>
      <c r="AO327" s="52">
        <f>_xlfn.XLOOKUP(C327,'[9]②7月-汇总'!$D:$D,'[9]②7月-汇总'!AJ:AJ,0)</f>
        <v>0</v>
      </c>
      <c r="AP327" s="52">
        <f>_xlfn.XLOOKUP(C327,'[9]②7月-汇总'!$D:$D,'[9]②7月-汇总'!AL:AL,0)</f>
        <v>0</v>
      </c>
      <c r="AQ327" s="54">
        <f t="shared" si="61"/>
        <v>240</v>
      </c>
      <c r="AR327" s="55">
        <f>_xlfn.XLOOKUP(C327,'[9]②7月-汇总'!$D:$D,'[9]②7月-汇总'!X:X,0)</f>
        <v>0</v>
      </c>
      <c r="AS327" s="55">
        <f>_xlfn.XLOOKUP(C327,'[9]②7月-汇总'!$D:$D,'[9]②7月-汇总'!Y:Y,0)</f>
        <v>0</v>
      </c>
      <c r="AT327" s="55"/>
      <c r="AU327" s="52">
        <f>_xlfn.XLOOKUP(C327,'[10]7月社保'!$B:$B,'[10]7月社保'!$L:$L,0)</f>
        <v>0</v>
      </c>
      <c r="AV327" s="52">
        <f>IFERROR(IF(AL327&gt;0,_xlfn.XLOOKUP(C327,[11]健康师明细!$C:$C,[11]健康师明细!$N:$N,0),0),0)</f>
        <v>0</v>
      </c>
      <c r="AW327" s="52">
        <f>_xlfn.XLOOKUP(C327,'[9]②7月-汇总'!$D:$D,'[9]②7月-汇总'!$AC:$AC,0)</f>
        <v>0</v>
      </c>
      <c r="AX327" s="52">
        <f>_xlfn.XLOOKUP(C327,'[9]②7月-汇总'!$D:$D,'[9]②7月-汇总'!$AB:$AB,0)</f>
        <v>0</v>
      </c>
      <c r="AY327" s="52">
        <f>_xlfn.XLOOKUP(C327,'[9]②7月-汇总'!$D:$D,'[9]②7月-汇总'!$AD:$AD,0)</f>
        <v>0</v>
      </c>
      <c r="AZ327" s="54">
        <f t="shared" si="62"/>
        <v>0</v>
      </c>
      <c r="BA327" s="52">
        <f>_xlfn.XLOOKUP(C327,[11]健康师明细!$C:$C,[11]健康师明细!$K:$K,0)</f>
        <v>0</v>
      </c>
      <c r="BB327" s="55">
        <f>_xlfn.XLOOKUP(C327,'[9]②7月-汇总'!$D:$D,'[9]②7月-汇总'!$AE:$AE,0)</f>
        <v>0</v>
      </c>
      <c r="BC327" s="55">
        <f>_xlfn.XLOOKUP(C327,'[9]②7月-汇总'!$D:$D,'[9]②7月-汇总'!$AF:$AF,0)</f>
        <v>0</v>
      </c>
      <c r="BD327" s="58">
        <f>_xlfn.XLOOKUP(C327,'[9]②7月-汇总'!$D:$D,'[9]②7月-汇总'!$AG:$AG,0)</f>
        <v>0</v>
      </c>
      <c r="BE327" s="60" t="e">
        <f t="shared" si="66"/>
        <v>#REF!</v>
      </c>
      <c r="BF327" s="52" t="str">
        <f>_xlfn.XLOOKUP(C327,'[9]①7月-花名册'!$E:$E,'[9]①7月-花名册'!$U:$U,0)</f>
        <v>不发</v>
      </c>
      <c r="BG327" s="61">
        <f t="shared" si="63"/>
        <v>0</v>
      </c>
      <c r="BH327" s="61" t="e">
        <f t="shared" si="64"/>
        <v>#REF!</v>
      </c>
      <c r="BI327" s="52">
        <f>_xlfn.XLOOKUP(C327,[9]上月未发人员明细!$A:$A,[9]上月未发人员明细!$I:$I,0)</f>
        <v>0</v>
      </c>
      <c r="BJ327" s="52">
        <f>SUMIFS([7]手动调整!$F:$F,[7]手动调整!$B:$B,C327)</f>
        <v>0</v>
      </c>
      <c r="BK327" s="64">
        <f t="shared" si="65"/>
        <v>0</v>
      </c>
    </row>
    <row r="328" spans="1:63">
      <c r="A328" s="68" t="s">
        <v>268</v>
      </c>
      <c r="B328" s="25" t="s">
        <v>12</v>
      </c>
      <c r="C328" s="25" t="s">
        <v>457</v>
      </c>
      <c r="D328" s="23">
        <f>_xlfn.XLOOKUP(C328,[1]期初设置!$E:$E,[1]期初设置!$AM:$AM,0)</f>
        <v>0</v>
      </c>
      <c r="E328" s="27" t="str">
        <f>IFERROR(_xlfn.XLOOKUP(C328,[1]期初设置!$E:$E,[1]期初设置!$R:$R),"")</f>
        <v/>
      </c>
      <c r="F328" s="27" t="str">
        <f>IFERROR(_xlfn.XLOOKUP(C328,[1]期初设置!$E:$E,[1]期初设置!S:S),"")</f>
        <v/>
      </c>
      <c r="G328" s="27" t="str">
        <f>IFERROR(_xlfn.XLOOKUP(C328,[1]期初设置!$E:$E,[1]期初设置!T:T),"")</f>
        <v/>
      </c>
      <c r="H328" s="27" t="str">
        <f>IFERROR(_xlfn.XLOOKUP(C328,[1]期初设置!$E:$E,[1]期初设置!U:U),"")</f>
        <v/>
      </c>
      <c r="I328" s="31">
        <f>_xlfn.XLOOKUP(A328,[2]门店排名!$C:$C,[2]门店排名!$E:$E,0)</f>
        <v>133334.88</v>
      </c>
      <c r="J328" s="31" t="str">
        <f>IFERROR(_xlfn.XLOOKUP(D328,'[1]⑥战队统计表-B-a-②呈现-业绩明细表④'!$A:$A,'[1]⑥战队统计表-B-a-②呈现-业绩明细表④'!$C:$C,0),"")</f>
        <v/>
      </c>
      <c r="K328" s="32">
        <f>IFERROR(_xlfn.XLOOKUP(C328,[1]期初设置!$E:$E,[1]期初设置!$AI:$AI,0),"")</f>
        <v>0</v>
      </c>
      <c r="L328" s="33">
        <f>_xlfn.XLOOKUP(C328,[1]期初设置!$E:$E,[1]期初设置!$J:$J,0)</f>
        <v>0</v>
      </c>
      <c r="M328" s="35">
        <f>_xlfn.XLOOKUP(C328,[1]期初设置!$E:$E,[1]期初设置!$I:$I,0)</f>
        <v>0</v>
      </c>
      <c r="N328" s="35">
        <f>_xlfn.XLOOKUP(C328,[1]期初设置!$E:$E,[1]期初设置!$K:$K,0)</f>
        <v>0</v>
      </c>
      <c r="O328" s="33">
        <f>_xlfn.XLOOKUP(C328,[1]期初设置!$E:$E,[1]期初设置!$O:$O,0)</f>
        <v>0</v>
      </c>
      <c r="P328" s="35">
        <f>IF(_xlfn.XLOOKUP(C328,[1]期初设置!$E:$E,[1]期初设置!$N:$N,0)="同老店",0,_xlfn.XLOOKUP(C328,[1]期初设置!$E:$E,[1]期初设置!$N:$N,0))</f>
        <v>0</v>
      </c>
      <c r="Q328" s="38">
        <f>_xlfn.XLOOKUP(C328,'[3]7月'!$C:$C,'[3]7月'!$E:$E,0)</f>
        <v>0</v>
      </c>
      <c r="R328" s="38">
        <f>_xlfn.XLOOKUP(C328,'[3]7月'!$C:$C,'[3]7月'!$D:$D,0)</f>
        <v>0</v>
      </c>
      <c r="S328" s="38">
        <f>_xlfn.XLOOKUP(A328,[2]人头人次表!$A:$A,[2]人头人次表!$C:$C,0)</f>
        <v>117</v>
      </c>
      <c r="T328" s="38">
        <f>_xlfn.XLOOKUP(C328,'[4]②7月-汇总'!$D:$D,'[4]②7月-汇总'!$AP:$AP,0)</f>
        <v>7</v>
      </c>
      <c r="U328" s="38">
        <f>_xlfn.XLOOKUP(C328,'[4]②7月-汇总'!$D:$D,'[4]②7月-汇总'!$U:$U,0)</f>
        <v>0</v>
      </c>
      <c r="V328" s="41">
        <f>_xlfn.XLOOKUP(C328,[5]期初设置!$E:$E,[5]期初设置!$AG:$AG,0)</f>
        <v>0</v>
      </c>
      <c r="W328" s="42">
        <f>_xlfn.XLOOKUP(C328,[5]期初设置!$E:$E,[5]期初设置!$AH:$AH,0)</f>
        <v>0</v>
      </c>
      <c r="X328" s="42">
        <f>_xlfn.XLOOKUP(C328,[5]期初设置!$E:$E,[5]期初设置!$AI:$AI,0)</f>
        <v>0</v>
      </c>
      <c r="Y328" s="42">
        <f>_xlfn.XLOOKUP(C328,[5]期初设置!$E:$E,[5]期初设置!$AM:$AM,0)</f>
        <v>0</v>
      </c>
      <c r="Z328" s="42">
        <f t="shared" ref="Z328:Z361" si="67">IF(B328="门店T区",I328*0.05*0.05,0)</f>
        <v>0</v>
      </c>
      <c r="AA328" s="42">
        <f t="shared" ref="AA328:AA361" si="68">SUM(W328:Z328)</f>
        <v>0</v>
      </c>
      <c r="AB328" s="42">
        <f>_xlfn.XLOOKUP(C328,'[6]健康师-人工底薪'!$A:$A,'[6]健康师-人工底薪'!$AF:$AF,0)</f>
        <v>451.62</v>
      </c>
      <c r="AC328" s="47">
        <f t="shared" ref="AC328:AC361" si="69">SUM(AB328:AB328)</f>
        <v>451.62</v>
      </c>
      <c r="AD328" s="38">
        <f>_xlfn.XLOOKUP(C328,'[3]7月'!$C:$C,'[3]7月'!$F:$F,0)</f>
        <v>0</v>
      </c>
      <c r="AE328" s="38">
        <f>_xlfn.XLOOKUP(C328,'[8]7月'!$C:$C,'[8]7月'!$G:$G,0)</f>
        <v>0</v>
      </c>
      <c r="AF328" s="38">
        <f>_xlfn.XLOOKUP(C328,'[9]②7月-汇总'!$D:$D,'[9]②7月-汇总'!$W:$W,0)</f>
        <v>20</v>
      </c>
      <c r="AG328" s="38">
        <f>_xlfn.XLOOKUP(C328,'[9]②7月-汇总'!$D:$D,'[9]②7月-汇总'!$Z:$Z,0)</f>
        <v>0</v>
      </c>
      <c r="AH328" s="50" t="e">
        <f>AA328+AC328+#REF!+#REF!+#REF!+AF328+AG328+AD328+AE328</f>
        <v>#REF!</v>
      </c>
      <c r="AI328" s="38">
        <f>_xlfn.XLOOKUP(C328,'[9]①7月-花名册'!$E:$E,'[9]①7月-花名册'!$T:$T,0)</f>
        <v>0</v>
      </c>
      <c r="AJ328" s="38">
        <f t="shared" ref="AJ328:AJ361" si="70">AI328/DAY(DATE($A$1,$B$1+1,0))*U328</f>
        <v>0</v>
      </c>
      <c r="AK328" s="38">
        <f t="shared" ref="AK328:AK361" si="71">AI328-AJ328</f>
        <v>0</v>
      </c>
      <c r="AL328" s="38">
        <f t="shared" ref="AL328:AL361" si="72">IF(AI328=0,0,IF(B328&lt;&gt;"健康师",AI328-AH328,IF(AH328&lt;AK328,AK328-AH328,0)))</f>
        <v>0</v>
      </c>
      <c r="AM328" s="38" t="e">
        <f t="shared" ref="AM328:AM361" si="73">AH328+AL328</f>
        <v>#REF!</v>
      </c>
      <c r="AN328" s="52">
        <f>_xlfn.XLOOKUP(C328,'[9]②7月-汇总'!$D:$D,'[9]②7月-汇总'!AI:AI,0)</f>
        <v>420</v>
      </c>
      <c r="AO328" s="52">
        <f>_xlfn.XLOOKUP(C328,'[9]②7月-汇总'!$D:$D,'[9]②7月-汇总'!AJ:AJ,0)</f>
        <v>0</v>
      </c>
      <c r="AP328" s="52">
        <f>_xlfn.XLOOKUP(C328,'[9]②7月-汇总'!$D:$D,'[9]②7月-汇总'!AL:AL,0)</f>
        <v>0</v>
      </c>
      <c r="AQ328" s="54">
        <f t="shared" ref="AQ328:AQ361" si="74">SUM(AN328:AP328)</f>
        <v>420</v>
      </c>
      <c r="AR328" s="55">
        <f>_xlfn.XLOOKUP(C328,'[9]②7月-汇总'!$D:$D,'[9]②7月-汇总'!X:X,0)</f>
        <v>0</v>
      </c>
      <c r="AS328" s="55">
        <f>_xlfn.XLOOKUP(C328,'[9]②7月-汇总'!$D:$D,'[9]②7月-汇总'!Y:Y,0)</f>
        <v>0</v>
      </c>
      <c r="AT328" s="55"/>
      <c r="AU328" s="52">
        <f>_xlfn.XLOOKUP(C328,'[10]7月社保'!$B:$B,'[10]7月社保'!$L:$L,0)</f>
        <v>0</v>
      </c>
      <c r="AV328" s="52">
        <f>IFERROR(IF(AL328&gt;0,_xlfn.XLOOKUP(C328,[11]健康师明细!$C:$C,[11]健康师明细!$N:$N,0),0),0)</f>
        <v>0</v>
      </c>
      <c r="AW328" s="52">
        <f>_xlfn.XLOOKUP(C328,'[9]②7月-汇总'!$D:$D,'[9]②7月-汇总'!$AC:$AC,0)</f>
        <v>0</v>
      </c>
      <c r="AX328" s="52">
        <f>_xlfn.XLOOKUP(C328,'[9]②7月-汇总'!$D:$D,'[9]②7月-汇总'!$AB:$AB,0)</f>
        <v>0</v>
      </c>
      <c r="AY328" s="52">
        <f>_xlfn.XLOOKUP(C328,'[9]②7月-汇总'!$D:$D,'[9]②7月-汇总'!$AD:$AD,0)</f>
        <v>0</v>
      </c>
      <c r="AZ328" s="54">
        <f t="shared" ref="AZ328:AZ361" si="75">SUM(AR328:AY328)</f>
        <v>0</v>
      </c>
      <c r="BA328" s="52">
        <f>_xlfn.XLOOKUP(C328,[11]健康师明细!$C:$C,[11]健康师明细!$K:$K,0)</f>
        <v>0</v>
      </c>
      <c r="BB328" s="55">
        <f>_xlfn.XLOOKUP(C328,'[9]②7月-汇总'!$D:$D,'[9]②7月-汇总'!$AE:$AE,0)</f>
        <v>0</v>
      </c>
      <c r="BC328" s="55">
        <f>_xlfn.XLOOKUP(C328,'[9]②7月-汇总'!$D:$D,'[9]②7月-汇总'!$AF:$AF,0)</f>
        <v>0</v>
      </c>
      <c r="BD328" s="58">
        <f>_xlfn.XLOOKUP(C328,'[9]②7月-汇总'!$D:$D,'[9]②7月-汇总'!$AG:$AG,0)</f>
        <v>0</v>
      </c>
      <c r="BE328" s="60" t="e">
        <f t="shared" si="66"/>
        <v>#REF!</v>
      </c>
      <c r="BF328" s="52" t="str">
        <f>_xlfn.XLOOKUP(C328,'[9]①7月-花名册'!$E:$E,'[9]①7月-花名册'!$U:$U,0)</f>
        <v>不发</v>
      </c>
      <c r="BG328" s="61">
        <f t="shared" ref="BG328:BG361" si="76">IF(BF328="不发",0,BE328)</f>
        <v>0</v>
      </c>
      <c r="BH328" s="61" t="e">
        <f t="shared" ref="BH328:BH361" si="77">BE328-BG328</f>
        <v>#REF!</v>
      </c>
      <c r="BI328" s="52">
        <f>_xlfn.XLOOKUP(C328,[9]上月未发人员明细!$A:$A,[9]上月未发人员明细!$I:$I,0)</f>
        <v>0</v>
      </c>
      <c r="BJ328" s="52">
        <f>SUMIFS([7]手动调整!$F:$F,[7]手动调整!$B:$B,C328)</f>
        <v>0</v>
      </c>
      <c r="BK328" s="64">
        <f t="shared" ref="BK328:BK361" si="78">BG328+BI328+BJ328</f>
        <v>0</v>
      </c>
    </row>
    <row r="329" spans="1:63">
      <c r="A329" s="68" t="s">
        <v>289</v>
      </c>
      <c r="B329" s="25" t="s">
        <v>12</v>
      </c>
      <c r="C329" s="25" t="s">
        <v>458</v>
      </c>
      <c r="D329" s="23">
        <f>_xlfn.XLOOKUP(C329,[1]期初设置!$E:$E,[1]期初设置!$AM:$AM,0)</f>
        <v>0</v>
      </c>
      <c r="E329" s="27" t="str">
        <f>IFERROR(_xlfn.XLOOKUP(C329,[1]期初设置!$E:$E,[1]期初设置!$R:$R),"")</f>
        <v/>
      </c>
      <c r="F329" s="27" t="str">
        <f>IFERROR(_xlfn.XLOOKUP(C329,[1]期初设置!$E:$E,[1]期初设置!S:S),"")</f>
        <v/>
      </c>
      <c r="G329" s="27" t="str">
        <f>IFERROR(_xlfn.XLOOKUP(C329,[1]期初设置!$E:$E,[1]期初设置!T:T),"")</f>
        <v/>
      </c>
      <c r="H329" s="27" t="str">
        <f>IFERROR(_xlfn.XLOOKUP(C329,[1]期初设置!$E:$E,[1]期初设置!U:U),"")</f>
        <v/>
      </c>
      <c r="I329" s="31">
        <f>_xlfn.XLOOKUP(A329,[2]门店排名!$C:$C,[2]门店排名!$E:$E,0)</f>
        <v>169632</v>
      </c>
      <c r="J329" s="31" t="str">
        <f>IFERROR(_xlfn.XLOOKUP(D329,'[1]⑥战队统计表-B-a-②呈现-业绩明细表④'!$A:$A,'[1]⑥战队统计表-B-a-②呈现-业绩明细表④'!$C:$C,0),"")</f>
        <v/>
      </c>
      <c r="K329" s="32">
        <f>IFERROR(_xlfn.XLOOKUP(C329,[1]期初设置!$E:$E,[1]期初设置!$AI:$AI,0),"")</f>
        <v>0</v>
      </c>
      <c r="L329" s="33">
        <f>_xlfn.XLOOKUP(C329,[1]期初设置!$E:$E,[1]期初设置!$J:$J,0)</f>
        <v>0</v>
      </c>
      <c r="M329" s="35">
        <f>_xlfn.XLOOKUP(C329,[1]期初设置!$E:$E,[1]期初设置!$I:$I,0)</f>
        <v>0</v>
      </c>
      <c r="N329" s="35">
        <f>_xlfn.XLOOKUP(C329,[1]期初设置!$E:$E,[1]期初设置!$K:$K,0)</f>
        <v>0</v>
      </c>
      <c r="O329" s="33">
        <f>_xlfn.XLOOKUP(C329,[1]期初设置!$E:$E,[1]期初设置!$O:$O,0)</f>
        <v>0</v>
      </c>
      <c r="P329" s="35">
        <f>IF(_xlfn.XLOOKUP(C329,[1]期初设置!$E:$E,[1]期初设置!$N:$N,0)="同老店",0,_xlfn.XLOOKUP(C329,[1]期初设置!$E:$E,[1]期初设置!$N:$N,0))</f>
        <v>0</v>
      </c>
      <c r="Q329" s="38">
        <f>_xlfn.XLOOKUP(C329,'[3]7月'!$C:$C,'[3]7月'!$E:$E,0)</f>
        <v>0</v>
      </c>
      <c r="R329" s="38">
        <f>_xlfn.XLOOKUP(C329,'[3]7月'!$C:$C,'[3]7月'!$D:$D,0)</f>
        <v>0</v>
      </c>
      <c r="S329" s="38">
        <f>_xlfn.XLOOKUP(A329,[2]人头人次表!$A:$A,[2]人头人次表!$C:$C,0)</f>
        <v>180</v>
      </c>
      <c r="T329" s="38">
        <f>_xlfn.XLOOKUP(C329,'[4]②7月-汇总'!$D:$D,'[4]②7月-汇总'!$AP:$AP,0)</f>
        <v>5</v>
      </c>
      <c r="U329" s="38">
        <f>_xlfn.XLOOKUP(C329,'[4]②7月-汇总'!$D:$D,'[4]②7月-汇总'!$U:$U,0)</f>
        <v>0</v>
      </c>
      <c r="V329" s="41">
        <f>_xlfn.XLOOKUP(C329,[5]期初设置!$E:$E,[5]期初设置!$AG:$AG,0)</f>
        <v>0</v>
      </c>
      <c r="W329" s="42">
        <f>_xlfn.XLOOKUP(C329,[5]期初设置!$E:$E,[5]期初设置!$AH:$AH,0)</f>
        <v>0</v>
      </c>
      <c r="X329" s="42">
        <f>_xlfn.XLOOKUP(C329,[5]期初设置!$E:$E,[5]期初设置!$AI:$AI,0)</f>
        <v>0</v>
      </c>
      <c r="Y329" s="42">
        <f>_xlfn.XLOOKUP(C329,[5]期初设置!$E:$E,[5]期初设置!$AM:$AM,0)</f>
        <v>0</v>
      </c>
      <c r="Z329" s="42">
        <f t="shared" si="67"/>
        <v>0</v>
      </c>
      <c r="AA329" s="42">
        <f t="shared" si="68"/>
        <v>0</v>
      </c>
      <c r="AB329" s="42">
        <f>_xlfn.XLOOKUP(C329,'[6]健康师-人工底薪'!$A:$A,'[6]健康师-人工底薪'!$AF:$AF,0)</f>
        <v>290.322580645161</v>
      </c>
      <c r="AC329" s="47">
        <f t="shared" si="69"/>
        <v>290.322580645161</v>
      </c>
      <c r="AD329" s="38">
        <f>_xlfn.XLOOKUP(C329,'[3]7月'!$C:$C,'[3]7月'!$F:$F,0)</f>
        <v>0</v>
      </c>
      <c r="AE329" s="38">
        <f>_xlfn.XLOOKUP(C329,'[8]7月'!$C:$C,'[8]7月'!$G:$G,0)</f>
        <v>0</v>
      </c>
      <c r="AF329" s="38">
        <f>_xlfn.XLOOKUP(C329,'[9]②7月-汇总'!$D:$D,'[9]②7月-汇总'!$W:$W,0)</f>
        <v>0</v>
      </c>
      <c r="AG329" s="38">
        <f>_xlfn.XLOOKUP(C329,'[9]②7月-汇总'!$D:$D,'[9]②7月-汇总'!$Z:$Z,0)</f>
        <v>0</v>
      </c>
      <c r="AH329" s="50" t="e">
        <f>AA329+AC329+#REF!+#REF!+#REF!+AF329+AG329+AD329+AE329</f>
        <v>#REF!</v>
      </c>
      <c r="AI329" s="38">
        <f>_xlfn.XLOOKUP(C329,'[9]①7月-花名册'!$E:$E,'[9]①7月-花名册'!$T:$T,0)</f>
        <v>0</v>
      </c>
      <c r="AJ329" s="38">
        <f t="shared" si="70"/>
        <v>0</v>
      </c>
      <c r="AK329" s="38">
        <f t="shared" si="71"/>
        <v>0</v>
      </c>
      <c r="AL329" s="38">
        <f t="shared" si="72"/>
        <v>0</v>
      </c>
      <c r="AM329" s="38" t="e">
        <f t="shared" si="73"/>
        <v>#REF!</v>
      </c>
      <c r="AN329" s="52">
        <f>_xlfn.XLOOKUP(C329,'[9]②7月-汇总'!$D:$D,'[9]②7月-汇总'!AI:AI,0)</f>
        <v>300</v>
      </c>
      <c r="AO329" s="52">
        <f>_xlfn.XLOOKUP(C329,'[9]②7月-汇总'!$D:$D,'[9]②7月-汇总'!AJ:AJ,0)</f>
        <v>0</v>
      </c>
      <c r="AP329" s="52">
        <f>_xlfn.XLOOKUP(C329,'[9]②7月-汇总'!$D:$D,'[9]②7月-汇总'!AL:AL,0)</f>
        <v>0</v>
      </c>
      <c r="AQ329" s="54">
        <f t="shared" si="74"/>
        <v>300</v>
      </c>
      <c r="AR329" s="55">
        <f>_xlfn.XLOOKUP(C329,'[9]②7月-汇总'!$D:$D,'[9]②7月-汇总'!X:X,0)</f>
        <v>0</v>
      </c>
      <c r="AS329" s="55">
        <f>_xlfn.XLOOKUP(C329,'[9]②7月-汇总'!$D:$D,'[9]②7月-汇总'!Y:Y,0)</f>
        <v>0</v>
      </c>
      <c r="AT329" s="55"/>
      <c r="AU329" s="52">
        <f>_xlfn.XLOOKUP(C329,'[10]7月社保'!$B:$B,'[10]7月社保'!$L:$L,0)</f>
        <v>0</v>
      </c>
      <c r="AV329" s="52">
        <f>IFERROR(IF(AL329&gt;0,_xlfn.XLOOKUP(C329,[11]健康师明细!$C:$C,[11]健康师明细!$N:$N,0),0),0)</f>
        <v>0</v>
      </c>
      <c r="AW329" s="52">
        <f>_xlfn.XLOOKUP(C329,'[9]②7月-汇总'!$D:$D,'[9]②7月-汇总'!$AC:$AC,0)</f>
        <v>0</v>
      </c>
      <c r="AX329" s="52">
        <f>_xlfn.XLOOKUP(C329,'[9]②7月-汇总'!$D:$D,'[9]②7月-汇总'!$AB:$AB,0)</f>
        <v>0</v>
      </c>
      <c r="AY329" s="52">
        <f>_xlfn.XLOOKUP(C329,'[9]②7月-汇总'!$D:$D,'[9]②7月-汇总'!$AD:$AD,0)</f>
        <v>0</v>
      </c>
      <c r="AZ329" s="54">
        <f t="shared" si="75"/>
        <v>0</v>
      </c>
      <c r="BA329" s="52">
        <f>_xlfn.XLOOKUP(C329,[11]健康师明细!$C:$C,[11]健康师明细!$K:$K,0)</f>
        <v>0</v>
      </c>
      <c r="BB329" s="55">
        <f>_xlfn.XLOOKUP(C329,'[9]②7月-汇总'!$D:$D,'[9]②7月-汇总'!$AE:$AE,0)</f>
        <v>0</v>
      </c>
      <c r="BC329" s="55">
        <f>_xlfn.XLOOKUP(C329,'[9]②7月-汇总'!$D:$D,'[9]②7月-汇总'!$AF:$AF,0)</f>
        <v>0</v>
      </c>
      <c r="BD329" s="58">
        <f>_xlfn.XLOOKUP(C329,'[9]②7月-汇总'!$D:$D,'[9]②7月-汇总'!$AG:$AG,0)</f>
        <v>0</v>
      </c>
      <c r="BE329" s="60" t="e">
        <f t="shared" ref="BE329:BE361" si="79">AM329+AQ329-AZ329+BA329+BB329+BC329+BD329</f>
        <v>#REF!</v>
      </c>
      <c r="BF329" s="52" t="str">
        <f>_xlfn.XLOOKUP(C329,'[9]①7月-花名册'!$E:$E,'[9]①7月-花名册'!$U:$U,0)</f>
        <v>不发</v>
      </c>
      <c r="BG329" s="61">
        <f t="shared" si="76"/>
        <v>0</v>
      </c>
      <c r="BH329" s="61" t="e">
        <f t="shared" si="77"/>
        <v>#REF!</v>
      </c>
      <c r="BI329" s="52">
        <f>_xlfn.XLOOKUP(C329,[9]上月未发人员明细!$A:$A,[9]上月未发人员明细!$I:$I,0)</f>
        <v>0</v>
      </c>
      <c r="BJ329" s="52">
        <f>SUMIFS([7]手动调整!$F:$F,[7]手动调整!$B:$B,C329)</f>
        <v>0</v>
      </c>
      <c r="BK329" s="64">
        <f t="shared" si="78"/>
        <v>0</v>
      </c>
    </row>
    <row r="330" spans="1:63">
      <c r="A330" s="68" t="s">
        <v>268</v>
      </c>
      <c r="B330" s="25" t="s">
        <v>12</v>
      </c>
      <c r="C330" s="25" t="s">
        <v>459</v>
      </c>
      <c r="D330" s="23" t="str">
        <f>_xlfn.XLOOKUP(C330,[1]期初设置!$E:$E,[1]期初设置!$AM:$AM,0)</f>
        <v>单人</v>
      </c>
      <c r="E330" s="27">
        <f>IFERROR(_xlfn.XLOOKUP(C330,[1]期初设置!$E:$E,[1]期初设置!$R:$R),"")</f>
        <v>560</v>
      </c>
      <c r="F330" s="27">
        <f>IFERROR(_xlfn.XLOOKUP(C330,[1]期初设置!$E:$E,[1]期初设置!S:S),"")</f>
        <v>250</v>
      </c>
      <c r="G330" s="27">
        <f>IFERROR(_xlfn.XLOOKUP(C330,[1]期初设置!$E:$E,[1]期初设置!T:T),"")</f>
        <v>0</v>
      </c>
      <c r="H330" s="27">
        <f>IFERROR(_xlfn.XLOOKUP(C330,[1]期初设置!$E:$E,[1]期初设置!U:U),"")</f>
        <v>310</v>
      </c>
      <c r="I330" s="31">
        <f>_xlfn.XLOOKUP(A330,[2]门店排名!$C:$C,[2]门店排名!$E:$E,0)</f>
        <v>133334.88</v>
      </c>
      <c r="J330" s="31">
        <f>IFERROR(_xlfn.XLOOKUP(D330,'[1]⑥战队统计表-B-a-②呈现-业绩明细表④'!$A:$A,'[1]⑥战队统计表-B-a-②呈现-业绩明细表④'!$C:$C,0),"")</f>
        <v>0</v>
      </c>
      <c r="K330" s="32">
        <f>IFERROR(_xlfn.XLOOKUP(C330,[1]期初设置!$E:$E,[1]期初设置!$AI:$AI,0),"")</f>
        <v>0</v>
      </c>
      <c r="L330" s="33">
        <f>_xlfn.XLOOKUP(C330,[1]期初设置!$E:$E,[1]期初设置!$J:$J,0)</f>
        <v>0</v>
      </c>
      <c r="M330" s="35">
        <f>_xlfn.XLOOKUP(C330,[1]期初设置!$E:$E,[1]期初设置!$I:$I,0)</f>
        <v>0</v>
      </c>
      <c r="N330" s="35">
        <f>_xlfn.XLOOKUP(C330,[1]期初设置!$E:$E,[1]期初设置!$K:$K,0)</f>
        <v>0</v>
      </c>
      <c r="O330" s="33">
        <f>_xlfn.XLOOKUP(C330,[1]期初设置!$E:$E,[1]期初设置!$O:$O,0)</f>
        <v>0</v>
      </c>
      <c r="P330" s="35">
        <f>IF(_xlfn.XLOOKUP(C330,[1]期初设置!$E:$E,[1]期初设置!$N:$N,0)="同老店",0,_xlfn.XLOOKUP(C330,[1]期初设置!$E:$E,[1]期初设置!$N:$N,0))</f>
        <v>0</v>
      </c>
      <c r="Q330" s="38">
        <f>_xlfn.XLOOKUP(C330,'[3]7月'!$C:$C,'[3]7月'!$E:$E,0)</f>
        <v>270.96</v>
      </c>
      <c r="R330" s="38">
        <f>_xlfn.XLOOKUP(C330,'[3]7月'!$C:$C,'[3]7月'!$D:$D,0)</f>
        <v>5</v>
      </c>
      <c r="S330" s="38">
        <f>_xlfn.XLOOKUP(A330,[2]人头人次表!$A:$A,[2]人头人次表!$C:$C,0)</f>
        <v>117</v>
      </c>
      <c r="T330" s="38">
        <f>_xlfn.XLOOKUP(C330,'[4]②7月-汇总'!$D:$D,'[4]②7月-汇总'!$AP:$AP,0)</f>
        <v>0</v>
      </c>
      <c r="U330" s="38">
        <f>_xlfn.XLOOKUP(C330,'[4]②7月-汇总'!$D:$D,'[4]②7月-汇总'!$U:$U,0)</f>
        <v>0</v>
      </c>
      <c r="V330" s="41">
        <f>_xlfn.XLOOKUP(C330,[5]期初设置!$E:$E,[5]期初设置!$AG:$AG,0)</f>
        <v>0</v>
      </c>
      <c r="W330" s="42">
        <f>_xlfn.XLOOKUP(C330,[5]期初设置!$E:$E,[5]期初设置!$AH:$AH,0)</f>
        <v>0</v>
      </c>
      <c r="X330" s="42">
        <f>_xlfn.XLOOKUP(C330,[5]期初设置!$E:$E,[5]期初设置!$AI:$AI,0)</f>
        <v>0</v>
      </c>
      <c r="Y330" s="42" t="str">
        <f>_xlfn.XLOOKUP(C330,[5]期初设置!$E:$E,[5]期初设置!$AM:$AM,0)</f>
        <v/>
      </c>
      <c r="Z330" s="42">
        <f t="shared" si="67"/>
        <v>0</v>
      </c>
      <c r="AA330" s="42">
        <f t="shared" si="68"/>
        <v>0</v>
      </c>
      <c r="AB330" s="42">
        <f>_xlfn.XLOOKUP(C330,'[6]健康师-人工底薪'!$A:$A,'[6]健康师-人工底薪'!$AF:$AF,0)</f>
        <v>580.65</v>
      </c>
      <c r="AC330" s="47">
        <f t="shared" si="69"/>
        <v>580.65</v>
      </c>
      <c r="AD330" s="38">
        <f>_xlfn.XLOOKUP(C330,'[3]7月'!$C:$C,'[3]7月'!$F:$F,0)</f>
        <v>70</v>
      </c>
      <c r="AE330" s="38">
        <f>_xlfn.XLOOKUP(C330,'[8]7月'!$C:$C,'[8]7月'!$G:$G,0)</f>
        <v>0</v>
      </c>
      <c r="AF330" s="38">
        <f>_xlfn.XLOOKUP(C330,'[9]②7月-汇总'!$D:$D,'[9]②7月-汇总'!$W:$W,0)</f>
        <v>0</v>
      </c>
      <c r="AG330" s="38">
        <f>_xlfn.XLOOKUP(C330,'[9]②7月-汇总'!$D:$D,'[9]②7月-汇总'!$Z:$Z,0)</f>
        <v>0</v>
      </c>
      <c r="AH330" s="50" t="e">
        <f>AA330+AC330+#REF!+#REF!+#REF!+AF330+AG330+AD330+AE330</f>
        <v>#REF!</v>
      </c>
      <c r="AI330" s="38">
        <f>_xlfn.XLOOKUP(C330,'[9]①7月-花名册'!$E:$E,'[9]①7月-花名册'!$T:$T,0)</f>
        <v>0</v>
      </c>
      <c r="AJ330" s="38">
        <f t="shared" si="70"/>
        <v>0</v>
      </c>
      <c r="AK330" s="38">
        <f t="shared" si="71"/>
        <v>0</v>
      </c>
      <c r="AL330" s="38">
        <f t="shared" si="72"/>
        <v>0</v>
      </c>
      <c r="AM330" s="38" t="e">
        <f t="shared" si="73"/>
        <v>#REF!</v>
      </c>
      <c r="AN330" s="52">
        <f>_xlfn.XLOOKUP(C330,'[9]②7月-汇总'!$D:$D,'[9]②7月-汇总'!AI:AI,0)</f>
        <v>0</v>
      </c>
      <c r="AO330" s="52">
        <f>_xlfn.XLOOKUP(C330,'[9]②7月-汇总'!$D:$D,'[9]②7月-汇总'!AJ:AJ,0)</f>
        <v>0</v>
      </c>
      <c r="AP330" s="52">
        <f>_xlfn.XLOOKUP(C330,'[9]②7月-汇总'!$D:$D,'[9]②7月-汇总'!AL:AL,0)</f>
        <v>0</v>
      </c>
      <c r="AQ330" s="54">
        <f t="shared" si="74"/>
        <v>0</v>
      </c>
      <c r="AR330" s="55">
        <f>_xlfn.XLOOKUP(C330,'[9]②7月-汇总'!$D:$D,'[9]②7月-汇总'!X:X,0)</f>
        <v>0</v>
      </c>
      <c r="AS330" s="55">
        <f>_xlfn.XLOOKUP(C330,'[9]②7月-汇总'!$D:$D,'[9]②7月-汇总'!Y:Y,0)</f>
        <v>0</v>
      </c>
      <c r="AT330" s="55"/>
      <c r="AU330" s="52">
        <f>_xlfn.XLOOKUP(C330,'[10]7月社保'!$B:$B,'[10]7月社保'!$L:$L,0)</f>
        <v>0</v>
      </c>
      <c r="AV330" s="52">
        <f>IFERROR(IF(AL330&gt;0,_xlfn.XLOOKUP(C330,[11]健康师明细!$C:$C,[11]健康师明细!$N:$N,0),0),0)</f>
        <v>0</v>
      </c>
      <c r="AW330" s="52">
        <f>_xlfn.XLOOKUP(C330,'[9]②7月-汇总'!$D:$D,'[9]②7月-汇总'!$AC:$AC,0)</f>
        <v>0</v>
      </c>
      <c r="AX330" s="52">
        <f>_xlfn.XLOOKUP(C330,'[9]②7月-汇总'!$D:$D,'[9]②7月-汇总'!$AB:$AB,0)</f>
        <v>0</v>
      </c>
      <c r="AY330" s="52">
        <f>_xlfn.XLOOKUP(C330,'[9]②7月-汇总'!$D:$D,'[9]②7月-汇总'!$AD:$AD,0)</f>
        <v>0</v>
      </c>
      <c r="AZ330" s="54">
        <f t="shared" si="75"/>
        <v>0</v>
      </c>
      <c r="BA330" s="52">
        <f>_xlfn.XLOOKUP(C330,[11]健康师明细!$C:$C,[11]健康师明细!$K:$K,0)</f>
        <v>0</v>
      </c>
      <c r="BB330" s="55">
        <f>_xlfn.XLOOKUP(C330,'[9]②7月-汇总'!$D:$D,'[9]②7月-汇总'!$AE:$AE,0)</f>
        <v>0</v>
      </c>
      <c r="BC330" s="55">
        <f>_xlfn.XLOOKUP(C330,'[9]②7月-汇总'!$D:$D,'[9]②7月-汇总'!$AF:$AF,0)</f>
        <v>0</v>
      </c>
      <c r="BD330" s="58">
        <f>_xlfn.XLOOKUP(C330,'[9]②7月-汇总'!$D:$D,'[9]②7月-汇总'!$AG:$AG,0)</f>
        <v>0</v>
      </c>
      <c r="BE330" s="60" t="e">
        <f t="shared" si="79"/>
        <v>#REF!</v>
      </c>
      <c r="BF330" s="52" t="str">
        <f>_xlfn.XLOOKUP(C330,'[9]①7月-花名册'!$E:$E,'[9]①7月-花名册'!$U:$U,0)</f>
        <v>不发</v>
      </c>
      <c r="BG330" s="61">
        <f t="shared" si="76"/>
        <v>0</v>
      </c>
      <c r="BH330" s="61" t="e">
        <f t="shared" si="77"/>
        <v>#REF!</v>
      </c>
      <c r="BI330" s="52">
        <f>_xlfn.XLOOKUP(C330,[9]上月未发人员明细!$A:$A,[9]上月未发人员明细!$I:$I,0)</f>
        <v>0</v>
      </c>
      <c r="BJ330" s="52">
        <f>SUMIFS([7]手动调整!$F:$F,[7]手动调整!$B:$B,C330)</f>
        <v>0</v>
      </c>
      <c r="BK330" s="64">
        <f t="shared" si="78"/>
        <v>0</v>
      </c>
    </row>
    <row r="331" spans="1:63">
      <c r="A331" s="68" t="s">
        <v>114</v>
      </c>
      <c r="B331" s="25" t="s">
        <v>460</v>
      </c>
      <c r="C331" s="25" t="str">
        <f t="shared" ref="C331:C361" si="80">A331&amp;"+"&amp;B331</f>
        <v>沙河+门店T区</v>
      </c>
      <c r="D331" s="23" t="str">
        <f>_xlfn.XLOOKUP(C331,[1]期初设置!$E:$E,[1]期初设置!$AM:$AM,0)</f>
        <v>单人</v>
      </c>
      <c r="E331" s="27">
        <f>IFERROR(_xlfn.XLOOKUP(C331,[1]期初设置!$E:$E,[1]期初设置!$R:$R),"")</f>
        <v>-1750</v>
      </c>
      <c r="F331" s="27">
        <f>IFERROR(_xlfn.XLOOKUP(C331,[1]期初设置!$E:$E,[1]期初设置!S:S),"")</f>
        <v>-1750</v>
      </c>
      <c r="G331" s="27">
        <f>IFERROR(_xlfn.XLOOKUP(C331,[1]期初设置!$E:$E,[1]期初设置!T:T),"")</f>
        <v>0</v>
      </c>
      <c r="H331" s="27">
        <f>IFERROR(_xlfn.XLOOKUP(C331,[1]期初设置!$E:$E,[1]期初设置!U:U),"")</f>
        <v>0</v>
      </c>
      <c r="I331" s="31">
        <f>_xlfn.XLOOKUP(A331,[2]门店排名!$C:$C,[2]门店排名!$E:$E,0)</f>
        <v>150694</v>
      </c>
      <c r="J331" s="31">
        <f>IFERROR(_xlfn.XLOOKUP(D331,'[1]⑥战队统计表-B-a-②呈现-业绩明细表④'!$A:$A,'[1]⑥战队统计表-B-a-②呈现-业绩明细表④'!$C:$C,0),"")</f>
        <v>0</v>
      </c>
      <c r="K331" s="32">
        <f>IFERROR(_xlfn.XLOOKUP(C331,[1]期初设置!$E:$E,[1]期初设置!$AI:$AI,0),"")</f>
        <v>0</v>
      </c>
      <c r="L331" s="33">
        <f>_xlfn.XLOOKUP(C331,[1]期初设置!$E:$E,[1]期初设置!$J:$J,0)</f>
        <v>0</v>
      </c>
      <c r="M331" s="35">
        <f>_xlfn.XLOOKUP(C331,[1]期初设置!$E:$E,[1]期初设置!$I:$I,0)</f>
        <v>0</v>
      </c>
      <c r="N331" s="35">
        <f>_xlfn.XLOOKUP(C331,[1]期初设置!$E:$E,[1]期初设置!$K:$K,0)</f>
        <v>0</v>
      </c>
      <c r="O331" s="33">
        <f>_xlfn.XLOOKUP(C331,[1]期初设置!$E:$E,[1]期初设置!$O:$O,0)</f>
        <v>0</v>
      </c>
      <c r="P331" s="35">
        <f>IF(_xlfn.XLOOKUP(C331,[1]期初设置!$E:$E,[1]期初设置!$N:$N,0)="同老店",0,_xlfn.XLOOKUP(C331,[1]期初设置!$E:$E,[1]期初设置!$N:$N,0))</f>
        <v>0</v>
      </c>
      <c r="Q331" s="38">
        <f>_xlfn.XLOOKUP(C331,'[3]7月'!$C:$C,'[3]7月'!$E:$E,0)</f>
        <v>0</v>
      </c>
      <c r="R331" s="38">
        <f>_xlfn.XLOOKUP(C331,'[3]7月'!$C:$C,'[3]7月'!$D:$D,0)</f>
        <v>0</v>
      </c>
      <c r="S331" s="38">
        <f>_xlfn.XLOOKUP(A331,[2]人头人次表!$A:$A,[2]人头人次表!$C:$C,0)</f>
        <v>160</v>
      </c>
      <c r="T331" s="38">
        <f>_xlfn.XLOOKUP(C331,'[4]②7月-汇总'!$D:$D,'[4]②7月-汇总'!$AP:$AP,0)</f>
        <v>0</v>
      </c>
      <c r="U331" s="38">
        <f>_xlfn.XLOOKUP(C331,'[4]②7月-汇总'!$D:$D,'[4]②7月-汇总'!$U:$U,0)</f>
        <v>0</v>
      </c>
      <c r="V331" s="41">
        <f>_xlfn.XLOOKUP(C331,[5]期初设置!$E:$E,[5]期初设置!$AG:$AG,0)</f>
        <v>0</v>
      </c>
      <c r="W331" s="42">
        <f>_xlfn.XLOOKUP(C331,[5]期初设置!$E:$E,[5]期初设置!$AH:$AH,0)</f>
        <v>0</v>
      </c>
      <c r="X331" s="42">
        <f>_xlfn.XLOOKUP(C331,[5]期初设置!$E:$E,[5]期初设置!$AI:$AI,0)</f>
        <v>0</v>
      </c>
      <c r="Y331" s="42" t="str">
        <f>_xlfn.XLOOKUP(C331,[5]期初设置!$E:$E,[5]期初设置!$AM:$AM,0)</f>
        <v/>
      </c>
      <c r="Z331" s="42">
        <f t="shared" si="67"/>
        <v>376.735</v>
      </c>
      <c r="AA331" s="42">
        <f t="shared" si="68"/>
        <v>376.735</v>
      </c>
      <c r="AB331" s="42">
        <f>_xlfn.XLOOKUP(C331,'[6]健康师-人工底薪'!$A:$A,'[6]健康师-人工底薪'!$AF:$AF,0)</f>
        <v>0</v>
      </c>
      <c r="AC331" s="47">
        <f t="shared" si="69"/>
        <v>0</v>
      </c>
      <c r="AD331" s="38">
        <f>_xlfn.XLOOKUP(C331,'[3]7月'!$C:$C,'[3]7月'!$F:$F,0)</f>
        <v>0</v>
      </c>
      <c r="AE331" s="38">
        <f>_xlfn.XLOOKUP(C331,'[8]7月'!$C:$C,'[8]7月'!$G:$G,0)</f>
        <v>0</v>
      </c>
      <c r="AF331" s="38">
        <f>_xlfn.XLOOKUP(C331,'[9]②7月-汇总'!$D:$D,'[9]②7月-汇总'!$W:$W,0)</f>
        <v>0</v>
      </c>
      <c r="AG331" s="38">
        <f>_xlfn.XLOOKUP(C331,'[9]②7月-汇总'!$D:$D,'[9]②7月-汇总'!$Z:$Z,0)</f>
        <v>0</v>
      </c>
      <c r="AH331" s="50" t="e">
        <f>AA331+AC331+#REF!+#REF!+#REF!+AF331+AG331+AD331+AE331</f>
        <v>#REF!</v>
      </c>
      <c r="AI331" s="38">
        <f>_xlfn.XLOOKUP(C331,'[9]①7月-花名册'!$E:$E,'[9]①7月-花名册'!$T:$T,0)</f>
        <v>0</v>
      </c>
      <c r="AJ331" s="38">
        <f t="shared" si="70"/>
        <v>0</v>
      </c>
      <c r="AK331" s="38">
        <f t="shared" si="71"/>
        <v>0</v>
      </c>
      <c r="AL331" s="38">
        <f t="shared" si="72"/>
        <v>0</v>
      </c>
      <c r="AM331" s="38" t="e">
        <f t="shared" si="73"/>
        <v>#REF!</v>
      </c>
      <c r="AN331" s="52">
        <f>_xlfn.XLOOKUP(C331,'[9]②7月-汇总'!$D:$D,'[9]②7月-汇总'!AI:AI,0)</f>
        <v>0</v>
      </c>
      <c r="AO331" s="52">
        <f>_xlfn.XLOOKUP(C331,'[9]②7月-汇总'!$D:$D,'[9]②7月-汇总'!AJ:AJ,0)</f>
        <v>0</v>
      </c>
      <c r="AP331" s="52">
        <f>_xlfn.XLOOKUP(C331,'[9]②7月-汇总'!$D:$D,'[9]②7月-汇总'!AL:AL,0)</f>
        <v>0</v>
      </c>
      <c r="AQ331" s="54">
        <f t="shared" si="74"/>
        <v>0</v>
      </c>
      <c r="AR331" s="55">
        <f>_xlfn.XLOOKUP(C331,'[9]②7月-汇总'!$D:$D,'[9]②7月-汇总'!X:X,0)</f>
        <v>0</v>
      </c>
      <c r="AS331" s="55">
        <f>_xlfn.XLOOKUP(C331,'[9]②7月-汇总'!$D:$D,'[9]②7月-汇总'!Y:Y,0)</f>
        <v>0</v>
      </c>
      <c r="AT331" s="55"/>
      <c r="AU331" s="52">
        <f>_xlfn.XLOOKUP(C331,'[10]7月社保'!$B:$B,'[10]7月社保'!$L:$L,0)</f>
        <v>0</v>
      </c>
      <c r="AV331" s="52">
        <f>IFERROR(IF(AL331&gt;0,_xlfn.XLOOKUP(C331,[11]健康师明细!$C:$C,[11]健康师明细!$N:$N,0),0),0)</f>
        <v>0</v>
      </c>
      <c r="AW331" s="52">
        <f>_xlfn.XLOOKUP(C331,'[9]②7月-汇总'!$D:$D,'[9]②7月-汇总'!$AC:$AC,0)</f>
        <v>0</v>
      </c>
      <c r="AX331" s="52">
        <f>_xlfn.XLOOKUP(C331,'[9]②7月-汇总'!$D:$D,'[9]②7月-汇总'!$AB:$AB,0)</f>
        <v>0</v>
      </c>
      <c r="AY331" s="52">
        <f>_xlfn.XLOOKUP(C331,'[9]②7月-汇总'!$D:$D,'[9]②7月-汇总'!$AD:$AD,0)</f>
        <v>0</v>
      </c>
      <c r="AZ331" s="54">
        <f t="shared" si="75"/>
        <v>0</v>
      </c>
      <c r="BA331" s="52">
        <f>_xlfn.XLOOKUP(C331,[11]健康师明细!$C:$C,[11]健康师明细!$K:$K,0)</f>
        <v>0</v>
      </c>
      <c r="BB331" s="55">
        <f>_xlfn.XLOOKUP(C331,'[9]②7月-汇总'!$D:$D,'[9]②7月-汇总'!$AE:$AE,0)</f>
        <v>0</v>
      </c>
      <c r="BC331" s="55">
        <f>_xlfn.XLOOKUP(C331,'[9]②7月-汇总'!$D:$D,'[9]②7月-汇总'!$AF:$AF,0)</f>
        <v>0</v>
      </c>
      <c r="BD331" s="58">
        <f>_xlfn.XLOOKUP(C331,'[9]②7月-汇总'!$D:$D,'[9]②7月-汇总'!$AG:$AG,0)</f>
        <v>0</v>
      </c>
      <c r="BE331" s="60" t="e">
        <f t="shared" si="79"/>
        <v>#REF!</v>
      </c>
      <c r="BF331" s="52">
        <f>_xlfn.XLOOKUP(C331,'[9]①7月-花名册'!$E:$E,'[9]①7月-花名册'!$U:$U,0)</f>
        <v>0</v>
      </c>
      <c r="BG331" s="61" t="e">
        <f t="shared" si="76"/>
        <v>#REF!</v>
      </c>
      <c r="BH331" s="61" t="e">
        <f t="shared" si="77"/>
        <v>#REF!</v>
      </c>
      <c r="BI331" s="52">
        <f>_xlfn.XLOOKUP(C331,[9]上月未发人员明细!$A:$A,[9]上月未发人员明细!$I:$I,0)</f>
        <v>0</v>
      </c>
      <c r="BJ331" s="52">
        <f>SUMIFS([7]手动调整!$F:$F,[7]手动调整!$B:$B,C331)</f>
        <v>0</v>
      </c>
      <c r="BK331" s="64" t="e">
        <f t="shared" si="78"/>
        <v>#REF!</v>
      </c>
    </row>
    <row r="332" spans="1:63">
      <c r="A332" s="68" t="s">
        <v>289</v>
      </c>
      <c r="B332" s="25" t="s">
        <v>460</v>
      </c>
      <c r="C332" s="25" t="str">
        <f t="shared" si="80"/>
        <v>涌泉+门店T区</v>
      </c>
      <c r="D332" s="23" t="str">
        <f>_xlfn.XLOOKUP(C332,[1]期初设置!$E:$E,[1]期初设置!$AM:$AM,0)</f>
        <v>单人</v>
      </c>
      <c r="E332" s="27">
        <f>IFERROR(_xlfn.XLOOKUP(C332,[1]期初设置!$E:$E,[1]期初设置!$R:$R),"")</f>
        <v>0</v>
      </c>
      <c r="F332" s="27">
        <f>IFERROR(_xlfn.XLOOKUP(C332,[1]期初设置!$E:$E,[1]期初设置!S:S),"")</f>
        <v>0</v>
      </c>
      <c r="G332" s="27">
        <f>IFERROR(_xlfn.XLOOKUP(C332,[1]期初设置!$E:$E,[1]期初设置!T:T),"")</f>
        <v>0</v>
      </c>
      <c r="H332" s="27">
        <f>IFERROR(_xlfn.XLOOKUP(C332,[1]期初设置!$E:$E,[1]期初设置!U:U),"")</f>
        <v>0</v>
      </c>
      <c r="I332" s="31">
        <f>_xlfn.XLOOKUP(A332,[2]门店排名!$C:$C,[2]门店排名!$E:$E,0)</f>
        <v>169632</v>
      </c>
      <c r="J332" s="31">
        <f>IFERROR(_xlfn.XLOOKUP(D332,'[1]⑥战队统计表-B-a-②呈现-业绩明细表④'!$A:$A,'[1]⑥战队统计表-B-a-②呈现-业绩明细表④'!$C:$C,0),"")</f>
        <v>0</v>
      </c>
      <c r="K332" s="32">
        <f>IFERROR(_xlfn.XLOOKUP(C332,[1]期初设置!$E:$E,[1]期初设置!$AI:$AI,0),"")</f>
        <v>0</v>
      </c>
      <c r="L332" s="33">
        <f>_xlfn.XLOOKUP(C332,[1]期初设置!$E:$E,[1]期初设置!$J:$J,0)</f>
        <v>0</v>
      </c>
      <c r="M332" s="35">
        <f>_xlfn.XLOOKUP(C332,[1]期初设置!$E:$E,[1]期初设置!$I:$I,0)</f>
        <v>0</v>
      </c>
      <c r="N332" s="35">
        <f>_xlfn.XLOOKUP(C332,[1]期初设置!$E:$E,[1]期初设置!$K:$K,0)</f>
        <v>0</v>
      </c>
      <c r="O332" s="33">
        <f>_xlfn.XLOOKUP(C332,[1]期初设置!$E:$E,[1]期初设置!$O:$O,0)</f>
        <v>0</v>
      </c>
      <c r="P332" s="35">
        <f>IF(_xlfn.XLOOKUP(C332,[1]期初设置!$E:$E,[1]期初设置!$N:$N,0)="同老店",0,_xlfn.XLOOKUP(C332,[1]期初设置!$E:$E,[1]期初设置!$N:$N,0))</f>
        <v>0</v>
      </c>
      <c r="Q332" s="38">
        <f>_xlfn.XLOOKUP(C332,'[3]7月'!$C:$C,'[3]7月'!$E:$E,0)</f>
        <v>0</v>
      </c>
      <c r="R332" s="38">
        <f>_xlfn.XLOOKUP(C332,'[3]7月'!$C:$C,'[3]7月'!$D:$D,0)</f>
        <v>0</v>
      </c>
      <c r="S332" s="38">
        <f>_xlfn.XLOOKUP(A332,[2]人头人次表!$A:$A,[2]人头人次表!$C:$C,0)</f>
        <v>180</v>
      </c>
      <c r="T332" s="38">
        <f>_xlfn.XLOOKUP(C332,'[4]②7月-汇总'!$D:$D,'[4]②7月-汇总'!$AP:$AP,0)</f>
        <v>0</v>
      </c>
      <c r="U332" s="38">
        <f>_xlfn.XLOOKUP(C332,'[4]②7月-汇总'!$D:$D,'[4]②7月-汇总'!$U:$U,0)</f>
        <v>0</v>
      </c>
      <c r="V332" s="41">
        <f>_xlfn.XLOOKUP(C332,[5]期初设置!$E:$E,[5]期初设置!$AG:$AG,0)</f>
        <v>0</v>
      </c>
      <c r="W332" s="42">
        <f>_xlfn.XLOOKUP(C332,[5]期初设置!$E:$E,[5]期初设置!$AH:$AH,0)</f>
        <v>0</v>
      </c>
      <c r="X332" s="42">
        <f>_xlfn.XLOOKUP(C332,[5]期初设置!$E:$E,[5]期初设置!$AI:$AI,0)</f>
        <v>0</v>
      </c>
      <c r="Y332" s="42" t="str">
        <f>_xlfn.XLOOKUP(C332,[5]期初设置!$E:$E,[5]期初设置!$AM:$AM,0)</f>
        <v/>
      </c>
      <c r="Z332" s="42">
        <f t="shared" si="67"/>
        <v>424.08</v>
      </c>
      <c r="AA332" s="42">
        <f t="shared" si="68"/>
        <v>424.08</v>
      </c>
      <c r="AB332" s="42">
        <f>_xlfn.XLOOKUP(C332,'[6]健康师-人工底薪'!$A:$A,'[6]健康师-人工底薪'!$AF:$AF,0)</f>
        <v>0</v>
      </c>
      <c r="AC332" s="47">
        <f t="shared" si="69"/>
        <v>0</v>
      </c>
      <c r="AD332" s="38">
        <f>_xlfn.XLOOKUP(C332,'[3]7月'!$C:$C,'[3]7月'!$F:$F,0)</f>
        <v>0</v>
      </c>
      <c r="AE332" s="38">
        <f>_xlfn.XLOOKUP(C332,'[8]7月'!$C:$C,'[8]7月'!$G:$G,0)</f>
        <v>0</v>
      </c>
      <c r="AF332" s="38">
        <f>_xlfn.XLOOKUP(C332,'[9]②7月-汇总'!$D:$D,'[9]②7月-汇总'!$W:$W,0)</f>
        <v>0</v>
      </c>
      <c r="AG332" s="38">
        <f>_xlfn.XLOOKUP(C332,'[9]②7月-汇总'!$D:$D,'[9]②7月-汇总'!$Z:$Z,0)</f>
        <v>0</v>
      </c>
      <c r="AH332" s="50" t="e">
        <f>AA332+AC332+#REF!+#REF!+#REF!+AF332+AG332+AD332+AE332</f>
        <v>#REF!</v>
      </c>
      <c r="AI332" s="38">
        <f>_xlfn.XLOOKUP(C332,'[9]①7月-花名册'!$E:$E,'[9]①7月-花名册'!$T:$T,0)</f>
        <v>0</v>
      </c>
      <c r="AJ332" s="38">
        <f t="shared" si="70"/>
        <v>0</v>
      </c>
      <c r="AK332" s="38">
        <f t="shared" si="71"/>
        <v>0</v>
      </c>
      <c r="AL332" s="38">
        <f t="shared" si="72"/>
        <v>0</v>
      </c>
      <c r="AM332" s="38" t="e">
        <f t="shared" si="73"/>
        <v>#REF!</v>
      </c>
      <c r="AN332" s="52">
        <f>_xlfn.XLOOKUP(C332,'[9]②7月-汇总'!$D:$D,'[9]②7月-汇总'!AI:AI,0)</f>
        <v>0</v>
      </c>
      <c r="AO332" s="52">
        <f>_xlfn.XLOOKUP(C332,'[9]②7月-汇总'!$D:$D,'[9]②7月-汇总'!AJ:AJ,0)</f>
        <v>0</v>
      </c>
      <c r="AP332" s="52">
        <f>_xlfn.XLOOKUP(C332,'[9]②7月-汇总'!$D:$D,'[9]②7月-汇总'!AL:AL,0)</f>
        <v>0</v>
      </c>
      <c r="AQ332" s="54">
        <f t="shared" si="74"/>
        <v>0</v>
      </c>
      <c r="AR332" s="55">
        <f>_xlfn.XLOOKUP(C332,'[9]②7月-汇总'!$D:$D,'[9]②7月-汇总'!X:X,0)</f>
        <v>0</v>
      </c>
      <c r="AS332" s="55">
        <f>_xlfn.XLOOKUP(C332,'[9]②7月-汇总'!$D:$D,'[9]②7月-汇总'!Y:Y,0)</f>
        <v>0</v>
      </c>
      <c r="AT332" s="55"/>
      <c r="AU332" s="52">
        <f>_xlfn.XLOOKUP(C332,'[10]7月社保'!$B:$B,'[10]7月社保'!$L:$L,0)</f>
        <v>0</v>
      </c>
      <c r="AV332" s="52">
        <f>IFERROR(IF(AL332&gt;0,_xlfn.XLOOKUP(C332,[11]健康师明细!$C:$C,[11]健康师明细!$N:$N,0),0),0)</f>
        <v>0</v>
      </c>
      <c r="AW332" s="52">
        <f>_xlfn.XLOOKUP(C332,'[9]②7月-汇总'!$D:$D,'[9]②7月-汇总'!$AC:$AC,0)</f>
        <v>0</v>
      </c>
      <c r="AX332" s="52">
        <f>_xlfn.XLOOKUP(C332,'[9]②7月-汇总'!$D:$D,'[9]②7月-汇总'!$AB:$AB,0)</f>
        <v>0</v>
      </c>
      <c r="AY332" s="52">
        <f>_xlfn.XLOOKUP(C332,'[9]②7月-汇总'!$D:$D,'[9]②7月-汇总'!$AD:$AD,0)</f>
        <v>0</v>
      </c>
      <c r="AZ332" s="54">
        <f t="shared" si="75"/>
        <v>0</v>
      </c>
      <c r="BA332" s="52">
        <f>_xlfn.XLOOKUP(C332,[11]健康师明细!$C:$C,[11]健康师明细!$K:$K,0)</f>
        <v>0</v>
      </c>
      <c r="BB332" s="55">
        <f>_xlfn.XLOOKUP(C332,'[9]②7月-汇总'!$D:$D,'[9]②7月-汇总'!$AE:$AE,0)</f>
        <v>0</v>
      </c>
      <c r="BC332" s="55">
        <f>_xlfn.XLOOKUP(C332,'[9]②7月-汇总'!$D:$D,'[9]②7月-汇总'!$AF:$AF,0)</f>
        <v>0</v>
      </c>
      <c r="BD332" s="58">
        <f>_xlfn.XLOOKUP(C332,'[9]②7月-汇总'!$D:$D,'[9]②7月-汇总'!$AG:$AG,0)</f>
        <v>0</v>
      </c>
      <c r="BE332" s="60" t="e">
        <f t="shared" si="79"/>
        <v>#REF!</v>
      </c>
      <c r="BF332" s="52">
        <f>_xlfn.XLOOKUP(C332,'[9]①7月-花名册'!$E:$E,'[9]①7月-花名册'!$U:$U,0)</f>
        <v>0</v>
      </c>
      <c r="BG332" s="61" t="e">
        <f t="shared" si="76"/>
        <v>#REF!</v>
      </c>
      <c r="BH332" s="61" t="e">
        <f t="shared" si="77"/>
        <v>#REF!</v>
      </c>
      <c r="BI332" s="52">
        <f>_xlfn.XLOOKUP(C332,[9]上月未发人员明细!$A:$A,[9]上月未发人员明细!$I:$I,0)</f>
        <v>0</v>
      </c>
      <c r="BJ332" s="52">
        <f>SUMIFS([7]手动调整!$F:$F,[7]手动调整!$B:$B,C332)</f>
        <v>0</v>
      </c>
      <c r="BK332" s="64" t="e">
        <f t="shared" si="78"/>
        <v>#REF!</v>
      </c>
    </row>
    <row r="333" spans="1:63">
      <c r="A333" s="68" t="s">
        <v>261</v>
      </c>
      <c r="B333" s="25" t="s">
        <v>460</v>
      </c>
      <c r="C333" s="25" t="str">
        <f t="shared" si="80"/>
        <v>中和+门店T区</v>
      </c>
      <c r="D333" s="23" t="str">
        <f>_xlfn.XLOOKUP(C333,[1]期初设置!$E:$E,[1]期初设置!$AM:$AM,0)</f>
        <v>单人</v>
      </c>
      <c r="E333" s="27">
        <f>IFERROR(_xlfn.XLOOKUP(C333,[1]期初设置!$E:$E,[1]期初设置!$R:$R),"")</f>
        <v>0</v>
      </c>
      <c r="F333" s="27">
        <f>IFERROR(_xlfn.XLOOKUP(C333,[1]期初设置!$E:$E,[1]期初设置!S:S),"")</f>
        <v>0</v>
      </c>
      <c r="G333" s="27">
        <f>IFERROR(_xlfn.XLOOKUP(C333,[1]期初设置!$E:$E,[1]期初设置!T:T),"")</f>
        <v>0</v>
      </c>
      <c r="H333" s="27">
        <f>IFERROR(_xlfn.XLOOKUP(C333,[1]期初设置!$E:$E,[1]期初设置!U:U),"")</f>
        <v>0</v>
      </c>
      <c r="I333" s="31">
        <f>_xlfn.XLOOKUP(A333,[2]门店排名!$C:$C,[2]门店排名!$E:$E,0)</f>
        <v>150422</v>
      </c>
      <c r="J333" s="31">
        <f>IFERROR(_xlfn.XLOOKUP(D333,'[1]⑥战队统计表-B-a-②呈现-业绩明细表④'!$A:$A,'[1]⑥战队统计表-B-a-②呈现-业绩明细表④'!$C:$C,0),"")</f>
        <v>0</v>
      </c>
      <c r="K333" s="32">
        <f>IFERROR(_xlfn.XLOOKUP(C333,[1]期初设置!$E:$E,[1]期初设置!$AI:$AI,0),"")</f>
        <v>0</v>
      </c>
      <c r="L333" s="33">
        <f>_xlfn.XLOOKUP(C333,[1]期初设置!$E:$E,[1]期初设置!$J:$J,0)</f>
        <v>0</v>
      </c>
      <c r="M333" s="35">
        <f>_xlfn.XLOOKUP(C333,[1]期初设置!$E:$E,[1]期初设置!$I:$I,0)</f>
        <v>0</v>
      </c>
      <c r="N333" s="35">
        <f>_xlfn.XLOOKUP(C333,[1]期初设置!$E:$E,[1]期初设置!$K:$K,0)</f>
        <v>0</v>
      </c>
      <c r="O333" s="33">
        <f>_xlfn.XLOOKUP(C333,[1]期初设置!$E:$E,[1]期初设置!$O:$O,0)</f>
        <v>0</v>
      </c>
      <c r="P333" s="35">
        <f>IF(_xlfn.XLOOKUP(C333,[1]期初设置!$E:$E,[1]期初设置!$N:$N,0)="同老店",0,_xlfn.XLOOKUP(C333,[1]期初设置!$E:$E,[1]期初设置!$N:$N,0))</f>
        <v>0</v>
      </c>
      <c r="Q333" s="38">
        <f>_xlfn.XLOOKUP(C333,'[3]7月'!$C:$C,'[3]7月'!$E:$E,0)</f>
        <v>0</v>
      </c>
      <c r="R333" s="38">
        <f>_xlfn.XLOOKUP(C333,'[3]7月'!$C:$C,'[3]7月'!$D:$D,0)</f>
        <v>0</v>
      </c>
      <c r="S333" s="38">
        <f>_xlfn.XLOOKUP(A333,[2]人头人次表!$A:$A,[2]人头人次表!$C:$C,0)</f>
        <v>111</v>
      </c>
      <c r="T333" s="38">
        <f>_xlfn.XLOOKUP(C333,'[4]②7月-汇总'!$D:$D,'[4]②7月-汇总'!$AP:$AP,0)</f>
        <v>0</v>
      </c>
      <c r="U333" s="38">
        <f>_xlfn.XLOOKUP(C333,'[4]②7月-汇总'!$D:$D,'[4]②7月-汇总'!$U:$U,0)</f>
        <v>0</v>
      </c>
      <c r="V333" s="41">
        <f>_xlfn.XLOOKUP(C333,[5]期初设置!$E:$E,[5]期初设置!$AG:$AG,0)</f>
        <v>0</v>
      </c>
      <c r="W333" s="42">
        <f>_xlfn.XLOOKUP(C333,[5]期初设置!$E:$E,[5]期初设置!$AH:$AH,0)</f>
        <v>0</v>
      </c>
      <c r="X333" s="42">
        <f>_xlfn.XLOOKUP(C333,[5]期初设置!$E:$E,[5]期初设置!$AI:$AI,0)</f>
        <v>0</v>
      </c>
      <c r="Y333" s="42" t="str">
        <f>_xlfn.XLOOKUP(C333,[5]期初设置!$E:$E,[5]期初设置!$AM:$AM,0)</f>
        <v/>
      </c>
      <c r="Z333" s="42">
        <f t="shared" si="67"/>
        <v>376.055</v>
      </c>
      <c r="AA333" s="42">
        <f t="shared" si="68"/>
        <v>376.055</v>
      </c>
      <c r="AB333" s="42">
        <f>_xlfn.XLOOKUP(C333,'[6]健康师-人工底薪'!$A:$A,'[6]健康师-人工底薪'!$AF:$AF,0)</f>
        <v>0</v>
      </c>
      <c r="AC333" s="47">
        <f t="shared" si="69"/>
        <v>0</v>
      </c>
      <c r="AD333" s="38">
        <f>_xlfn.XLOOKUP(C333,'[3]7月'!$C:$C,'[3]7月'!$F:$F,0)</f>
        <v>0</v>
      </c>
      <c r="AE333" s="38">
        <f>_xlfn.XLOOKUP(C333,'[8]7月'!$C:$C,'[8]7月'!$G:$G,0)</f>
        <v>0</v>
      </c>
      <c r="AF333" s="38">
        <f>_xlfn.XLOOKUP(C333,'[9]②7月-汇总'!$D:$D,'[9]②7月-汇总'!$W:$W,0)</f>
        <v>0</v>
      </c>
      <c r="AG333" s="38">
        <f>_xlfn.XLOOKUP(C333,'[9]②7月-汇总'!$D:$D,'[9]②7月-汇总'!$Z:$Z,0)</f>
        <v>0</v>
      </c>
      <c r="AH333" s="50" t="e">
        <f>AA333+AC333+#REF!+#REF!+#REF!+AF333+AG333+AD333+AE333</f>
        <v>#REF!</v>
      </c>
      <c r="AI333" s="38">
        <f>_xlfn.XLOOKUP(C333,'[9]①7月-花名册'!$E:$E,'[9]①7月-花名册'!$T:$T,0)</f>
        <v>0</v>
      </c>
      <c r="AJ333" s="38">
        <f t="shared" si="70"/>
        <v>0</v>
      </c>
      <c r="AK333" s="38">
        <f t="shared" si="71"/>
        <v>0</v>
      </c>
      <c r="AL333" s="38">
        <f t="shared" si="72"/>
        <v>0</v>
      </c>
      <c r="AM333" s="38" t="e">
        <f t="shared" si="73"/>
        <v>#REF!</v>
      </c>
      <c r="AN333" s="52">
        <f>_xlfn.XLOOKUP(C333,'[9]②7月-汇总'!$D:$D,'[9]②7月-汇总'!AI:AI,0)</f>
        <v>0</v>
      </c>
      <c r="AO333" s="52">
        <f>_xlfn.XLOOKUP(C333,'[9]②7月-汇总'!$D:$D,'[9]②7月-汇总'!AJ:AJ,0)</f>
        <v>0</v>
      </c>
      <c r="AP333" s="52">
        <f>_xlfn.XLOOKUP(C333,'[9]②7月-汇总'!$D:$D,'[9]②7月-汇总'!AL:AL,0)</f>
        <v>0</v>
      </c>
      <c r="AQ333" s="54">
        <f t="shared" si="74"/>
        <v>0</v>
      </c>
      <c r="AR333" s="55">
        <f>_xlfn.XLOOKUP(C333,'[9]②7月-汇总'!$D:$D,'[9]②7月-汇总'!X:X,0)</f>
        <v>0</v>
      </c>
      <c r="AS333" s="55">
        <f>_xlfn.XLOOKUP(C333,'[9]②7月-汇总'!$D:$D,'[9]②7月-汇总'!Y:Y,0)</f>
        <v>0</v>
      </c>
      <c r="AT333" s="55"/>
      <c r="AU333" s="52">
        <f>_xlfn.XLOOKUP(C333,'[10]7月社保'!$B:$B,'[10]7月社保'!$L:$L,0)</f>
        <v>0</v>
      </c>
      <c r="AV333" s="52">
        <f>IFERROR(IF(AL333&gt;0,_xlfn.XLOOKUP(C333,[11]健康师明细!$C:$C,[11]健康师明细!$N:$N,0),0),0)</f>
        <v>0</v>
      </c>
      <c r="AW333" s="52">
        <f>_xlfn.XLOOKUP(C333,'[9]②7月-汇总'!$D:$D,'[9]②7月-汇总'!$AC:$AC,0)</f>
        <v>0</v>
      </c>
      <c r="AX333" s="52">
        <f>_xlfn.XLOOKUP(C333,'[9]②7月-汇总'!$D:$D,'[9]②7月-汇总'!$AB:$AB,0)</f>
        <v>0</v>
      </c>
      <c r="AY333" s="52">
        <f>_xlfn.XLOOKUP(C333,'[9]②7月-汇总'!$D:$D,'[9]②7月-汇总'!$AD:$AD,0)</f>
        <v>0</v>
      </c>
      <c r="AZ333" s="54">
        <f t="shared" si="75"/>
        <v>0</v>
      </c>
      <c r="BA333" s="52">
        <f>_xlfn.XLOOKUP(C333,[11]健康师明细!$C:$C,[11]健康师明细!$K:$K,0)</f>
        <v>0</v>
      </c>
      <c r="BB333" s="55">
        <f>_xlfn.XLOOKUP(C333,'[9]②7月-汇总'!$D:$D,'[9]②7月-汇总'!$AE:$AE,0)</f>
        <v>0</v>
      </c>
      <c r="BC333" s="55">
        <f>_xlfn.XLOOKUP(C333,'[9]②7月-汇总'!$D:$D,'[9]②7月-汇总'!$AF:$AF,0)</f>
        <v>0</v>
      </c>
      <c r="BD333" s="58">
        <f>_xlfn.XLOOKUP(C333,'[9]②7月-汇总'!$D:$D,'[9]②7月-汇总'!$AG:$AG,0)</f>
        <v>0</v>
      </c>
      <c r="BE333" s="60" t="e">
        <f t="shared" si="79"/>
        <v>#REF!</v>
      </c>
      <c r="BF333" s="52">
        <f>_xlfn.XLOOKUP(C333,'[9]①7月-花名册'!$E:$E,'[9]①7月-花名册'!$U:$U,0)</f>
        <v>0</v>
      </c>
      <c r="BG333" s="61" t="e">
        <f t="shared" si="76"/>
        <v>#REF!</v>
      </c>
      <c r="BH333" s="61" t="e">
        <f t="shared" si="77"/>
        <v>#REF!</v>
      </c>
      <c r="BI333" s="52">
        <f>_xlfn.XLOOKUP(C333,[9]上月未发人员明细!$A:$A,[9]上月未发人员明细!$I:$I,0)</f>
        <v>0</v>
      </c>
      <c r="BJ333" s="52">
        <f>SUMIFS([7]手动调整!$F:$F,[7]手动调整!$B:$B,C333)</f>
        <v>0</v>
      </c>
      <c r="BK333" s="64" t="e">
        <f t="shared" si="78"/>
        <v>#REF!</v>
      </c>
    </row>
    <row r="334" spans="1:63">
      <c r="A334" s="68" t="s">
        <v>336</v>
      </c>
      <c r="B334" s="25" t="s">
        <v>460</v>
      </c>
      <c r="C334" s="25" t="str">
        <f t="shared" si="80"/>
        <v>川音+门店T区</v>
      </c>
      <c r="D334" s="23" t="str">
        <f>_xlfn.XLOOKUP(C334,[1]期初设置!$E:$E,[1]期初设置!$AM:$AM,0)</f>
        <v>单人</v>
      </c>
      <c r="E334" s="27">
        <f>IFERROR(_xlfn.XLOOKUP(C334,[1]期初设置!$E:$E,[1]期初设置!$R:$R),"")</f>
        <v>0</v>
      </c>
      <c r="F334" s="27">
        <f>IFERROR(_xlfn.XLOOKUP(C334,[1]期初设置!$E:$E,[1]期初设置!S:S),"")</f>
        <v>0</v>
      </c>
      <c r="G334" s="27">
        <f>IFERROR(_xlfn.XLOOKUP(C334,[1]期初设置!$E:$E,[1]期初设置!T:T),"")</f>
        <v>0</v>
      </c>
      <c r="H334" s="27">
        <f>IFERROR(_xlfn.XLOOKUP(C334,[1]期初设置!$E:$E,[1]期初设置!U:U),"")</f>
        <v>0</v>
      </c>
      <c r="I334" s="31">
        <f>_xlfn.XLOOKUP(A334,[2]门店排名!$C:$C,[2]门店排名!$E:$E,0)</f>
        <v>173290.6</v>
      </c>
      <c r="J334" s="31">
        <f>IFERROR(_xlfn.XLOOKUP(D334,'[1]⑥战队统计表-B-a-②呈现-业绩明细表④'!$A:$A,'[1]⑥战队统计表-B-a-②呈现-业绩明细表④'!$C:$C,0),"")</f>
        <v>0</v>
      </c>
      <c r="K334" s="32">
        <f>IFERROR(_xlfn.XLOOKUP(C334,[1]期初设置!$E:$E,[1]期初设置!$AI:$AI,0),"")</f>
        <v>0</v>
      </c>
      <c r="L334" s="33">
        <f>_xlfn.XLOOKUP(C334,[1]期初设置!$E:$E,[1]期初设置!$J:$J,0)</f>
        <v>0</v>
      </c>
      <c r="M334" s="35">
        <f>_xlfn.XLOOKUP(C334,[1]期初设置!$E:$E,[1]期初设置!$I:$I,0)</f>
        <v>0</v>
      </c>
      <c r="N334" s="35">
        <f>_xlfn.XLOOKUP(C334,[1]期初设置!$E:$E,[1]期初设置!$K:$K,0)</f>
        <v>0</v>
      </c>
      <c r="O334" s="33">
        <f>_xlfn.XLOOKUP(C334,[1]期初设置!$E:$E,[1]期初设置!$O:$O,0)</f>
        <v>0</v>
      </c>
      <c r="P334" s="35">
        <f>IF(_xlfn.XLOOKUP(C334,[1]期初设置!$E:$E,[1]期初设置!$N:$N,0)="同老店",0,_xlfn.XLOOKUP(C334,[1]期初设置!$E:$E,[1]期初设置!$N:$N,0))</f>
        <v>0</v>
      </c>
      <c r="Q334" s="38">
        <f>_xlfn.XLOOKUP(C334,'[3]7月'!$C:$C,'[3]7月'!$E:$E,0)</f>
        <v>0</v>
      </c>
      <c r="R334" s="38">
        <f>_xlfn.XLOOKUP(C334,'[3]7月'!$C:$C,'[3]7月'!$D:$D,0)</f>
        <v>0</v>
      </c>
      <c r="S334" s="38">
        <f>_xlfn.XLOOKUP(A334,[2]人头人次表!$A:$A,[2]人头人次表!$C:$C,0)</f>
        <v>169</v>
      </c>
      <c r="T334" s="38">
        <f>_xlfn.XLOOKUP(C334,'[4]②7月-汇总'!$D:$D,'[4]②7月-汇总'!$AP:$AP,0)</f>
        <v>0</v>
      </c>
      <c r="U334" s="38">
        <f>_xlfn.XLOOKUP(C334,'[4]②7月-汇总'!$D:$D,'[4]②7月-汇总'!$U:$U,0)</f>
        <v>0</v>
      </c>
      <c r="V334" s="41">
        <f>_xlfn.XLOOKUP(C334,[5]期初设置!$E:$E,[5]期初设置!$AG:$AG,0)</f>
        <v>0</v>
      </c>
      <c r="W334" s="42">
        <f>_xlfn.XLOOKUP(C334,[5]期初设置!$E:$E,[5]期初设置!$AH:$AH,0)</f>
        <v>0</v>
      </c>
      <c r="X334" s="42">
        <f>_xlfn.XLOOKUP(C334,[5]期初设置!$E:$E,[5]期初设置!$AI:$AI,0)</f>
        <v>0</v>
      </c>
      <c r="Y334" s="42" t="str">
        <f>_xlfn.XLOOKUP(C334,[5]期初设置!$E:$E,[5]期初设置!$AM:$AM,0)</f>
        <v/>
      </c>
      <c r="Z334" s="42">
        <f t="shared" si="67"/>
        <v>433.2265</v>
      </c>
      <c r="AA334" s="42">
        <f t="shared" si="68"/>
        <v>433.2265</v>
      </c>
      <c r="AB334" s="42">
        <f>_xlfn.XLOOKUP(C334,'[6]健康师-人工底薪'!$A:$A,'[6]健康师-人工底薪'!$AF:$AF,0)</f>
        <v>0</v>
      </c>
      <c r="AC334" s="47">
        <f t="shared" si="69"/>
        <v>0</v>
      </c>
      <c r="AD334" s="38">
        <f>_xlfn.XLOOKUP(C334,'[3]7月'!$C:$C,'[3]7月'!$F:$F,0)</f>
        <v>0</v>
      </c>
      <c r="AE334" s="38">
        <f>_xlfn.XLOOKUP(C334,'[8]7月'!$C:$C,'[8]7月'!$G:$G,0)</f>
        <v>0</v>
      </c>
      <c r="AF334" s="38">
        <f>_xlfn.XLOOKUP(C334,'[9]②7月-汇总'!$D:$D,'[9]②7月-汇总'!$W:$W,0)</f>
        <v>0</v>
      </c>
      <c r="AG334" s="38">
        <f>_xlfn.XLOOKUP(C334,'[9]②7月-汇总'!$D:$D,'[9]②7月-汇总'!$Z:$Z,0)</f>
        <v>0</v>
      </c>
      <c r="AH334" s="50" t="e">
        <f>AA334+AC334+#REF!+#REF!+#REF!+AF334+AG334+AD334+AE334</f>
        <v>#REF!</v>
      </c>
      <c r="AI334" s="38">
        <f>_xlfn.XLOOKUP(C334,'[9]①7月-花名册'!$E:$E,'[9]①7月-花名册'!$T:$T,0)</f>
        <v>0</v>
      </c>
      <c r="AJ334" s="38">
        <f t="shared" si="70"/>
        <v>0</v>
      </c>
      <c r="AK334" s="38">
        <f t="shared" si="71"/>
        <v>0</v>
      </c>
      <c r="AL334" s="38">
        <f t="shared" si="72"/>
        <v>0</v>
      </c>
      <c r="AM334" s="38" t="e">
        <f t="shared" si="73"/>
        <v>#REF!</v>
      </c>
      <c r="AN334" s="52">
        <f>_xlfn.XLOOKUP(C334,'[9]②7月-汇总'!$D:$D,'[9]②7月-汇总'!AI:AI,0)</f>
        <v>0</v>
      </c>
      <c r="AO334" s="52">
        <f>_xlfn.XLOOKUP(C334,'[9]②7月-汇总'!$D:$D,'[9]②7月-汇总'!AJ:AJ,0)</f>
        <v>0</v>
      </c>
      <c r="AP334" s="52">
        <f>_xlfn.XLOOKUP(C334,'[9]②7月-汇总'!$D:$D,'[9]②7月-汇总'!AL:AL,0)</f>
        <v>0</v>
      </c>
      <c r="AQ334" s="54">
        <f t="shared" si="74"/>
        <v>0</v>
      </c>
      <c r="AR334" s="55">
        <f>_xlfn.XLOOKUP(C334,'[9]②7月-汇总'!$D:$D,'[9]②7月-汇总'!X:X,0)</f>
        <v>0</v>
      </c>
      <c r="AS334" s="55">
        <f>_xlfn.XLOOKUP(C334,'[9]②7月-汇总'!$D:$D,'[9]②7月-汇总'!Y:Y,0)</f>
        <v>0</v>
      </c>
      <c r="AT334" s="55"/>
      <c r="AU334" s="52">
        <f>_xlfn.XLOOKUP(C334,'[10]7月社保'!$B:$B,'[10]7月社保'!$L:$L,0)</f>
        <v>0</v>
      </c>
      <c r="AV334" s="52">
        <f>IFERROR(IF(AL334&gt;0,_xlfn.XLOOKUP(C334,[11]健康师明细!$C:$C,[11]健康师明细!$N:$N,0),0),0)</f>
        <v>0</v>
      </c>
      <c r="AW334" s="52">
        <f>_xlfn.XLOOKUP(C334,'[9]②7月-汇总'!$D:$D,'[9]②7月-汇总'!$AC:$AC,0)</f>
        <v>0</v>
      </c>
      <c r="AX334" s="52">
        <f>_xlfn.XLOOKUP(C334,'[9]②7月-汇总'!$D:$D,'[9]②7月-汇总'!$AB:$AB,0)</f>
        <v>0</v>
      </c>
      <c r="AY334" s="52">
        <f>_xlfn.XLOOKUP(C334,'[9]②7月-汇总'!$D:$D,'[9]②7月-汇总'!$AD:$AD,0)</f>
        <v>0</v>
      </c>
      <c r="AZ334" s="54">
        <f t="shared" si="75"/>
        <v>0</v>
      </c>
      <c r="BA334" s="52">
        <f>_xlfn.XLOOKUP(C334,[11]健康师明细!$C:$C,[11]健康师明细!$K:$K,0)</f>
        <v>0</v>
      </c>
      <c r="BB334" s="55">
        <f>_xlfn.XLOOKUP(C334,'[9]②7月-汇总'!$D:$D,'[9]②7月-汇总'!$AE:$AE,0)</f>
        <v>0</v>
      </c>
      <c r="BC334" s="55">
        <f>_xlfn.XLOOKUP(C334,'[9]②7月-汇总'!$D:$D,'[9]②7月-汇总'!$AF:$AF,0)</f>
        <v>0</v>
      </c>
      <c r="BD334" s="58">
        <f>_xlfn.XLOOKUP(C334,'[9]②7月-汇总'!$D:$D,'[9]②7月-汇总'!$AG:$AG,0)</f>
        <v>0</v>
      </c>
      <c r="BE334" s="60" t="e">
        <f t="shared" si="79"/>
        <v>#REF!</v>
      </c>
      <c r="BF334" s="52">
        <f>_xlfn.XLOOKUP(C334,'[9]①7月-花名册'!$E:$E,'[9]①7月-花名册'!$U:$U,0)</f>
        <v>0</v>
      </c>
      <c r="BG334" s="61" t="e">
        <f t="shared" si="76"/>
        <v>#REF!</v>
      </c>
      <c r="BH334" s="61" t="e">
        <f t="shared" si="77"/>
        <v>#REF!</v>
      </c>
      <c r="BI334" s="52">
        <f>_xlfn.XLOOKUP(C334,[9]上月未发人员明细!$A:$A,[9]上月未发人员明细!$I:$I,0)</f>
        <v>0</v>
      </c>
      <c r="BJ334" s="52">
        <f>SUMIFS([7]手动调整!$F:$F,[7]手动调整!$B:$B,C334)</f>
        <v>0</v>
      </c>
      <c r="BK334" s="64" t="e">
        <f t="shared" si="78"/>
        <v>#REF!</v>
      </c>
    </row>
    <row r="335" spans="1:63">
      <c r="A335" s="68" t="s">
        <v>144</v>
      </c>
      <c r="B335" s="25" t="s">
        <v>460</v>
      </c>
      <c r="C335" s="25" t="str">
        <f t="shared" si="80"/>
        <v>光华+门店T区</v>
      </c>
      <c r="D335" s="23" t="str">
        <f>_xlfn.XLOOKUP(C335,[1]期初设置!$E:$E,[1]期初设置!$AM:$AM,0)</f>
        <v>单人</v>
      </c>
      <c r="E335" s="27">
        <f>IFERROR(_xlfn.XLOOKUP(C335,[1]期初设置!$E:$E,[1]期初设置!$R:$R),"")</f>
        <v>0</v>
      </c>
      <c r="F335" s="27">
        <f>IFERROR(_xlfn.XLOOKUP(C335,[1]期初设置!$E:$E,[1]期初设置!S:S),"")</f>
        <v>0</v>
      </c>
      <c r="G335" s="27">
        <f>IFERROR(_xlfn.XLOOKUP(C335,[1]期初设置!$E:$E,[1]期初设置!T:T),"")</f>
        <v>0</v>
      </c>
      <c r="H335" s="27">
        <f>IFERROR(_xlfn.XLOOKUP(C335,[1]期初设置!$E:$E,[1]期初设置!U:U),"")</f>
        <v>0</v>
      </c>
      <c r="I335" s="31">
        <f>_xlfn.XLOOKUP(A335,[2]门店排名!$C:$C,[2]门店排名!$E:$E,0)</f>
        <v>135590</v>
      </c>
      <c r="J335" s="31">
        <f>IFERROR(_xlfn.XLOOKUP(D335,'[1]⑥战队统计表-B-a-②呈现-业绩明细表④'!$A:$A,'[1]⑥战队统计表-B-a-②呈现-业绩明细表④'!$C:$C,0),"")</f>
        <v>0</v>
      </c>
      <c r="K335" s="32">
        <f>IFERROR(_xlfn.XLOOKUP(C335,[1]期初设置!$E:$E,[1]期初设置!$AI:$AI,0),"")</f>
        <v>0</v>
      </c>
      <c r="L335" s="33">
        <f>_xlfn.XLOOKUP(C335,[1]期初设置!$E:$E,[1]期初设置!$J:$J,0)</f>
        <v>0</v>
      </c>
      <c r="M335" s="35">
        <f>_xlfn.XLOOKUP(C335,[1]期初设置!$E:$E,[1]期初设置!$I:$I,0)</f>
        <v>0</v>
      </c>
      <c r="N335" s="35">
        <f>_xlfn.XLOOKUP(C335,[1]期初设置!$E:$E,[1]期初设置!$K:$K,0)</f>
        <v>0</v>
      </c>
      <c r="O335" s="33">
        <f>_xlfn.XLOOKUP(C335,[1]期初设置!$E:$E,[1]期初设置!$O:$O,0)</f>
        <v>0</v>
      </c>
      <c r="P335" s="35">
        <f>IF(_xlfn.XLOOKUP(C335,[1]期初设置!$E:$E,[1]期初设置!$N:$N,0)="同老店",0,_xlfn.XLOOKUP(C335,[1]期初设置!$E:$E,[1]期初设置!$N:$N,0))</f>
        <v>0</v>
      </c>
      <c r="Q335" s="38">
        <f>_xlfn.XLOOKUP(C335,'[3]7月'!$C:$C,'[3]7月'!$E:$E,0)</f>
        <v>0</v>
      </c>
      <c r="R335" s="38">
        <f>_xlfn.XLOOKUP(C335,'[3]7月'!$C:$C,'[3]7月'!$D:$D,0)</f>
        <v>0</v>
      </c>
      <c r="S335" s="38">
        <f>_xlfn.XLOOKUP(A335,[2]人头人次表!$A:$A,[2]人头人次表!$C:$C,0)</f>
        <v>150</v>
      </c>
      <c r="T335" s="38">
        <f>_xlfn.XLOOKUP(C335,'[4]②7月-汇总'!$D:$D,'[4]②7月-汇总'!$AP:$AP,0)</f>
        <v>0</v>
      </c>
      <c r="U335" s="38">
        <f>_xlfn.XLOOKUP(C335,'[4]②7月-汇总'!$D:$D,'[4]②7月-汇总'!$U:$U,0)</f>
        <v>0</v>
      </c>
      <c r="V335" s="41">
        <f>_xlfn.XLOOKUP(C335,[5]期初设置!$E:$E,[5]期初设置!$AG:$AG,0)</f>
        <v>0</v>
      </c>
      <c r="W335" s="42">
        <f>_xlfn.XLOOKUP(C335,[5]期初设置!$E:$E,[5]期初设置!$AH:$AH,0)</f>
        <v>0</v>
      </c>
      <c r="X335" s="42">
        <f>_xlfn.XLOOKUP(C335,[5]期初设置!$E:$E,[5]期初设置!$AI:$AI,0)</f>
        <v>0</v>
      </c>
      <c r="Y335" s="42" t="str">
        <f>_xlfn.XLOOKUP(C335,[5]期初设置!$E:$E,[5]期初设置!$AM:$AM,0)</f>
        <v/>
      </c>
      <c r="Z335" s="42">
        <f t="shared" si="67"/>
        <v>338.975</v>
      </c>
      <c r="AA335" s="42">
        <f t="shared" si="68"/>
        <v>338.975</v>
      </c>
      <c r="AB335" s="42">
        <f>_xlfn.XLOOKUP(C335,'[6]健康师-人工底薪'!$A:$A,'[6]健康师-人工底薪'!$AF:$AF,0)</f>
        <v>0</v>
      </c>
      <c r="AC335" s="47">
        <f t="shared" si="69"/>
        <v>0</v>
      </c>
      <c r="AD335" s="38">
        <f>_xlfn.XLOOKUP(C335,'[3]7月'!$C:$C,'[3]7月'!$F:$F,0)</f>
        <v>0</v>
      </c>
      <c r="AE335" s="38">
        <f>_xlfn.XLOOKUP(C335,'[8]7月'!$C:$C,'[8]7月'!$G:$G,0)</f>
        <v>0</v>
      </c>
      <c r="AF335" s="38">
        <f>_xlfn.XLOOKUP(C335,'[9]②7月-汇总'!$D:$D,'[9]②7月-汇总'!$W:$W,0)</f>
        <v>0</v>
      </c>
      <c r="AG335" s="38">
        <f>_xlfn.XLOOKUP(C335,'[9]②7月-汇总'!$D:$D,'[9]②7月-汇总'!$Z:$Z,0)</f>
        <v>0</v>
      </c>
      <c r="AH335" s="50" t="e">
        <f>AA335+AC335+#REF!+#REF!+#REF!+AF335+AG335+AD335+AE335</f>
        <v>#REF!</v>
      </c>
      <c r="AI335" s="38">
        <f>_xlfn.XLOOKUP(C335,'[9]①7月-花名册'!$E:$E,'[9]①7月-花名册'!$T:$T,0)</f>
        <v>0</v>
      </c>
      <c r="AJ335" s="38">
        <f t="shared" si="70"/>
        <v>0</v>
      </c>
      <c r="AK335" s="38">
        <f t="shared" si="71"/>
        <v>0</v>
      </c>
      <c r="AL335" s="38">
        <f t="shared" si="72"/>
        <v>0</v>
      </c>
      <c r="AM335" s="38" t="e">
        <f t="shared" si="73"/>
        <v>#REF!</v>
      </c>
      <c r="AN335" s="52">
        <f>_xlfn.XLOOKUP(C335,'[9]②7月-汇总'!$D:$D,'[9]②7月-汇总'!AI:AI,0)</f>
        <v>0</v>
      </c>
      <c r="AO335" s="52">
        <f>_xlfn.XLOOKUP(C335,'[9]②7月-汇总'!$D:$D,'[9]②7月-汇总'!AJ:AJ,0)</f>
        <v>0</v>
      </c>
      <c r="AP335" s="52">
        <f>_xlfn.XLOOKUP(C335,'[9]②7月-汇总'!$D:$D,'[9]②7月-汇总'!AL:AL,0)</f>
        <v>0</v>
      </c>
      <c r="AQ335" s="54">
        <f t="shared" si="74"/>
        <v>0</v>
      </c>
      <c r="AR335" s="55">
        <f>_xlfn.XLOOKUP(C335,'[9]②7月-汇总'!$D:$D,'[9]②7月-汇总'!X:X,0)</f>
        <v>0</v>
      </c>
      <c r="AS335" s="55">
        <f>_xlfn.XLOOKUP(C335,'[9]②7月-汇总'!$D:$D,'[9]②7月-汇总'!Y:Y,0)</f>
        <v>0</v>
      </c>
      <c r="AT335" s="55"/>
      <c r="AU335" s="52">
        <f>_xlfn.XLOOKUP(C335,'[10]7月社保'!$B:$B,'[10]7月社保'!$L:$L,0)</f>
        <v>0</v>
      </c>
      <c r="AV335" s="52">
        <f>IFERROR(IF(AL335&gt;0,_xlfn.XLOOKUP(C335,[11]健康师明细!$C:$C,[11]健康师明细!$N:$N,0),0),0)</f>
        <v>0</v>
      </c>
      <c r="AW335" s="52">
        <f>_xlfn.XLOOKUP(C335,'[9]②7月-汇总'!$D:$D,'[9]②7月-汇总'!$AC:$AC,0)</f>
        <v>0</v>
      </c>
      <c r="AX335" s="52">
        <f>_xlfn.XLOOKUP(C335,'[9]②7月-汇总'!$D:$D,'[9]②7月-汇总'!$AB:$AB,0)</f>
        <v>0</v>
      </c>
      <c r="AY335" s="52">
        <f>_xlfn.XLOOKUP(C335,'[9]②7月-汇总'!$D:$D,'[9]②7月-汇总'!$AD:$AD,0)</f>
        <v>0</v>
      </c>
      <c r="AZ335" s="54">
        <f t="shared" si="75"/>
        <v>0</v>
      </c>
      <c r="BA335" s="52">
        <f>_xlfn.XLOOKUP(C335,[11]健康师明细!$C:$C,[11]健康师明细!$K:$K,0)</f>
        <v>0</v>
      </c>
      <c r="BB335" s="55">
        <f>_xlfn.XLOOKUP(C335,'[9]②7月-汇总'!$D:$D,'[9]②7月-汇总'!$AE:$AE,0)</f>
        <v>0</v>
      </c>
      <c r="BC335" s="55">
        <f>_xlfn.XLOOKUP(C335,'[9]②7月-汇总'!$D:$D,'[9]②7月-汇总'!$AF:$AF,0)</f>
        <v>0</v>
      </c>
      <c r="BD335" s="58">
        <f>_xlfn.XLOOKUP(C335,'[9]②7月-汇总'!$D:$D,'[9]②7月-汇总'!$AG:$AG,0)</f>
        <v>0</v>
      </c>
      <c r="BE335" s="60" t="e">
        <f t="shared" si="79"/>
        <v>#REF!</v>
      </c>
      <c r="BF335" s="52">
        <f>_xlfn.XLOOKUP(C335,'[9]①7月-花名册'!$E:$E,'[9]①7月-花名册'!$U:$U,0)</f>
        <v>0</v>
      </c>
      <c r="BG335" s="61" t="e">
        <f t="shared" si="76"/>
        <v>#REF!</v>
      </c>
      <c r="BH335" s="61" t="e">
        <f t="shared" si="77"/>
        <v>#REF!</v>
      </c>
      <c r="BI335" s="52">
        <f>_xlfn.XLOOKUP(C335,[9]上月未发人员明细!$A:$A,[9]上月未发人员明细!$I:$I,0)</f>
        <v>0</v>
      </c>
      <c r="BJ335" s="52">
        <f>SUMIFS([7]手动调整!$F:$F,[7]手动调整!$B:$B,C335)</f>
        <v>0</v>
      </c>
      <c r="BK335" s="64" t="e">
        <f t="shared" si="78"/>
        <v>#REF!</v>
      </c>
    </row>
    <row r="336" spans="1:63">
      <c r="A336" s="68" t="s">
        <v>104</v>
      </c>
      <c r="B336" s="25" t="s">
        <v>460</v>
      </c>
      <c r="C336" s="25" t="str">
        <f t="shared" si="80"/>
        <v>龙湖+门店T区</v>
      </c>
      <c r="D336" s="23" t="str">
        <f>_xlfn.XLOOKUP(C336,[1]期初设置!$E:$E,[1]期初设置!$AM:$AM,0)</f>
        <v>单人</v>
      </c>
      <c r="E336" s="27">
        <f>IFERROR(_xlfn.XLOOKUP(C336,[1]期初设置!$E:$E,[1]期初设置!$R:$R),"")</f>
        <v>7540</v>
      </c>
      <c r="F336" s="27">
        <f>IFERROR(_xlfn.XLOOKUP(C336,[1]期初设置!$E:$E,[1]期初设置!S:S),"")</f>
        <v>-1400</v>
      </c>
      <c r="G336" s="27">
        <f>IFERROR(_xlfn.XLOOKUP(C336,[1]期初设置!$E:$E,[1]期初设置!T:T),"")</f>
        <v>8940</v>
      </c>
      <c r="H336" s="27">
        <f>IFERROR(_xlfn.XLOOKUP(C336,[1]期初设置!$E:$E,[1]期初设置!U:U),"")</f>
        <v>0</v>
      </c>
      <c r="I336" s="31">
        <f>_xlfn.XLOOKUP(A336,[2]门店排名!$C:$C,[2]门店排名!$E:$E,0)</f>
        <v>220223</v>
      </c>
      <c r="J336" s="31">
        <f>IFERROR(_xlfn.XLOOKUP(D336,'[1]⑥战队统计表-B-a-②呈现-业绩明细表④'!$A:$A,'[1]⑥战队统计表-B-a-②呈现-业绩明细表④'!$C:$C,0),"")</f>
        <v>0</v>
      </c>
      <c r="K336" s="32">
        <f>IFERROR(_xlfn.XLOOKUP(C336,[1]期初设置!$E:$E,[1]期初设置!$AI:$AI,0),"")</f>
        <v>0</v>
      </c>
      <c r="L336" s="33">
        <f>_xlfn.XLOOKUP(C336,[1]期初设置!$E:$E,[1]期初设置!$J:$J,0)</f>
        <v>0</v>
      </c>
      <c r="M336" s="35">
        <f>_xlfn.XLOOKUP(C336,[1]期初设置!$E:$E,[1]期初设置!$I:$I,0)</f>
        <v>0</v>
      </c>
      <c r="N336" s="35">
        <f>_xlfn.XLOOKUP(C336,[1]期初设置!$E:$E,[1]期初设置!$K:$K,0)</f>
        <v>0</v>
      </c>
      <c r="O336" s="33">
        <f>_xlfn.XLOOKUP(C336,[1]期初设置!$E:$E,[1]期初设置!$O:$O,0)</f>
        <v>0</v>
      </c>
      <c r="P336" s="35">
        <f>IF(_xlfn.XLOOKUP(C336,[1]期初设置!$E:$E,[1]期初设置!$N:$N,0)="同老店",0,_xlfn.XLOOKUP(C336,[1]期初设置!$E:$E,[1]期初设置!$N:$N,0))</f>
        <v>0</v>
      </c>
      <c r="Q336" s="38">
        <f>_xlfn.XLOOKUP(C336,'[3]7月'!$C:$C,'[3]7月'!$E:$E,0)</f>
        <v>0</v>
      </c>
      <c r="R336" s="38">
        <f>_xlfn.XLOOKUP(C336,'[3]7月'!$C:$C,'[3]7月'!$D:$D,0)</f>
        <v>0</v>
      </c>
      <c r="S336" s="38">
        <f>_xlfn.XLOOKUP(A336,[2]人头人次表!$A:$A,[2]人头人次表!$C:$C,0)</f>
        <v>205</v>
      </c>
      <c r="T336" s="38">
        <f>_xlfn.XLOOKUP(C336,'[4]②7月-汇总'!$D:$D,'[4]②7月-汇总'!$AP:$AP,0)</f>
        <v>0</v>
      </c>
      <c r="U336" s="38">
        <f>_xlfn.XLOOKUP(C336,'[4]②7月-汇总'!$D:$D,'[4]②7月-汇总'!$U:$U,0)</f>
        <v>0</v>
      </c>
      <c r="V336" s="41">
        <f>_xlfn.XLOOKUP(C336,[5]期初设置!$E:$E,[5]期初设置!$AG:$AG,0)</f>
        <v>0</v>
      </c>
      <c r="W336" s="42">
        <f>_xlfn.XLOOKUP(C336,[5]期初设置!$E:$E,[5]期初设置!$AH:$AH,0)</f>
        <v>0</v>
      </c>
      <c r="X336" s="42">
        <f>_xlfn.XLOOKUP(C336,[5]期初设置!$E:$E,[5]期初设置!$AI:$AI,0)</f>
        <v>0</v>
      </c>
      <c r="Y336" s="42" t="str">
        <f>_xlfn.XLOOKUP(C336,[5]期初设置!$E:$E,[5]期初设置!$AM:$AM,0)</f>
        <v/>
      </c>
      <c r="Z336" s="42">
        <f t="shared" si="67"/>
        <v>550.5575</v>
      </c>
      <c r="AA336" s="42">
        <f t="shared" si="68"/>
        <v>550.5575</v>
      </c>
      <c r="AB336" s="42">
        <f>_xlfn.XLOOKUP(C336,'[6]健康师-人工底薪'!$A:$A,'[6]健康师-人工底薪'!$AF:$AF,0)</f>
        <v>0</v>
      </c>
      <c r="AC336" s="47">
        <f t="shared" si="69"/>
        <v>0</v>
      </c>
      <c r="AD336" s="38">
        <f>_xlfn.XLOOKUP(C336,'[3]7月'!$C:$C,'[3]7月'!$F:$F,0)</f>
        <v>0</v>
      </c>
      <c r="AE336" s="38">
        <f>_xlfn.XLOOKUP(C336,'[8]7月'!$C:$C,'[8]7月'!$G:$G,0)</f>
        <v>0</v>
      </c>
      <c r="AF336" s="38">
        <f>_xlfn.XLOOKUP(C336,'[9]②7月-汇总'!$D:$D,'[9]②7月-汇总'!$W:$W,0)</f>
        <v>0</v>
      </c>
      <c r="AG336" s="38">
        <f>_xlfn.XLOOKUP(C336,'[9]②7月-汇总'!$D:$D,'[9]②7月-汇总'!$Z:$Z,0)</f>
        <v>0</v>
      </c>
      <c r="AH336" s="50" t="e">
        <f>AA336+AC336+#REF!+#REF!+#REF!+AF336+AG336+AD336+AE336</f>
        <v>#REF!</v>
      </c>
      <c r="AI336" s="38">
        <f>_xlfn.XLOOKUP(C336,'[9]①7月-花名册'!$E:$E,'[9]①7月-花名册'!$T:$T,0)</f>
        <v>0</v>
      </c>
      <c r="AJ336" s="38">
        <f t="shared" si="70"/>
        <v>0</v>
      </c>
      <c r="AK336" s="38">
        <f t="shared" si="71"/>
        <v>0</v>
      </c>
      <c r="AL336" s="38">
        <f t="shared" si="72"/>
        <v>0</v>
      </c>
      <c r="AM336" s="38" t="e">
        <f t="shared" si="73"/>
        <v>#REF!</v>
      </c>
      <c r="AN336" s="52">
        <f>_xlfn.XLOOKUP(C336,'[9]②7月-汇总'!$D:$D,'[9]②7月-汇总'!AI:AI,0)</f>
        <v>0</v>
      </c>
      <c r="AO336" s="52">
        <f>_xlfn.XLOOKUP(C336,'[9]②7月-汇总'!$D:$D,'[9]②7月-汇总'!AJ:AJ,0)</f>
        <v>0</v>
      </c>
      <c r="AP336" s="52">
        <f>_xlfn.XLOOKUP(C336,'[9]②7月-汇总'!$D:$D,'[9]②7月-汇总'!AL:AL,0)</f>
        <v>0</v>
      </c>
      <c r="AQ336" s="54">
        <f t="shared" si="74"/>
        <v>0</v>
      </c>
      <c r="AR336" s="55">
        <f>_xlfn.XLOOKUP(C336,'[9]②7月-汇总'!$D:$D,'[9]②7月-汇总'!X:X,0)</f>
        <v>0</v>
      </c>
      <c r="AS336" s="55">
        <f>_xlfn.XLOOKUP(C336,'[9]②7月-汇总'!$D:$D,'[9]②7月-汇总'!Y:Y,0)</f>
        <v>0</v>
      </c>
      <c r="AT336" s="55"/>
      <c r="AU336" s="52">
        <f>_xlfn.XLOOKUP(C336,'[10]7月社保'!$B:$B,'[10]7月社保'!$L:$L,0)</f>
        <v>0</v>
      </c>
      <c r="AV336" s="52">
        <f>IFERROR(IF(AL336&gt;0,_xlfn.XLOOKUP(C336,[11]健康师明细!$C:$C,[11]健康师明细!$N:$N,0),0),0)</f>
        <v>0</v>
      </c>
      <c r="AW336" s="52">
        <f>_xlfn.XLOOKUP(C336,'[9]②7月-汇总'!$D:$D,'[9]②7月-汇总'!$AC:$AC,0)</f>
        <v>0</v>
      </c>
      <c r="AX336" s="52">
        <f>_xlfn.XLOOKUP(C336,'[9]②7月-汇总'!$D:$D,'[9]②7月-汇总'!$AB:$AB,0)</f>
        <v>0</v>
      </c>
      <c r="AY336" s="52">
        <f>_xlfn.XLOOKUP(C336,'[9]②7月-汇总'!$D:$D,'[9]②7月-汇总'!$AD:$AD,0)</f>
        <v>0</v>
      </c>
      <c r="AZ336" s="54">
        <f t="shared" si="75"/>
        <v>0</v>
      </c>
      <c r="BA336" s="52">
        <f>_xlfn.XLOOKUP(C336,[11]健康师明细!$C:$C,[11]健康师明细!$K:$K,0)</f>
        <v>0</v>
      </c>
      <c r="BB336" s="55">
        <f>_xlfn.XLOOKUP(C336,'[9]②7月-汇总'!$D:$D,'[9]②7月-汇总'!$AE:$AE,0)</f>
        <v>0</v>
      </c>
      <c r="BC336" s="55">
        <f>_xlfn.XLOOKUP(C336,'[9]②7月-汇总'!$D:$D,'[9]②7月-汇总'!$AF:$AF,0)</f>
        <v>0</v>
      </c>
      <c r="BD336" s="58">
        <f>_xlfn.XLOOKUP(C336,'[9]②7月-汇总'!$D:$D,'[9]②7月-汇总'!$AG:$AG,0)</f>
        <v>0</v>
      </c>
      <c r="BE336" s="60" t="e">
        <f t="shared" si="79"/>
        <v>#REF!</v>
      </c>
      <c r="BF336" s="52">
        <f>_xlfn.XLOOKUP(C336,'[9]①7月-花名册'!$E:$E,'[9]①7月-花名册'!$U:$U,0)</f>
        <v>0</v>
      </c>
      <c r="BG336" s="61" t="e">
        <f t="shared" si="76"/>
        <v>#REF!</v>
      </c>
      <c r="BH336" s="61" t="e">
        <f t="shared" si="77"/>
        <v>#REF!</v>
      </c>
      <c r="BI336" s="52">
        <f>_xlfn.XLOOKUP(C336,[9]上月未发人员明细!$A:$A,[9]上月未发人员明细!$I:$I,0)</f>
        <v>0</v>
      </c>
      <c r="BJ336" s="52">
        <f>SUMIFS([7]手动调整!$F:$F,[7]手动调整!$B:$B,C336)</f>
        <v>0</v>
      </c>
      <c r="BK336" s="64" t="e">
        <f t="shared" si="78"/>
        <v>#REF!</v>
      </c>
    </row>
    <row r="337" spans="1:63">
      <c r="A337" s="68" t="s">
        <v>174</v>
      </c>
      <c r="B337" s="25" t="s">
        <v>460</v>
      </c>
      <c r="C337" s="25" t="str">
        <f t="shared" si="80"/>
        <v>鹭岛+门店T区</v>
      </c>
      <c r="D337" s="23" t="str">
        <f>_xlfn.XLOOKUP(C337,[1]期初设置!$E:$E,[1]期初设置!$AM:$AM,0)</f>
        <v>单人</v>
      </c>
      <c r="E337" s="27">
        <f>IFERROR(_xlfn.XLOOKUP(C337,[1]期初设置!$E:$E,[1]期初设置!$R:$R),"")</f>
        <v>7199.5</v>
      </c>
      <c r="F337" s="27">
        <f>IFERROR(_xlfn.XLOOKUP(C337,[1]期初设置!$E:$E,[1]期初设置!S:S),"")</f>
        <v>3799.5</v>
      </c>
      <c r="G337" s="27">
        <f>IFERROR(_xlfn.XLOOKUP(C337,[1]期初设置!$E:$E,[1]期初设置!T:T),"")</f>
        <v>3400</v>
      </c>
      <c r="H337" s="27">
        <f>IFERROR(_xlfn.XLOOKUP(C337,[1]期初设置!$E:$E,[1]期初设置!U:U),"")</f>
        <v>0</v>
      </c>
      <c r="I337" s="31">
        <f>_xlfn.XLOOKUP(A337,[2]门店排名!$C:$C,[2]门店排名!$E:$E,0)</f>
        <v>111267</v>
      </c>
      <c r="J337" s="31">
        <f>IFERROR(_xlfn.XLOOKUP(D337,'[1]⑥战队统计表-B-a-②呈现-业绩明细表④'!$A:$A,'[1]⑥战队统计表-B-a-②呈现-业绩明细表④'!$C:$C,0),"")</f>
        <v>0</v>
      </c>
      <c r="K337" s="32">
        <f>IFERROR(_xlfn.XLOOKUP(C337,[1]期初设置!$E:$E,[1]期初设置!$AI:$AI,0),"")</f>
        <v>0</v>
      </c>
      <c r="L337" s="33">
        <f>_xlfn.XLOOKUP(C337,[1]期初设置!$E:$E,[1]期初设置!$J:$J,0)</f>
        <v>0</v>
      </c>
      <c r="M337" s="35">
        <f>_xlfn.XLOOKUP(C337,[1]期初设置!$E:$E,[1]期初设置!$I:$I,0)</f>
        <v>0</v>
      </c>
      <c r="N337" s="35">
        <f>_xlfn.XLOOKUP(C337,[1]期初设置!$E:$E,[1]期初设置!$K:$K,0)</f>
        <v>0</v>
      </c>
      <c r="O337" s="33">
        <f>_xlfn.XLOOKUP(C337,[1]期初设置!$E:$E,[1]期初设置!$O:$O,0)</f>
        <v>0</v>
      </c>
      <c r="P337" s="35">
        <f>IF(_xlfn.XLOOKUP(C337,[1]期初设置!$E:$E,[1]期初设置!$N:$N,0)="同老店",0,_xlfn.XLOOKUP(C337,[1]期初设置!$E:$E,[1]期初设置!$N:$N,0))</f>
        <v>0</v>
      </c>
      <c r="Q337" s="38">
        <f>_xlfn.XLOOKUP(C337,'[3]7月'!$C:$C,'[3]7月'!$E:$E,0)</f>
        <v>0</v>
      </c>
      <c r="R337" s="38">
        <f>_xlfn.XLOOKUP(C337,'[3]7月'!$C:$C,'[3]7月'!$D:$D,0)</f>
        <v>0</v>
      </c>
      <c r="S337" s="38">
        <f>_xlfn.XLOOKUP(A337,[2]人头人次表!$A:$A,[2]人头人次表!$C:$C,0)</f>
        <v>142</v>
      </c>
      <c r="T337" s="38">
        <f>_xlfn.XLOOKUP(C337,'[4]②7月-汇总'!$D:$D,'[4]②7月-汇总'!$AP:$AP,0)</f>
        <v>0</v>
      </c>
      <c r="U337" s="38">
        <f>_xlfn.XLOOKUP(C337,'[4]②7月-汇总'!$D:$D,'[4]②7月-汇总'!$U:$U,0)</f>
        <v>0</v>
      </c>
      <c r="V337" s="41">
        <f>_xlfn.XLOOKUP(C337,[5]期初设置!$E:$E,[5]期初设置!$AG:$AG,0)</f>
        <v>0</v>
      </c>
      <c r="W337" s="42">
        <f>_xlfn.XLOOKUP(C337,[5]期初设置!$E:$E,[5]期初设置!$AH:$AH,0)</f>
        <v>0</v>
      </c>
      <c r="X337" s="42">
        <f>_xlfn.XLOOKUP(C337,[5]期初设置!$E:$E,[5]期初设置!$AI:$AI,0)</f>
        <v>0</v>
      </c>
      <c r="Y337" s="42" t="str">
        <f>_xlfn.XLOOKUP(C337,[5]期初设置!$E:$E,[5]期初设置!$AM:$AM,0)</f>
        <v/>
      </c>
      <c r="Z337" s="42">
        <f t="shared" si="67"/>
        <v>278.1675</v>
      </c>
      <c r="AA337" s="42">
        <f t="shared" si="68"/>
        <v>278.1675</v>
      </c>
      <c r="AB337" s="42">
        <f>_xlfn.XLOOKUP(C337,'[6]健康师-人工底薪'!$A:$A,'[6]健康师-人工底薪'!$AF:$AF,0)</f>
        <v>0</v>
      </c>
      <c r="AC337" s="47">
        <f t="shared" si="69"/>
        <v>0</v>
      </c>
      <c r="AD337" s="38">
        <f>_xlfn.XLOOKUP(C337,'[3]7月'!$C:$C,'[3]7月'!$F:$F,0)</f>
        <v>0</v>
      </c>
      <c r="AE337" s="38">
        <f>_xlfn.XLOOKUP(C337,'[8]7月'!$C:$C,'[8]7月'!$G:$G,0)</f>
        <v>0</v>
      </c>
      <c r="AF337" s="38">
        <f>_xlfn.XLOOKUP(C337,'[9]②7月-汇总'!$D:$D,'[9]②7月-汇总'!$W:$W,0)</f>
        <v>0</v>
      </c>
      <c r="AG337" s="38">
        <f>_xlfn.XLOOKUP(C337,'[9]②7月-汇总'!$D:$D,'[9]②7月-汇总'!$Z:$Z,0)</f>
        <v>0</v>
      </c>
      <c r="AH337" s="50" t="e">
        <f>AA337+AC337+#REF!+#REF!+#REF!+AF337+AG337+AD337+AE337</f>
        <v>#REF!</v>
      </c>
      <c r="AI337" s="38">
        <f>_xlfn.XLOOKUP(C337,'[9]①7月-花名册'!$E:$E,'[9]①7月-花名册'!$T:$T,0)</f>
        <v>0</v>
      </c>
      <c r="AJ337" s="38">
        <f t="shared" si="70"/>
        <v>0</v>
      </c>
      <c r="AK337" s="38">
        <f t="shared" si="71"/>
        <v>0</v>
      </c>
      <c r="AL337" s="38">
        <f t="shared" si="72"/>
        <v>0</v>
      </c>
      <c r="AM337" s="38" t="e">
        <f t="shared" si="73"/>
        <v>#REF!</v>
      </c>
      <c r="AN337" s="52">
        <f>_xlfn.XLOOKUP(C337,'[9]②7月-汇总'!$D:$D,'[9]②7月-汇总'!AI:AI,0)</f>
        <v>0</v>
      </c>
      <c r="AO337" s="52">
        <f>_xlfn.XLOOKUP(C337,'[9]②7月-汇总'!$D:$D,'[9]②7月-汇总'!AJ:AJ,0)</f>
        <v>0</v>
      </c>
      <c r="AP337" s="52">
        <f>_xlfn.XLOOKUP(C337,'[9]②7月-汇总'!$D:$D,'[9]②7月-汇总'!AL:AL,0)</f>
        <v>0</v>
      </c>
      <c r="AQ337" s="54">
        <f t="shared" si="74"/>
        <v>0</v>
      </c>
      <c r="AR337" s="55">
        <f>_xlfn.XLOOKUP(C337,'[9]②7月-汇总'!$D:$D,'[9]②7月-汇总'!X:X,0)</f>
        <v>0</v>
      </c>
      <c r="AS337" s="55">
        <f>_xlfn.XLOOKUP(C337,'[9]②7月-汇总'!$D:$D,'[9]②7月-汇总'!Y:Y,0)</f>
        <v>0</v>
      </c>
      <c r="AT337" s="55"/>
      <c r="AU337" s="52">
        <f>_xlfn.XLOOKUP(C337,'[10]7月社保'!$B:$B,'[10]7月社保'!$L:$L,0)</f>
        <v>0</v>
      </c>
      <c r="AV337" s="52">
        <f>IFERROR(IF(AL337&gt;0,_xlfn.XLOOKUP(C337,[11]健康师明细!$C:$C,[11]健康师明细!$N:$N,0),0),0)</f>
        <v>0</v>
      </c>
      <c r="AW337" s="52">
        <f>_xlfn.XLOOKUP(C337,'[9]②7月-汇总'!$D:$D,'[9]②7月-汇总'!$AC:$AC,0)</f>
        <v>0</v>
      </c>
      <c r="AX337" s="52">
        <f>_xlfn.XLOOKUP(C337,'[9]②7月-汇总'!$D:$D,'[9]②7月-汇总'!$AB:$AB,0)</f>
        <v>0</v>
      </c>
      <c r="AY337" s="52">
        <f>_xlfn.XLOOKUP(C337,'[9]②7月-汇总'!$D:$D,'[9]②7月-汇总'!$AD:$AD,0)</f>
        <v>0</v>
      </c>
      <c r="AZ337" s="54">
        <f t="shared" si="75"/>
        <v>0</v>
      </c>
      <c r="BA337" s="52">
        <f>_xlfn.XLOOKUP(C337,[11]健康师明细!$C:$C,[11]健康师明细!$K:$K,0)</f>
        <v>0</v>
      </c>
      <c r="BB337" s="55">
        <f>_xlfn.XLOOKUP(C337,'[9]②7月-汇总'!$D:$D,'[9]②7月-汇总'!$AE:$AE,0)</f>
        <v>0</v>
      </c>
      <c r="BC337" s="55">
        <f>_xlfn.XLOOKUP(C337,'[9]②7月-汇总'!$D:$D,'[9]②7月-汇总'!$AF:$AF,0)</f>
        <v>0</v>
      </c>
      <c r="BD337" s="58">
        <f>_xlfn.XLOOKUP(C337,'[9]②7月-汇总'!$D:$D,'[9]②7月-汇总'!$AG:$AG,0)</f>
        <v>0</v>
      </c>
      <c r="BE337" s="60" t="e">
        <f t="shared" si="79"/>
        <v>#REF!</v>
      </c>
      <c r="BF337" s="52">
        <f>_xlfn.XLOOKUP(C337,'[9]①7月-花名册'!$E:$E,'[9]①7月-花名册'!$U:$U,0)</f>
        <v>0</v>
      </c>
      <c r="BG337" s="61" t="e">
        <f t="shared" si="76"/>
        <v>#REF!</v>
      </c>
      <c r="BH337" s="61" t="e">
        <f t="shared" si="77"/>
        <v>#REF!</v>
      </c>
      <c r="BI337" s="52">
        <f>_xlfn.XLOOKUP(C337,[9]上月未发人员明细!$A:$A,[9]上月未发人员明细!$I:$I,0)</f>
        <v>0</v>
      </c>
      <c r="BJ337" s="52">
        <f>SUMIFS([7]手动调整!$F:$F,[7]手动调整!$B:$B,C337)</f>
        <v>0</v>
      </c>
      <c r="BK337" s="64" t="e">
        <f t="shared" si="78"/>
        <v>#REF!</v>
      </c>
    </row>
    <row r="338" spans="1:63">
      <c r="A338" s="68" t="s">
        <v>280</v>
      </c>
      <c r="B338" s="25" t="s">
        <v>460</v>
      </c>
      <c r="C338" s="25" t="str">
        <f t="shared" si="80"/>
        <v>南湖+门店T区</v>
      </c>
      <c r="D338" s="23" t="str">
        <f>_xlfn.XLOOKUP(C338,[1]期初设置!$E:$E,[1]期初设置!$AM:$AM,0)</f>
        <v>单人</v>
      </c>
      <c r="E338" s="27">
        <f>IFERROR(_xlfn.XLOOKUP(C338,[1]期初设置!$E:$E,[1]期初设置!$R:$R),"")</f>
        <v>0</v>
      </c>
      <c r="F338" s="27">
        <f>IFERROR(_xlfn.XLOOKUP(C338,[1]期初设置!$E:$E,[1]期初设置!S:S),"")</f>
        <v>0</v>
      </c>
      <c r="G338" s="27">
        <f>IFERROR(_xlfn.XLOOKUP(C338,[1]期初设置!$E:$E,[1]期初设置!T:T),"")</f>
        <v>0</v>
      </c>
      <c r="H338" s="27">
        <f>IFERROR(_xlfn.XLOOKUP(C338,[1]期初设置!$E:$E,[1]期初设置!U:U),"")</f>
        <v>0</v>
      </c>
      <c r="I338" s="31">
        <f>_xlfn.XLOOKUP(A338,[2]门店排名!$C:$C,[2]门店排名!$E:$E,0)</f>
        <v>139022</v>
      </c>
      <c r="J338" s="31">
        <f>IFERROR(_xlfn.XLOOKUP(D338,'[1]⑥战队统计表-B-a-②呈现-业绩明细表④'!$A:$A,'[1]⑥战队统计表-B-a-②呈现-业绩明细表④'!$C:$C,0),"")</f>
        <v>0</v>
      </c>
      <c r="K338" s="32">
        <f>IFERROR(_xlfn.XLOOKUP(C338,[1]期初设置!$E:$E,[1]期初设置!$AI:$AI,0),"")</f>
        <v>0</v>
      </c>
      <c r="L338" s="33">
        <f>_xlfn.XLOOKUP(C338,[1]期初设置!$E:$E,[1]期初设置!$J:$J,0)</f>
        <v>0</v>
      </c>
      <c r="M338" s="35">
        <f>_xlfn.XLOOKUP(C338,[1]期初设置!$E:$E,[1]期初设置!$I:$I,0)</f>
        <v>0</v>
      </c>
      <c r="N338" s="35">
        <f>_xlfn.XLOOKUP(C338,[1]期初设置!$E:$E,[1]期初设置!$K:$K,0)</f>
        <v>0</v>
      </c>
      <c r="O338" s="33">
        <f>_xlfn.XLOOKUP(C338,[1]期初设置!$E:$E,[1]期初设置!$O:$O,0)</f>
        <v>0</v>
      </c>
      <c r="P338" s="35">
        <f>IF(_xlfn.XLOOKUP(C338,[1]期初设置!$E:$E,[1]期初设置!$N:$N,0)="同老店",0,_xlfn.XLOOKUP(C338,[1]期初设置!$E:$E,[1]期初设置!$N:$N,0))</f>
        <v>0</v>
      </c>
      <c r="Q338" s="38">
        <f>_xlfn.XLOOKUP(C338,'[3]7月'!$C:$C,'[3]7月'!$E:$E,0)</f>
        <v>0</v>
      </c>
      <c r="R338" s="38">
        <f>_xlfn.XLOOKUP(C338,'[3]7月'!$C:$C,'[3]7月'!$D:$D,0)</f>
        <v>0</v>
      </c>
      <c r="S338" s="38">
        <f>_xlfn.XLOOKUP(A338,[2]人头人次表!$A:$A,[2]人头人次表!$C:$C,0)</f>
        <v>191</v>
      </c>
      <c r="T338" s="38">
        <f>_xlfn.XLOOKUP(C338,'[4]②7月-汇总'!$D:$D,'[4]②7月-汇总'!$AP:$AP,0)</f>
        <v>0</v>
      </c>
      <c r="U338" s="38">
        <f>_xlfn.XLOOKUP(C338,'[4]②7月-汇总'!$D:$D,'[4]②7月-汇总'!$U:$U,0)</f>
        <v>0</v>
      </c>
      <c r="V338" s="41">
        <f>_xlfn.XLOOKUP(C338,[5]期初设置!$E:$E,[5]期初设置!$AG:$AG,0)</f>
        <v>0</v>
      </c>
      <c r="W338" s="42">
        <f>_xlfn.XLOOKUP(C338,[5]期初设置!$E:$E,[5]期初设置!$AH:$AH,0)</f>
        <v>0</v>
      </c>
      <c r="X338" s="42">
        <f>_xlfn.XLOOKUP(C338,[5]期初设置!$E:$E,[5]期初设置!$AI:$AI,0)</f>
        <v>0</v>
      </c>
      <c r="Y338" s="42" t="str">
        <f>_xlfn.XLOOKUP(C338,[5]期初设置!$E:$E,[5]期初设置!$AM:$AM,0)</f>
        <v/>
      </c>
      <c r="Z338" s="42">
        <f t="shared" si="67"/>
        <v>347.555</v>
      </c>
      <c r="AA338" s="42">
        <f t="shared" si="68"/>
        <v>347.555</v>
      </c>
      <c r="AB338" s="42">
        <f>_xlfn.XLOOKUP(C338,'[6]健康师-人工底薪'!$A:$A,'[6]健康师-人工底薪'!$AF:$AF,0)</f>
        <v>0</v>
      </c>
      <c r="AC338" s="47">
        <f t="shared" si="69"/>
        <v>0</v>
      </c>
      <c r="AD338" s="38">
        <f>_xlfn.XLOOKUP(C338,'[3]7月'!$C:$C,'[3]7月'!$F:$F,0)</f>
        <v>0</v>
      </c>
      <c r="AE338" s="38">
        <f>_xlfn.XLOOKUP(C338,'[8]7月'!$C:$C,'[8]7月'!$G:$G,0)</f>
        <v>0</v>
      </c>
      <c r="AF338" s="38">
        <f>_xlfn.XLOOKUP(C338,'[9]②7月-汇总'!$D:$D,'[9]②7月-汇总'!$W:$W,0)</f>
        <v>0</v>
      </c>
      <c r="AG338" s="38">
        <f>_xlfn.XLOOKUP(C338,'[9]②7月-汇总'!$D:$D,'[9]②7月-汇总'!$Z:$Z,0)</f>
        <v>0</v>
      </c>
      <c r="AH338" s="50" t="e">
        <f>AA338+AC338+#REF!+#REF!+#REF!+AF338+AG338+AD338+AE338</f>
        <v>#REF!</v>
      </c>
      <c r="AI338" s="38">
        <f>_xlfn.XLOOKUP(C338,'[9]①7月-花名册'!$E:$E,'[9]①7月-花名册'!$T:$T,0)</f>
        <v>0</v>
      </c>
      <c r="AJ338" s="38">
        <f t="shared" si="70"/>
        <v>0</v>
      </c>
      <c r="AK338" s="38">
        <f t="shared" si="71"/>
        <v>0</v>
      </c>
      <c r="AL338" s="38">
        <f t="shared" si="72"/>
        <v>0</v>
      </c>
      <c r="AM338" s="38" t="e">
        <f t="shared" si="73"/>
        <v>#REF!</v>
      </c>
      <c r="AN338" s="52">
        <f>_xlfn.XLOOKUP(C338,'[9]②7月-汇总'!$D:$D,'[9]②7月-汇总'!AI:AI,0)</f>
        <v>0</v>
      </c>
      <c r="AO338" s="52">
        <f>_xlfn.XLOOKUP(C338,'[9]②7月-汇总'!$D:$D,'[9]②7月-汇总'!AJ:AJ,0)</f>
        <v>0</v>
      </c>
      <c r="AP338" s="52">
        <f>_xlfn.XLOOKUP(C338,'[9]②7月-汇总'!$D:$D,'[9]②7月-汇总'!AL:AL,0)</f>
        <v>0</v>
      </c>
      <c r="AQ338" s="54">
        <f t="shared" si="74"/>
        <v>0</v>
      </c>
      <c r="AR338" s="55">
        <f>_xlfn.XLOOKUP(C338,'[9]②7月-汇总'!$D:$D,'[9]②7月-汇总'!X:X,0)</f>
        <v>0</v>
      </c>
      <c r="AS338" s="55">
        <f>_xlfn.XLOOKUP(C338,'[9]②7月-汇总'!$D:$D,'[9]②7月-汇总'!Y:Y,0)</f>
        <v>0</v>
      </c>
      <c r="AT338" s="55"/>
      <c r="AU338" s="52">
        <f>_xlfn.XLOOKUP(C338,'[10]7月社保'!$B:$B,'[10]7月社保'!$L:$L,0)</f>
        <v>0</v>
      </c>
      <c r="AV338" s="52">
        <f>IFERROR(IF(AL338&gt;0,_xlfn.XLOOKUP(C338,[11]健康师明细!$C:$C,[11]健康师明细!$N:$N,0),0),0)</f>
        <v>0</v>
      </c>
      <c r="AW338" s="52">
        <f>_xlfn.XLOOKUP(C338,'[9]②7月-汇总'!$D:$D,'[9]②7月-汇总'!$AC:$AC,0)</f>
        <v>0</v>
      </c>
      <c r="AX338" s="52">
        <f>_xlfn.XLOOKUP(C338,'[9]②7月-汇总'!$D:$D,'[9]②7月-汇总'!$AB:$AB,0)</f>
        <v>0</v>
      </c>
      <c r="AY338" s="52">
        <f>_xlfn.XLOOKUP(C338,'[9]②7月-汇总'!$D:$D,'[9]②7月-汇总'!$AD:$AD,0)</f>
        <v>0</v>
      </c>
      <c r="AZ338" s="54">
        <f t="shared" si="75"/>
        <v>0</v>
      </c>
      <c r="BA338" s="52">
        <f>_xlfn.XLOOKUP(C338,[11]健康师明细!$C:$C,[11]健康师明细!$K:$K,0)</f>
        <v>0</v>
      </c>
      <c r="BB338" s="55">
        <f>_xlfn.XLOOKUP(C338,'[9]②7月-汇总'!$D:$D,'[9]②7月-汇总'!$AE:$AE,0)</f>
        <v>0</v>
      </c>
      <c r="BC338" s="55">
        <f>_xlfn.XLOOKUP(C338,'[9]②7月-汇总'!$D:$D,'[9]②7月-汇总'!$AF:$AF,0)</f>
        <v>0</v>
      </c>
      <c r="BD338" s="58">
        <f>_xlfn.XLOOKUP(C338,'[9]②7月-汇总'!$D:$D,'[9]②7月-汇总'!$AG:$AG,0)</f>
        <v>0</v>
      </c>
      <c r="BE338" s="60" t="e">
        <f t="shared" si="79"/>
        <v>#REF!</v>
      </c>
      <c r="BF338" s="52">
        <f>_xlfn.XLOOKUP(C338,'[9]①7月-花名册'!$E:$E,'[9]①7月-花名册'!$U:$U,0)</f>
        <v>0</v>
      </c>
      <c r="BG338" s="61" t="e">
        <f t="shared" si="76"/>
        <v>#REF!</v>
      </c>
      <c r="BH338" s="61" t="e">
        <f t="shared" si="77"/>
        <v>#REF!</v>
      </c>
      <c r="BI338" s="52">
        <f>_xlfn.XLOOKUP(C338,[9]上月未发人员明细!$A:$A,[9]上月未发人员明细!$I:$I,0)</f>
        <v>0</v>
      </c>
      <c r="BJ338" s="52">
        <f>SUMIFS([7]手动调整!$F:$F,[7]手动调整!$B:$B,C338)</f>
        <v>0</v>
      </c>
      <c r="BK338" s="64" t="e">
        <f t="shared" si="78"/>
        <v>#REF!</v>
      </c>
    </row>
    <row r="339" spans="1:63">
      <c r="A339" s="68" t="s">
        <v>182</v>
      </c>
      <c r="B339" s="25" t="s">
        <v>460</v>
      </c>
      <c r="C339" s="25" t="str">
        <f t="shared" si="80"/>
        <v>荣华北路+门店T区</v>
      </c>
      <c r="D339" s="23" t="str">
        <f>_xlfn.XLOOKUP(C339,[1]期初设置!$E:$E,[1]期初设置!$AM:$AM,0)</f>
        <v>单人</v>
      </c>
      <c r="E339" s="27">
        <f>IFERROR(_xlfn.XLOOKUP(C339,[1]期初设置!$E:$E,[1]期初设置!$R:$R),"")</f>
        <v>1038.6</v>
      </c>
      <c r="F339" s="27">
        <f>IFERROR(_xlfn.XLOOKUP(C339,[1]期初设置!$E:$E,[1]期初设置!S:S),"")</f>
        <v>1038.6</v>
      </c>
      <c r="G339" s="27">
        <f>IFERROR(_xlfn.XLOOKUP(C339,[1]期初设置!$E:$E,[1]期初设置!T:T),"")</f>
        <v>0</v>
      </c>
      <c r="H339" s="27">
        <f>IFERROR(_xlfn.XLOOKUP(C339,[1]期初设置!$E:$E,[1]期初设置!U:U),"")</f>
        <v>0</v>
      </c>
      <c r="I339" s="31">
        <f>_xlfn.XLOOKUP(A339,[2]门店排名!$C:$C,[2]门店排名!$E:$E,0)</f>
        <v>153950.6</v>
      </c>
      <c r="J339" s="31">
        <f>IFERROR(_xlfn.XLOOKUP(D339,'[1]⑥战队统计表-B-a-②呈现-业绩明细表④'!$A:$A,'[1]⑥战队统计表-B-a-②呈现-业绩明细表④'!$C:$C,0),"")</f>
        <v>0</v>
      </c>
      <c r="K339" s="32">
        <f>IFERROR(_xlfn.XLOOKUP(C339,[1]期初设置!$E:$E,[1]期初设置!$AI:$AI,0),"")</f>
        <v>0</v>
      </c>
      <c r="L339" s="33">
        <f>_xlfn.XLOOKUP(C339,[1]期初设置!$E:$E,[1]期初设置!$J:$J,0)</f>
        <v>0</v>
      </c>
      <c r="M339" s="35">
        <f>_xlfn.XLOOKUP(C339,[1]期初设置!$E:$E,[1]期初设置!$I:$I,0)</f>
        <v>0</v>
      </c>
      <c r="N339" s="35">
        <f>_xlfn.XLOOKUP(C339,[1]期初设置!$E:$E,[1]期初设置!$K:$K,0)</f>
        <v>0</v>
      </c>
      <c r="O339" s="33">
        <f>_xlfn.XLOOKUP(C339,[1]期初设置!$E:$E,[1]期初设置!$O:$O,0)</f>
        <v>0</v>
      </c>
      <c r="P339" s="35">
        <f>IF(_xlfn.XLOOKUP(C339,[1]期初设置!$E:$E,[1]期初设置!$N:$N,0)="同老店",0,_xlfn.XLOOKUP(C339,[1]期初设置!$E:$E,[1]期初设置!$N:$N,0))</f>
        <v>0</v>
      </c>
      <c r="Q339" s="38">
        <f>_xlfn.XLOOKUP(C339,'[3]7月'!$C:$C,'[3]7月'!$E:$E,0)</f>
        <v>0</v>
      </c>
      <c r="R339" s="38">
        <f>_xlfn.XLOOKUP(C339,'[3]7月'!$C:$C,'[3]7月'!$D:$D,0)</f>
        <v>0</v>
      </c>
      <c r="S339" s="38">
        <f>_xlfn.XLOOKUP(A339,[2]人头人次表!$A:$A,[2]人头人次表!$C:$C,0)</f>
        <v>153</v>
      </c>
      <c r="T339" s="38">
        <f>_xlfn.XLOOKUP(C339,'[4]②7月-汇总'!$D:$D,'[4]②7月-汇总'!$AP:$AP,0)</f>
        <v>0</v>
      </c>
      <c r="U339" s="38">
        <f>_xlfn.XLOOKUP(C339,'[4]②7月-汇总'!$D:$D,'[4]②7月-汇总'!$U:$U,0)</f>
        <v>0</v>
      </c>
      <c r="V339" s="41">
        <f>_xlfn.XLOOKUP(C339,[5]期初设置!$E:$E,[5]期初设置!$AG:$AG,0)</f>
        <v>0</v>
      </c>
      <c r="W339" s="42">
        <f>_xlfn.XLOOKUP(C339,[5]期初设置!$E:$E,[5]期初设置!$AH:$AH,0)</f>
        <v>0</v>
      </c>
      <c r="X339" s="42">
        <f>_xlfn.XLOOKUP(C339,[5]期初设置!$E:$E,[5]期初设置!$AI:$AI,0)</f>
        <v>0</v>
      </c>
      <c r="Y339" s="42" t="str">
        <f>_xlfn.XLOOKUP(C339,[5]期初设置!$E:$E,[5]期初设置!$AM:$AM,0)</f>
        <v/>
      </c>
      <c r="Z339" s="42">
        <f t="shared" si="67"/>
        <v>384.8765</v>
      </c>
      <c r="AA339" s="42">
        <f t="shared" si="68"/>
        <v>384.8765</v>
      </c>
      <c r="AB339" s="42">
        <f>_xlfn.XLOOKUP(C339,'[6]健康师-人工底薪'!$A:$A,'[6]健康师-人工底薪'!$AF:$AF,0)</f>
        <v>0</v>
      </c>
      <c r="AC339" s="47">
        <f t="shared" si="69"/>
        <v>0</v>
      </c>
      <c r="AD339" s="38">
        <f>_xlfn.XLOOKUP(C339,'[3]7月'!$C:$C,'[3]7月'!$F:$F,0)</f>
        <v>0</v>
      </c>
      <c r="AE339" s="38">
        <f>_xlfn.XLOOKUP(C339,'[8]7月'!$C:$C,'[8]7月'!$G:$G,0)</f>
        <v>0</v>
      </c>
      <c r="AF339" s="38">
        <f>_xlfn.XLOOKUP(C339,'[9]②7月-汇总'!$D:$D,'[9]②7月-汇总'!$W:$W,0)</f>
        <v>0</v>
      </c>
      <c r="AG339" s="38">
        <f>_xlfn.XLOOKUP(C339,'[9]②7月-汇总'!$D:$D,'[9]②7月-汇总'!$Z:$Z,0)</f>
        <v>0</v>
      </c>
      <c r="AH339" s="50" t="e">
        <f>AA339+AC339+#REF!+#REF!+#REF!+AF339+AG339+AD339+AE339</f>
        <v>#REF!</v>
      </c>
      <c r="AI339" s="38">
        <f>_xlfn.XLOOKUP(C339,'[9]①7月-花名册'!$E:$E,'[9]①7月-花名册'!$T:$T,0)</f>
        <v>0</v>
      </c>
      <c r="AJ339" s="38">
        <f t="shared" si="70"/>
        <v>0</v>
      </c>
      <c r="AK339" s="38">
        <f t="shared" si="71"/>
        <v>0</v>
      </c>
      <c r="AL339" s="38">
        <f t="shared" si="72"/>
        <v>0</v>
      </c>
      <c r="AM339" s="38" t="e">
        <f t="shared" si="73"/>
        <v>#REF!</v>
      </c>
      <c r="AN339" s="52">
        <f>_xlfn.XLOOKUP(C339,'[9]②7月-汇总'!$D:$D,'[9]②7月-汇总'!AI:AI,0)</f>
        <v>0</v>
      </c>
      <c r="AO339" s="52">
        <f>_xlfn.XLOOKUP(C339,'[9]②7月-汇总'!$D:$D,'[9]②7月-汇总'!AJ:AJ,0)</f>
        <v>0</v>
      </c>
      <c r="AP339" s="52">
        <f>_xlfn.XLOOKUP(C339,'[9]②7月-汇总'!$D:$D,'[9]②7月-汇总'!AL:AL,0)</f>
        <v>0</v>
      </c>
      <c r="AQ339" s="54">
        <f t="shared" si="74"/>
        <v>0</v>
      </c>
      <c r="AR339" s="55">
        <f>_xlfn.XLOOKUP(C339,'[9]②7月-汇总'!$D:$D,'[9]②7月-汇总'!X:X,0)</f>
        <v>0</v>
      </c>
      <c r="AS339" s="55">
        <f>_xlfn.XLOOKUP(C339,'[9]②7月-汇总'!$D:$D,'[9]②7月-汇总'!Y:Y,0)</f>
        <v>0</v>
      </c>
      <c r="AT339" s="55"/>
      <c r="AU339" s="52">
        <f>_xlfn.XLOOKUP(C339,'[10]7月社保'!$B:$B,'[10]7月社保'!$L:$L,0)</f>
        <v>0</v>
      </c>
      <c r="AV339" s="52">
        <f>IFERROR(IF(AL339&gt;0,_xlfn.XLOOKUP(C339,[11]健康师明细!$C:$C,[11]健康师明细!$N:$N,0),0),0)</f>
        <v>0</v>
      </c>
      <c r="AW339" s="52">
        <f>_xlfn.XLOOKUP(C339,'[9]②7月-汇总'!$D:$D,'[9]②7月-汇总'!$AC:$AC,0)</f>
        <v>0</v>
      </c>
      <c r="AX339" s="52">
        <f>_xlfn.XLOOKUP(C339,'[9]②7月-汇总'!$D:$D,'[9]②7月-汇总'!$AB:$AB,0)</f>
        <v>0</v>
      </c>
      <c r="AY339" s="52">
        <f>_xlfn.XLOOKUP(C339,'[9]②7月-汇总'!$D:$D,'[9]②7月-汇总'!$AD:$AD,0)</f>
        <v>0</v>
      </c>
      <c r="AZ339" s="54">
        <f t="shared" si="75"/>
        <v>0</v>
      </c>
      <c r="BA339" s="52">
        <f>_xlfn.XLOOKUP(C339,[11]健康师明细!$C:$C,[11]健康师明细!$K:$K,0)</f>
        <v>0</v>
      </c>
      <c r="BB339" s="55">
        <f>_xlfn.XLOOKUP(C339,'[9]②7月-汇总'!$D:$D,'[9]②7月-汇总'!$AE:$AE,0)</f>
        <v>0</v>
      </c>
      <c r="BC339" s="55">
        <f>_xlfn.XLOOKUP(C339,'[9]②7月-汇总'!$D:$D,'[9]②7月-汇总'!$AF:$AF,0)</f>
        <v>0</v>
      </c>
      <c r="BD339" s="58">
        <f>_xlfn.XLOOKUP(C339,'[9]②7月-汇总'!$D:$D,'[9]②7月-汇总'!$AG:$AG,0)</f>
        <v>0</v>
      </c>
      <c r="BE339" s="60" t="e">
        <f t="shared" si="79"/>
        <v>#REF!</v>
      </c>
      <c r="BF339" s="52">
        <f>_xlfn.XLOOKUP(C339,'[9]①7月-花名册'!$E:$E,'[9]①7月-花名册'!$U:$U,0)</f>
        <v>0</v>
      </c>
      <c r="BG339" s="61" t="e">
        <f t="shared" si="76"/>
        <v>#REF!</v>
      </c>
      <c r="BH339" s="61" t="e">
        <f t="shared" si="77"/>
        <v>#REF!</v>
      </c>
      <c r="BI339" s="52">
        <f>_xlfn.XLOOKUP(C339,[9]上月未发人员明细!$A:$A,[9]上月未发人员明细!$I:$I,0)</f>
        <v>0</v>
      </c>
      <c r="BJ339" s="52">
        <f>SUMIFS([7]手动调整!$F:$F,[7]手动调整!$B:$B,C339)</f>
        <v>0</v>
      </c>
      <c r="BK339" s="64" t="e">
        <f t="shared" si="78"/>
        <v>#REF!</v>
      </c>
    </row>
    <row r="340" spans="1:63">
      <c r="A340" s="68" t="s">
        <v>91</v>
      </c>
      <c r="B340" s="25" t="s">
        <v>460</v>
      </c>
      <c r="C340" s="25" t="str">
        <f t="shared" si="80"/>
        <v>紫荆+门店T区</v>
      </c>
      <c r="D340" s="23" t="str">
        <f>_xlfn.XLOOKUP(C340,[1]期初设置!$E:$E,[1]期初设置!$AM:$AM,0)</f>
        <v>单人</v>
      </c>
      <c r="E340" s="27">
        <f>IFERROR(_xlfn.XLOOKUP(C340,[1]期初设置!$E:$E,[1]期初设置!$R:$R),"")</f>
        <v>2000</v>
      </c>
      <c r="F340" s="27">
        <f>IFERROR(_xlfn.XLOOKUP(C340,[1]期初设置!$E:$E,[1]期初设置!S:S),"")</f>
        <v>2000</v>
      </c>
      <c r="G340" s="27">
        <f>IFERROR(_xlfn.XLOOKUP(C340,[1]期初设置!$E:$E,[1]期初设置!T:T),"")</f>
        <v>0</v>
      </c>
      <c r="H340" s="27">
        <f>IFERROR(_xlfn.XLOOKUP(C340,[1]期初设置!$E:$E,[1]期初设置!U:U),"")</f>
        <v>0</v>
      </c>
      <c r="I340" s="31">
        <f>_xlfn.XLOOKUP(A340,[2]门店排名!$C:$C,[2]门店排名!$E:$E,0)</f>
        <v>522756</v>
      </c>
      <c r="J340" s="31">
        <f>IFERROR(_xlfn.XLOOKUP(D340,'[1]⑥战队统计表-B-a-②呈现-业绩明细表④'!$A:$A,'[1]⑥战队统计表-B-a-②呈现-业绩明细表④'!$C:$C,0),"")</f>
        <v>0</v>
      </c>
      <c r="K340" s="32">
        <f>IFERROR(_xlfn.XLOOKUP(C340,[1]期初设置!$E:$E,[1]期初设置!$AI:$AI,0),"")</f>
        <v>0</v>
      </c>
      <c r="L340" s="33">
        <f>_xlfn.XLOOKUP(C340,[1]期初设置!$E:$E,[1]期初设置!$J:$J,0)</f>
        <v>0</v>
      </c>
      <c r="M340" s="35">
        <f>_xlfn.XLOOKUP(C340,[1]期初设置!$E:$E,[1]期初设置!$I:$I,0)</f>
        <v>0</v>
      </c>
      <c r="N340" s="35">
        <f>_xlfn.XLOOKUP(C340,[1]期初设置!$E:$E,[1]期初设置!$K:$K,0)</f>
        <v>0</v>
      </c>
      <c r="O340" s="33">
        <f>_xlfn.XLOOKUP(C340,[1]期初设置!$E:$E,[1]期初设置!$O:$O,0)</f>
        <v>0</v>
      </c>
      <c r="P340" s="35">
        <f>IF(_xlfn.XLOOKUP(C340,[1]期初设置!$E:$E,[1]期初设置!$N:$N,0)="同老店",0,_xlfn.XLOOKUP(C340,[1]期初设置!$E:$E,[1]期初设置!$N:$N,0))</f>
        <v>0</v>
      </c>
      <c r="Q340" s="38">
        <f>_xlfn.XLOOKUP(C340,'[3]7月'!$C:$C,'[3]7月'!$E:$E,0)</f>
        <v>0</v>
      </c>
      <c r="R340" s="38">
        <f>_xlfn.XLOOKUP(C340,'[3]7月'!$C:$C,'[3]7月'!$D:$D,0)</f>
        <v>0</v>
      </c>
      <c r="S340" s="38">
        <f>_xlfn.XLOOKUP(A340,[2]人头人次表!$A:$A,[2]人头人次表!$C:$C,0)</f>
        <v>210</v>
      </c>
      <c r="T340" s="38">
        <f>_xlfn.XLOOKUP(C340,'[4]②7月-汇总'!$D:$D,'[4]②7月-汇总'!$AP:$AP,0)</f>
        <v>0</v>
      </c>
      <c r="U340" s="38">
        <f>_xlfn.XLOOKUP(C340,'[4]②7月-汇总'!$D:$D,'[4]②7月-汇总'!$U:$U,0)</f>
        <v>0</v>
      </c>
      <c r="V340" s="41">
        <f>_xlfn.XLOOKUP(C340,[5]期初设置!$E:$E,[5]期初设置!$AG:$AG,0)</f>
        <v>0</v>
      </c>
      <c r="W340" s="42">
        <f>_xlfn.XLOOKUP(C340,[5]期初设置!$E:$E,[5]期初设置!$AH:$AH,0)</f>
        <v>0</v>
      </c>
      <c r="X340" s="42">
        <f>_xlfn.XLOOKUP(C340,[5]期初设置!$E:$E,[5]期初设置!$AI:$AI,0)</f>
        <v>0</v>
      </c>
      <c r="Y340" s="42" t="str">
        <f>_xlfn.XLOOKUP(C340,[5]期初设置!$E:$E,[5]期初设置!$AM:$AM,0)</f>
        <v/>
      </c>
      <c r="Z340" s="42">
        <f t="shared" si="67"/>
        <v>1306.89</v>
      </c>
      <c r="AA340" s="42">
        <f t="shared" si="68"/>
        <v>1306.89</v>
      </c>
      <c r="AB340" s="42">
        <f>_xlfn.XLOOKUP(C340,'[6]健康师-人工底薪'!$A:$A,'[6]健康师-人工底薪'!$AF:$AF,0)</f>
        <v>0</v>
      </c>
      <c r="AC340" s="47">
        <f t="shared" si="69"/>
        <v>0</v>
      </c>
      <c r="AD340" s="38">
        <f>_xlfn.XLOOKUP(C340,'[3]7月'!$C:$C,'[3]7月'!$F:$F,0)</f>
        <v>0</v>
      </c>
      <c r="AE340" s="38">
        <f>_xlfn.XLOOKUP(C340,'[8]7月'!$C:$C,'[8]7月'!$G:$G,0)</f>
        <v>0</v>
      </c>
      <c r="AF340" s="38">
        <f>_xlfn.XLOOKUP(C340,'[9]②7月-汇总'!$D:$D,'[9]②7月-汇总'!$W:$W,0)</f>
        <v>0</v>
      </c>
      <c r="AG340" s="38">
        <f>_xlfn.XLOOKUP(C340,'[9]②7月-汇总'!$D:$D,'[9]②7月-汇总'!$Z:$Z,0)</f>
        <v>0</v>
      </c>
      <c r="AH340" s="50" t="e">
        <f>AA340+AC340+#REF!+#REF!+#REF!+AF340+AG340+AD340+AE340</f>
        <v>#REF!</v>
      </c>
      <c r="AI340" s="38">
        <f>_xlfn.XLOOKUP(C340,'[9]①7月-花名册'!$E:$E,'[9]①7月-花名册'!$T:$T,0)</f>
        <v>0</v>
      </c>
      <c r="AJ340" s="38">
        <f t="shared" si="70"/>
        <v>0</v>
      </c>
      <c r="AK340" s="38">
        <f t="shared" si="71"/>
        <v>0</v>
      </c>
      <c r="AL340" s="38">
        <f t="shared" si="72"/>
        <v>0</v>
      </c>
      <c r="AM340" s="38" t="e">
        <f t="shared" si="73"/>
        <v>#REF!</v>
      </c>
      <c r="AN340" s="52">
        <f>_xlfn.XLOOKUP(C340,'[9]②7月-汇总'!$D:$D,'[9]②7月-汇总'!AI:AI,0)</f>
        <v>0</v>
      </c>
      <c r="AO340" s="52">
        <f>_xlfn.XLOOKUP(C340,'[9]②7月-汇总'!$D:$D,'[9]②7月-汇总'!AJ:AJ,0)</f>
        <v>0</v>
      </c>
      <c r="AP340" s="52">
        <f>_xlfn.XLOOKUP(C340,'[9]②7月-汇总'!$D:$D,'[9]②7月-汇总'!AL:AL,0)</f>
        <v>0</v>
      </c>
      <c r="AQ340" s="54">
        <f t="shared" si="74"/>
        <v>0</v>
      </c>
      <c r="AR340" s="55">
        <f>_xlfn.XLOOKUP(C340,'[9]②7月-汇总'!$D:$D,'[9]②7月-汇总'!X:X,0)</f>
        <v>0</v>
      </c>
      <c r="AS340" s="55">
        <f>_xlfn.XLOOKUP(C340,'[9]②7月-汇总'!$D:$D,'[9]②7月-汇总'!Y:Y,0)</f>
        <v>0</v>
      </c>
      <c r="AT340" s="55"/>
      <c r="AU340" s="52">
        <f>_xlfn.XLOOKUP(C340,'[10]7月社保'!$B:$B,'[10]7月社保'!$L:$L,0)</f>
        <v>0</v>
      </c>
      <c r="AV340" s="52">
        <f>IFERROR(IF(AL340&gt;0,_xlfn.XLOOKUP(C340,[11]健康师明细!$C:$C,[11]健康师明细!$N:$N,0),0),0)</f>
        <v>0</v>
      </c>
      <c r="AW340" s="52">
        <f>_xlfn.XLOOKUP(C340,'[9]②7月-汇总'!$D:$D,'[9]②7月-汇总'!$AC:$AC,0)</f>
        <v>0</v>
      </c>
      <c r="AX340" s="52">
        <f>_xlfn.XLOOKUP(C340,'[9]②7月-汇总'!$D:$D,'[9]②7月-汇总'!$AB:$AB,0)</f>
        <v>0</v>
      </c>
      <c r="AY340" s="52">
        <f>_xlfn.XLOOKUP(C340,'[9]②7月-汇总'!$D:$D,'[9]②7月-汇总'!$AD:$AD,0)</f>
        <v>0</v>
      </c>
      <c r="AZ340" s="54">
        <f t="shared" si="75"/>
        <v>0</v>
      </c>
      <c r="BA340" s="52">
        <f>_xlfn.XLOOKUP(C340,[11]健康师明细!$C:$C,[11]健康师明细!$K:$K,0)</f>
        <v>0</v>
      </c>
      <c r="BB340" s="55">
        <f>_xlfn.XLOOKUP(C340,'[9]②7月-汇总'!$D:$D,'[9]②7月-汇总'!$AE:$AE,0)</f>
        <v>0</v>
      </c>
      <c r="BC340" s="55">
        <f>_xlfn.XLOOKUP(C340,'[9]②7月-汇总'!$D:$D,'[9]②7月-汇总'!$AF:$AF,0)</f>
        <v>0</v>
      </c>
      <c r="BD340" s="58">
        <f>_xlfn.XLOOKUP(C340,'[9]②7月-汇总'!$D:$D,'[9]②7月-汇总'!$AG:$AG,0)</f>
        <v>0</v>
      </c>
      <c r="BE340" s="60" t="e">
        <f t="shared" si="79"/>
        <v>#REF!</v>
      </c>
      <c r="BF340" s="52">
        <f>_xlfn.XLOOKUP(C340,'[9]①7月-花名册'!$E:$E,'[9]①7月-花名册'!$U:$U,0)</f>
        <v>0</v>
      </c>
      <c r="BG340" s="61" t="e">
        <f t="shared" si="76"/>
        <v>#REF!</v>
      </c>
      <c r="BH340" s="61" t="e">
        <f t="shared" si="77"/>
        <v>#REF!</v>
      </c>
      <c r="BI340" s="52">
        <f>_xlfn.XLOOKUP(C340,[9]上月未发人员明细!$A:$A,[9]上月未发人员明细!$I:$I,0)</f>
        <v>0</v>
      </c>
      <c r="BJ340" s="52">
        <f>SUMIFS([7]手动调整!$F:$F,[7]手动调整!$B:$B,C340)</f>
        <v>0</v>
      </c>
      <c r="BK340" s="64" t="e">
        <f t="shared" si="78"/>
        <v>#REF!</v>
      </c>
    </row>
    <row r="341" spans="1:63">
      <c r="A341" s="68" t="s">
        <v>209</v>
      </c>
      <c r="B341" s="25" t="s">
        <v>460</v>
      </c>
      <c r="C341" s="25" t="str">
        <f t="shared" si="80"/>
        <v>双流+门店T区</v>
      </c>
      <c r="D341" s="23" t="str">
        <f>_xlfn.XLOOKUP(C341,[1]期初设置!$E:$E,[1]期初设置!$AM:$AM,0)</f>
        <v>单人</v>
      </c>
      <c r="E341" s="27">
        <f>IFERROR(_xlfn.XLOOKUP(C341,[1]期初设置!$E:$E,[1]期初设置!$R:$R),"")</f>
        <v>-920</v>
      </c>
      <c r="F341" s="27">
        <f>IFERROR(_xlfn.XLOOKUP(C341,[1]期初设置!$E:$E,[1]期初设置!S:S),"")</f>
        <v>-920</v>
      </c>
      <c r="G341" s="27">
        <f>IFERROR(_xlfn.XLOOKUP(C341,[1]期初设置!$E:$E,[1]期初设置!T:T),"")</f>
        <v>0</v>
      </c>
      <c r="H341" s="27">
        <f>IFERROR(_xlfn.XLOOKUP(C341,[1]期初设置!$E:$E,[1]期初设置!U:U),"")</f>
        <v>0</v>
      </c>
      <c r="I341" s="31">
        <f>_xlfn.XLOOKUP(A341,[2]门店排名!$C:$C,[2]门店排名!$E:$E,0)</f>
        <v>311108</v>
      </c>
      <c r="J341" s="31">
        <f>IFERROR(_xlfn.XLOOKUP(D341,'[1]⑥战队统计表-B-a-②呈现-业绩明细表④'!$A:$A,'[1]⑥战队统计表-B-a-②呈现-业绩明细表④'!$C:$C,0),"")</f>
        <v>0</v>
      </c>
      <c r="K341" s="32">
        <f>IFERROR(_xlfn.XLOOKUP(C341,[1]期初设置!$E:$E,[1]期初设置!$AI:$AI,0),"")</f>
        <v>0</v>
      </c>
      <c r="L341" s="33">
        <f>_xlfn.XLOOKUP(C341,[1]期初设置!$E:$E,[1]期初设置!$J:$J,0)</f>
        <v>0</v>
      </c>
      <c r="M341" s="35">
        <f>_xlfn.XLOOKUP(C341,[1]期初设置!$E:$E,[1]期初设置!$I:$I,0)</f>
        <v>0</v>
      </c>
      <c r="N341" s="35">
        <f>_xlfn.XLOOKUP(C341,[1]期初设置!$E:$E,[1]期初设置!$K:$K,0)</f>
        <v>0</v>
      </c>
      <c r="O341" s="33">
        <f>_xlfn.XLOOKUP(C341,[1]期初设置!$E:$E,[1]期初设置!$O:$O,0)</f>
        <v>0</v>
      </c>
      <c r="P341" s="35">
        <f>IF(_xlfn.XLOOKUP(C341,[1]期初设置!$E:$E,[1]期初设置!$N:$N,0)="同老店",0,_xlfn.XLOOKUP(C341,[1]期初设置!$E:$E,[1]期初设置!$N:$N,0))</f>
        <v>0</v>
      </c>
      <c r="Q341" s="38">
        <f>_xlfn.XLOOKUP(C341,'[3]7月'!$C:$C,'[3]7月'!$E:$E,0)</f>
        <v>0</v>
      </c>
      <c r="R341" s="38">
        <f>_xlfn.XLOOKUP(C341,'[3]7月'!$C:$C,'[3]7月'!$D:$D,0)</f>
        <v>0</v>
      </c>
      <c r="S341" s="38">
        <f>_xlfn.XLOOKUP(A341,[2]人头人次表!$A:$A,[2]人头人次表!$C:$C,0)</f>
        <v>163</v>
      </c>
      <c r="T341" s="38">
        <f>_xlfn.XLOOKUP(C341,'[4]②7月-汇总'!$D:$D,'[4]②7月-汇总'!$AP:$AP,0)</f>
        <v>0</v>
      </c>
      <c r="U341" s="38">
        <f>_xlfn.XLOOKUP(C341,'[4]②7月-汇总'!$D:$D,'[4]②7月-汇总'!$U:$U,0)</f>
        <v>0</v>
      </c>
      <c r="V341" s="41">
        <f>_xlfn.XLOOKUP(C341,[5]期初设置!$E:$E,[5]期初设置!$AG:$AG,0)</f>
        <v>0</v>
      </c>
      <c r="W341" s="42">
        <f>_xlfn.XLOOKUP(C341,[5]期初设置!$E:$E,[5]期初设置!$AH:$AH,0)</f>
        <v>0</v>
      </c>
      <c r="X341" s="42">
        <f>_xlfn.XLOOKUP(C341,[5]期初设置!$E:$E,[5]期初设置!$AI:$AI,0)</f>
        <v>0</v>
      </c>
      <c r="Y341" s="42" t="str">
        <f>_xlfn.XLOOKUP(C341,[5]期初设置!$E:$E,[5]期初设置!$AM:$AM,0)</f>
        <v/>
      </c>
      <c r="Z341" s="42">
        <f t="shared" si="67"/>
        <v>777.77</v>
      </c>
      <c r="AA341" s="42">
        <f t="shared" si="68"/>
        <v>777.77</v>
      </c>
      <c r="AB341" s="42">
        <f>_xlfn.XLOOKUP(C341,'[6]健康师-人工底薪'!$A:$A,'[6]健康师-人工底薪'!$AF:$AF,0)</f>
        <v>0</v>
      </c>
      <c r="AC341" s="47">
        <f t="shared" si="69"/>
        <v>0</v>
      </c>
      <c r="AD341" s="38">
        <f>_xlfn.XLOOKUP(C341,'[3]7月'!$C:$C,'[3]7月'!$F:$F,0)</f>
        <v>0</v>
      </c>
      <c r="AE341" s="38">
        <f>_xlfn.XLOOKUP(C341,'[8]7月'!$C:$C,'[8]7月'!$G:$G,0)</f>
        <v>0</v>
      </c>
      <c r="AF341" s="38">
        <f>_xlfn.XLOOKUP(C341,'[9]②7月-汇总'!$D:$D,'[9]②7月-汇总'!$W:$W,0)</f>
        <v>0</v>
      </c>
      <c r="AG341" s="38">
        <f>_xlfn.XLOOKUP(C341,'[9]②7月-汇总'!$D:$D,'[9]②7月-汇总'!$Z:$Z,0)</f>
        <v>0</v>
      </c>
      <c r="AH341" s="50" t="e">
        <f>AA341+AC341+#REF!+#REF!+#REF!+AF341+AG341+AD341+AE341</f>
        <v>#REF!</v>
      </c>
      <c r="AI341" s="38">
        <f>_xlfn.XLOOKUP(C341,'[9]①7月-花名册'!$E:$E,'[9]①7月-花名册'!$T:$T,0)</f>
        <v>0</v>
      </c>
      <c r="AJ341" s="38">
        <f t="shared" si="70"/>
        <v>0</v>
      </c>
      <c r="AK341" s="38">
        <f t="shared" si="71"/>
        <v>0</v>
      </c>
      <c r="AL341" s="38">
        <f t="shared" si="72"/>
        <v>0</v>
      </c>
      <c r="AM341" s="38" t="e">
        <f t="shared" si="73"/>
        <v>#REF!</v>
      </c>
      <c r="AN341" s="52">
        <f>_xlfn.XLOOKUP(C341,'[9]②7月-汇总'!$D:$D,'[9]②7月-汇总'!AI:AI,0)</f>
        <v>0</v>
      </c>
      <c r="AO341" s="52">
        <f>_xlfn.XLOOKUP(C341,'[9]②7月-汇总'!$D:$D,'[9]②7月-汇总'!AJ:AJ,0)</f>
        <v>0</v>
      </c>
      <c r="AP341" s="52">
        <f>_xlfn.XLOOKUP(C341,'[9]②7月-汇总'!$D:$D,'[9]②7月-汇总'!AL:AL,0)</f>
        <v>0</v>
      </c>
      <c r="AQ341" s="54">
        <f t="shared" si="74"/>
        <v>0</v>
      </c>
      <c r="AR341" s="55">
        <f>_xlfn.XLOOKUP(C341,'[9]②7月-汇总'!$D:$D,'[9]②7月-汇总'!X:X,0)</f>
        <v>0</v>
      </c>
      <c r="AS341" s="55">
        <f>_xlfn.XLOOKUP(C341,'[9]②7月-汇总'!$D:$D,'[9]②7月-汇总'!Y:Y,0)</f>
        <v>0</v>
      </c>
      <c r="AT341" s="55"/>
      <c r="AU341" s="52">
        <f>_xlfn.XLOOKUP(C341,'[10]7月社保'!$B:$B,'[10]7月社保'!$L:$L,0)</f>
        <v>0</v>
      </c>
      <c r="AV341" s="52">
        <f>IFERROR(IF(AL341&gt;0,_xlfn.XLOOKUP(C341,[11]健康师明细!$C:$C,[11]健康师明细!$N:$N,0),0),0)</f>
        <v>0</v>
      </c>
      <c r="AW341" s="52">
        <f>_xlfn.XLOOKUP(C341,'[9]②7月-汇总'!$D:$D,'[9]②7月-汇总'!$AC:$AC,0)</f>
        <v>0</v>
      </c>
      <c r="AX341" s="52">
        <f>_xlfn.XLOOKUP(C341,'[9]②7月-汇总'!$D:$D,'[9]②7月-汇总'!$AB:$AB,0)</f>
        <v>0</v>
      </c>
      <c r="AY341" s="52">
        <f>_xlfn.XLOOKUP(C341,'[9]②7月-汇总'!$D:$D,'[9]②7月-汇总'!$AD:$AD,0)</f>
        <v>0</v>
      </c>
      <c r="AZ341" s="54">
        <f t="shared" si="75"/>
        <v>0</v>
      </c>
      <c r="BA341" s="52">
        <f>_xlfn.XLOOKUP(C341,[11]健康师明细!$C:$C,[11]健康师明细!$K:$K,0)</f>
        <v>0</v>
      </c>
      <c r="BB341" s="55">
        <f>_xlfn.XLOOKUP(C341,'[9]②7月-汇总'!$D:$D,'[9]②7月-汇总'!$AE:$AE,0)</f>
        <v>0</v>
      </c>
      <c r="BC341" s="55">
        <f>_xlfn.XLOOKUP(C341,'[9]②7月-汇总'!$D:$D,'[9]②7月-汇总'!$AF:$AF,0)</f>
        <v>0</v>
      </c>
      <c r="BD341" s="58">
        <f>_xlfn.XLOOKUP(C341,'[9]②7月-汇总'!$D:$D,'[9]②7月-汇总'!$AG:$AG,0)</f>
        <v>0</v>
      </c>
      <c r="BE341" s="60" t="e">
        <f t="shared" si="79"/>
        <v>#REF!</v>
      </c>
      <c r="BF341" s="52">
        <f>_xlfn.XLOOKUP(C341,'[9]①7月-花名册'!$E:$E,'[9]①7月-花名册'!$U:$U,0)</f>
        <v>0</v>
      </c>
      <c r="BG341" s="61" t="e">
        <f t="shared" si="76"/>
        <v>#REF!</v>
      </c>
      <c r="BH341" s="61" t="e">
        <f t="shared" si="77"/>
        <v>#REF!</v>
      </c>
      <c r="BI341" s="52">
        <f>_xlfn.XLOOKUP(C341,[9]上月未发人员明细!$A:$A,[9]上月未发人员明细!$I:$I,0)</f>
        <v>0</v>
      </c>
      <c r="BJ341" s="52">
        <f>SUMIFS([7]手动调整!$F:$F,[7]手动调整!$B:$B,C341)</f>
        <v>0</v>
      </c>
      <c r="BK341" s="64" t="e">
        <f t="shared" si="78"/>
        <v>#REF!</v>
      </c>
    </row>
    <row r="342" spans="1:63">
      <c r="A342" s="68" t="s">
        <v>252</v>
      </c>
      <c r="B342" s="25" t="s">
        <v>460</v>
      </c>
      <c r="C342" s="25" t="str">
        <f t="shared" si="80"/>
        <v>亚洲湾+门店T区</v>
      </c>
      <c r="D342" s="23" t="str">
        <f>_xlfn.XLOOKUP(C342,[1]期初设置!$E:$E,[1]期初设置!$AM:$AM,0)</f>
        <v>单人</v>
      </c>
      <c r="E342" s="27">
        <f>IFERROR(_xlfn.XLOOKUP(C342,[1]期初设置!$E:$E,[1]期初设置!$R:$R),"")</f>
        <v>17521.7</v>
      </c>
      <c r="F342" s="27">
        <f>IFERROR(_xlfn.XLOOKUP(C342,[1]期初设置!$E:$E,[1]期初设置!S:S),"")</f>
        <v>7961.7</v>
      </c>
      <c r="G342" s="27">
        <f>IFERROR(_xlfn.XLOOKUP(C342,[1]期初设置!$E:$E,[1]期初设置!T:T),"")</f>
        <v>9560</v>
      </c>
      <c r="H342" s="27">
        <f>IFERROR(_xlfn.XLOOKUP(C342,[1]期初设置!$E:$E,[1]期初设置!U:U),"")</f>
        <v>0</v>
      </c>
      <c r="I342" s="31">
        <f>_xlfn.XLOOKUP(A342,[2]门店排名!$C:$C,[2]门店排名!$E:$E,0)</f>
        <v>143757</v>
      </c>
      <c r="J342" s="31">
        <f>IFERROR(_xlfn.XLOOKUP(D342,'[1]⑥战队统计表-B-a-②呈现-业绩明细表④'!$A:$A,'[1]⑥战队统计表-B-a-②呈现-业绩明细表④'!$C:$C,0),"")</f>
        <v>0</v>
      </c>
      <c r="K342" s="32">
        <f>IFERROR(_xlfn.XLOOKUP(C342,[1]期初设置!$E:$E,[1]期初设置!$AI:$AI,0),"")</f>
        <v>404.00745</v>
      </c>
      <c r="L342" s="33">
        <f>_xlfn.XLOOKUP(C342,[1]期初设置!$E:$E,[1]期初设置!$J:$J,0)</f>
        <v>0</v>
      </c>
      <c r="M342" s="35">
        <f>_xlfn.XLOOKUP(C342,[1]期初设置!$E:$E,[1]期初设置!$I:$I,0)</f>
        <v>0</v>
      </c>
      <c r="N342" s="35">
        <f>_xlfn.XLOOKUP(C342,[1]期初设置!$E:$E,[1]期初设置!$K:$K,0)</f>
        <v>0</v>
      </c>
      <c r="O342" s="33">
        <f>_xlfn.XLOOKUP(C342,[1]期初设置!$E:$E,[1]期初设置!$O:$O,0)</f>
        <v>0</v>
      </c>
      <c r="P342" s="35">
        <f>IF(_xlfn.XLOOKUP(C342,[1]期初设置!$E:$E,[1]期初设置!$N:$N,0)="同老店",0,_xlfn.XLOOKUP(C342,[1]期初设置!$E:$E,[1]期初设置!$N:$N,0))</f>
        <v>0</v>
      </c>
      <c r="Q342" s="38">
        <f>_xlfn.XLOOKUP(C342,'[3]7月'!$C:$C,'[3]7月'!$E:$E,0)</f>
        <v>0</v>
      </c>
      <c r="R342" s="38">
        <f>_xlfn.XLOOKUP(C342,'[3]7月'!$C:$C,'[3]7月'!$D:$D,0)</f>
        <v>0</v>
      </c>
      <c r="S342" s="38">
        <f>_xlfn.XLOOKUP(A342,[2]人头人次表!$A:$A,[2]人头人次表!$C:$C,0)</f>
        <v>156</v>
      </c>
      <c r="T342" s="38">
        <f>_xlfn.XLOOKUP(C342,'[4]②7月-汇总'!$D:$D,'[4]②7月-汇总'!$AP:$AP,0)</f>
        <v>0</v>
      </c>
      <c r="U342" s="38">
        <f>_xlfn.XLOOKUP(C342,'[4]②7月-汇总'!$D:$D,'[4]②7月-汇总'!$U:$U,0)</f>
        <v>0</v>
      </c>
      <c r="V342" s="41">
        <f>_xlfn.XLOOKUP(C342,[5]期初设置!$E:$E,[5]期初设置!$AG:$AG,0)</f>
        <v>0.03</v>
      </c>
      <c r="W342" s="42">
        <f>_xlfn.XLOOKUP(C342,[5]期初设置!$E:$E,[5]期初设置!$AH:$AH,0)</f>
        <v>0</v>
      </c>
      <c r="X342" s="42">
        <f>_xlfn.XLOOKUP(C342,[5]期初设置!$E:$E,[5]期初设置!$AI:$AI,0)</f>
        <v>0</v>
      </c>
      <c r="Y342" s="42" t="str">
        <f>_xlfn.XLOOKUP(C342,[5]期初设置!$E:$E,[5]期初设置!$AM:$AM,0)</f>
        <v/>
      </c>
      <c r="Z342" s="42">
        <f t="shared" si="67"/>
        <v>359.3925</v>
      </c>
      <c r="AA342" s="42">
        <f t="shared" si="68"/>
        <v>359.3925</v>
      </c>
      <c r="AB342" s="42">
        <f>_xlfn.XLOOKUP(C342,'[6]健康师-人工底薪'!$A:$A,'[6]健康师-人工底薪'!$AF:$AF,0)</f>
        <v>0</v>
      </c>
      <c r="AC342" s="47">
        <f t="shared" si="69"/>
        <v>0</v>
      </c>
      <c r="AD342" s="38">
        <f>_xlfn.XLOOKUP(C342,'[3]7月'!$C:$C,'[3]7月'!$F:$F,0)</f>
        <v>0</v>
      </c>
      <c r="AE342" s="38">
        <f>_xlfn.XLOOKUP(C342,'[8]7月'!$C:$C,'[8]7月'!$G:$G,0)</f>
        <v>0</v>
      </c>
      <c r="AF342" s="38">
        <f>_xlfn.XLOOKUP(C342,'[9]②7月-汇总'!$D:$D,'[9]②7月-汇总'!$W:$W,0)</f>
        <v>0</v>
      </c>
      <c r="AG342" s="38">
        <f>_xlfn.XLOOKUP(C342,'[9]②7月-汇总'!$D:$D,'[9]②7月-汇总'!$Z:$Z,0)</f>
        <v>0</v>
      </c>
      <c r="AH342" s="50" t="e">
        <f>AA342+AC342+#REF!+#REF!+#REF!+AF342+AG342+AD342+AE342</f>
        <v>#REF!</v>
      </c>
      <c r="AI342" s="38">
        <f>_xlfn.XLOOKUP(C342,'[9]①7月-花名册'!$E:$E,'[9]①7月-花名册'!$T:$T,0)</f>
        <v>0</v>
      </c>
      <c r="AJ342" s="38">
        <f t="shared" si="70"/>
        <v>0</v>
      </c>
      <c r="AK342" s="38">
        <f t="shared" si="71"/>
        <v>0</v>
      </c>
      <c r="AL342" s="38">
        <f t="shared" si="72"/>
        <v>0</v>
      </c>
      <c r="AM342" s="38" t="e">
        <f t="shared" si="73"/>
        <v>#REF!</v>
      </c>
      <c r="AN342" s="52">
        <f>_xlfn.XLOOKUP(C342,'[9]②7月-汇总'!$D:$D,'[9]②7月-汇总'!AI:AI,0)</f>
        <v>0</v>
      </c>
      <c r="AO342" s="52">
        <f>_xlfn.XLOOKUP(C342,'[9]②7月-汇总'!$D:$D,'[9]②7月-汇总'!AJ:AJ,0)</f>
        <v>0</v>
      </c>
      <c r="AP342" s="52">
        <f>_xlfn.XLOOKUP(C342,'[9]②7月-汇总'!$D:$D,'[9]②7月-汇总'!AL:AL,0)</f>
        <v>0</v>
      </c>
      <c r="AQ342" s="54">
        <f t="shared" si="74"/>
        <v>0</v>
      </c>
      <c r="AR342" s="55">
        <f>_xlfn.XLOOKUP(C342,'[9]②7月-汇总'!$D:$D,'[9]②7月-汇总'!X:X,0)</f>
        <v>0</v>
      </c>
      <c r="AS342" s="55">
        <f>_xlfn.XLOOKUP(C342,'[9]②7月-汇总'!$D:$D,'[9]②7月-汇总'!Y:Y,0)</f>
        <v>0</v>
      </c>
      <c r="AT342" s="55"/>
      <c r="AU342" s="52">
        <f>_xlfn.XLOOKUP(C342,'[10]7月社保'!$B:$B,'[10]7月社保'!$L:$L,0)</f>
        <v>0</v>
      </c>
      <c r="AV342" s="52">
        <f>IFERROR(IF(AL342&gt;0,_xlfn.XLOOKUP(C342,[11]健康师明细!$C:$C,[11]健康师明细!$N:$N,0),0),0)</f>
        <v>0</v>
      </c>
      <c r="AW342" s="52">
        <f>_xlfn.XLOOKUP(C342,'[9]②7月-汇总'!$D:$D,'[9]②7月-汇总'!$AC:$AC,0)</f>
        <v>0</v>
      </c>
      <c r="AX342" s="52">
        <f>_xlfn.XLOOKUP(C342,'[9]②7月-汇总'!$D:$D,'[9]②7月-汇总'!$AB:$AB,0)</f>
        <v>0</v>
      </c>
      <c r="AY342" s="52">
        <f>_xlfn.XLOOKUP(C342,'[9]②7月-汇总'!$D:$D,'[9]②7月-汇总'!$AD:$AD,0)</f>
        <v>0</v>
      </c>
      <c r="AZ342" s="54">
        <f t="shared" si="75"/>
        <v>0</v>
      </c>
      <c r="BA342" s="52">
        <f>_xlfn.XLOOKUP(C342,[11]健康师明细!$C:$C,[11]健康师明细!$K:$K,0)</f>
        <v>0</v>
      </c>
      <c r="BB342" s="55">
        <f>_xlfn.XLOOKUP(C342,'[9]②7月-汇总'!$D:$D,'[9]②7月-汇总'!$AE:$AE,0)</f>
        <v>0</v>
      </c>
      <c r="BC342" s="55">
        <f>_xlfn.XLOOKUP(C342,'[9]②7月-汇总'!$D:$D,'[9]②7月-汇总'!$AF:$AF,0)</f>
        <v>0</v>
      </c>
      <c r="BD342" s="58">
        <f>_xlfn.XLOOKUP(C342,'[9]②7月-汇总'!$D:$D,'[9]②7月-汇总'!$AG:$AG,0)</f>
        <v>0</v>
      </c>
      <c r="BE342" s="60" t="e">
        <f t="shared" si="79"/>
        <v>#REF!</v>
      </c>
      <c r="BF342" s="52">
        <f>_xlfn.XLOOKUP(C342,'[9]①7月-花名册'!$E:$E,'[9]①7月-花名册'!$U:$U,0)</f>
        <v>0</v>
      </c>
      <c r="BG342" s="61" t="e">
        <f t="shared" si="76"/>
        <v>#REF!</v>
      </c>
      <c r="BH342" s="61" t="e">
        <f t="shared" si="77"/>
        <v>#REF!</v>
      </c>
      <c r="BI342" s="52">
        <f>_xlfn.XLOOKUP(C342,[9]上月未发人员明细!$A:$A,[9]上月未发人员明细!$I:$I,0)</f>
        <v>0</v>
      </c>
      <c r="BJ342" s="52">
        <f>SUMIFS([7]手动调整!$F:$F,[7]手动调整!$B:$B,C342)</f>
        <v>0</v>
      </c>
      <c r="BK342" s="64" t="e">
        <f t="shared" si="78"/>
        <v>#REF!</v>
      </c>
    </row>
    <row r="343" spans="1:63">
      <c r="A343" s="68" t="s">
        <v>164</v>
      </c>
      <c r="B343" s="25" t="s">
        <v>460</v>
      </c>
      <c r="C343" s="25" t="str">
        <f t="shared" si="80"/>
        <v>川师+门店T区</v>
      </c>
      <c r="D343" s="23" t="str">
        <f>_xlfn.XLOOKUP(C343,[1]期初设置!$E:$E,[1]期初设置!$AM:$AM,0)</f>
        <v>单人</v>
      </c>
      <c r="E343" s="27">
        <f>IFERROR(_xlfn.XLOOKUP(C343,[1]期初设置!$E:$E,[1]期初设置!$R:$R),"")</f>
        <v>-199</v>
      </c>
      <c r="F343" s="27">
        <f>IFERROR(_xlfn.XLOOKUP(C343,[1]期初设置!$E:$E,[1]期初设置!S:S),"")</f>
        <v>0</v>
      </c>
      <c r="G343" s="27">
        <f>IFERROR(_xlfn.XLOOKUP(C343,[1]期初设置!$E:$E,[1]期初设置!T:T),"")</f>
        <v>-199</v>
      </c>
      <c r="H343" s="27">
        <f>IFERROR(_xlfn.XLOOKUP(C343,[1]期初设置!$E:$E,[1]期初设置!U:U),"")</f>
        <v>0</v>
      </c>
      <c r="I343" s="31">
        <f>_xlfn.XLOOKUP(A343,[2]门店排名!$C:$C,[2]门店排名!$E:$E,0)</f>
        <v>205041</v>
      </c>
      <c r="J343" s="31">
        <f>IFERROR(_xlfn.XLOOKUP(D343,'[1]⑥战队统计表-B-a-②呈现-业绩明细表④'!$A:$A,'[1]⑥战队统计表-B-a-②呈现-业绩明细表④'!$C:$C,0),"")</f>
        <v>0</v>
      </c>
      <c r="K343" s="32">
        <f>IFERROR(_xlfn.XLOOKUP(C343,[1]期初设置!$E:$E,[1]期初设置!$AI:$AI,0),"")</f>
        <v>0</v>
      </c>
      <c r="L343" s="33">
        <f>_xlfn.XLOOKUP(C343,[1]期初设置!$E:$E,[1]期初设置!$J:$J,0)</f>
        <v>0</v>
      </c>
      <c r="M343" s="35">
        <f>_xlfn.XLOOKUP(C343,[1]期初设置!$E:$E,[1]期初设置!$I:$I,0)</f>
        <v>0</v>
      </c>
      <c r="N343" s="35">
        <f>_xlfn.XLOOKUP(C343,[1]期初设置!$E:$E,[1]期初设置!$K:$K,0)</f>
        <v>0</v>
      </c>
      <c r="O343" s="33">
        <f>_xlfn.XLOOKUP(C343,[1]期初设置!$E:$E,[1]期初设置!$O:$O,0)</f>
        <v>0</v>
      </c>
      <c r="P343" s="35">
        <f>IF(_xlfn.XLOOKUP(C343,[1]期初设置!$E:$E,[1]期初设置!$N:$N,0)="同老店",0,_xlfn.XLOOKUP(C343,[1]期初设置!$E:$E,[1]期初设置!$N:$N,0))</f>
        <v>0</v>
      </c>
      <c r="Q343" s="38">
        <f>_xlfn.XLOOKUP(C343,'[3]7月'!$C:$C,'[3]7月'!$E:$E,0)</f>
        <v>0</v>
      </c>
      <c r="R343" s="38">
        <f>_xlfn.XLOOKUP(C343,'[3]7月'!$C:$C,'[3]7月'!$D:$D,0)</f>
        <v>0</v>
      </c>
      <c r="S343" s="38">
        <f>_xlfn.XLOOKUP(A343,[2]人头人次表!$A:$A,[2]人头人次表!$C:$C,0)</f>
        <v>157</v>
      </c>
      <c r="T343" s="38">
        <f>_xlfn.XLOOKUP(C343,'[4]②7月-汇总'!$D:$D,'[4]②7月-汇总'!$AP:$AP,0)</f>
        <v>0</v>
      </c>
      <c r="U343" s="38">
        <f>_xlfn.XLOOKUP(C343,'[4]②7月-汇总'!$D:$D,'[4]②7月-汇总'!$U:$U,0)</f>
        <v>0</v>
      </c>
      <c r="V343" s="41">
        <f>_xlfn.XLOOKUP(C343,[5]期初设置!$E:$E,[5]期初设置!$AG:$AG,0)</f>
        <v>0</v>
      </c>
      <c r="W343" s="42">
        <f>_xlfn.XLOOKUP(C343,[5]期初设置!$E:$E,[5]期初设置!$AH:$AH,0)</f>
        <v>0</v>
      </c>
      <c r="X343" s="42">
        <f>_xlfn.XLOOKUP(C343,[5]期初设置!$E:$E,[5]期初设置!$AI:$AI,0)</f>
        <v>0</v>
      </c>
      <c r="Y343" s="42" t="str">
        <f>_xlfn.XLOOKUP(C343,[5]期初设置!$E:$E,[5]期初设置!$AM:$AM,0)</f>
        <v/>
      </c>
      <c r="Z343" s="42">
        <f t="shared" si="67"/>
        <v>512.6025</v>
      </c>
      <c r="AA343" s="42">
        <f t="shared" si="68"/>
        <v>512.6025</v>
      </c>
      <c r="AB343" s="42">
        <f>_xlfn.XLOOKUP(C343,'[6]健康师-人工底薪'!$A:$A,'[6]健康师-人工底薪'!$AF:$AF,0)</f>
        <v>0</v>
      </c>
      <c r="AC343" s="47">
        <f t="shared" si="69"/>
        <v>0</v>
      </c>
      <c r="AD343" s="38">
        <f>_xlfn.XLOOKUP(C343,'[3]7月'!$C:$C,'[3]7月'!$F:$F,0)</f>
        <v>0</v>
      </c>
      <c r="AE343" s="38">
        <f>_xlfn.XLOOKUP(C343,'[8]7月'!$C:$C,'[8]7月'!$G:$G,0)</f>
        <v>0</v>
      </c>
      <c r="AF343" s="38">
        <f>_xlfn.XLOOKUP(C343,'[9]②7月-汇总'!$D:$D,'[9]②7月-汇总'!$W:$W,0)</f>
        <v>0</v>
      </c>
      <c r="AG343" s="38">
        <f>_xlfn.XLOOKUP(C343,'[9]②7月-汇总'!$D:$D,'[9]②7月-汇总'!$Z:$Z,0)</f>
        <v>0</v>
      </c>
      <c r="AH343" s="50" t="e">
        <f>AA343+AC343+#REF!+#REF!+#REF!+AF343+AG343+AD343+AE343</f>
        <v>#REF!</v>
      </c>
      <c r="AI343" s="38">
        <f>_xlfn.XLOOKUP(C343,'[9]①7月-花名册'!$E:$E,'[9]①7月-花名册'!$T:$T,0)</f>
        <v>0</v>
      </c>
      <c r="AJ343" s="38">
        <f t="shared" si="70"/>
        <v>0</v>
      </c>
      <c r="AK343" s="38">
        <f t="shared" si="71"/>
        <v>0</v>
      </c>
      <c r="AL343" s="38">
        <f t="shared" si="72"/>
        <v>0</v>
      </c>
      <c r="AM343" s="38" t="e">
        <f t="shared" si="73"/>
        <v>#REF!</v>
      </c>
      <c r="AN343" s="52">
        <f>_xlfn.XLOOKUP(C343,'[9]②7月-汇总'!$D:$D,'[9]②7月-汇总'!AI:AI,0)</f>
        <v>0</v>
      </c>
      <c r="AO343" s="52">
        <f>_xlfn.XLOOKUP(C343,'[9]②7月-汇总'!$D:$D,'[9]②7月-汇总'!AJ:AJ,0)</f>
        <v>0</v>
      </c>
      <c r="AP343" s="52">
        <f>_xlfn.XLOOKUP(C343,'[9]②7月-汇总'!$D:$D,'[9]②7月-汇总'!AL:AL,0)</f>
        <v>0</v>
      </c>
      <c r="AQ343" s="54">
        <f t="shared" si="74"/>
        <v>0</v>
      </c>
      <c r="AR343" s="55">
        <f>_xlfn.XLOOKUP(C343,'[9]②7月-汇总'!$D:$D,'[9]②7月-汇总'!X:X,0)</f>
        <v>0</v>
      </c>
      <c r="AS343" s="55">
        <f>_xlfn.XLOOKUP(C343,'[9]②7月-汇总'!$D:$D,'[9]②7月-汇总'!Y:Y,0)</f>
        <v>0</v>
      </c>
      <c r="AT343" s="55"/>
      <c r="AU343" s="52">
        <f>_xlfn.XLOOKUP(C343,'[10]7月社保'!$B:$B,'[10]7月社保'!$L:$L,0)</f>
        <v>0</v>
      </c>
      <c r="AV343" s="52">
        <f>IFERROR(IF(AL343&gt;0,_xlfn.XLOOKUP(C343,[11]健康师明细!$C:$C,[11]健康师明细!$N:$N,0),0),0)</f>
        <v>0</v>
      </c>
      <c r="AW343" s="52">
        <f>_xlfn.XLOOKUP(C343,'[9]②7月-汇总'!$D:$D,'[9]②7月-汇总'!$AC:$AC,0)</f>
        <v>0</v>
      </c>
      <c r="AX343" s="52">
        <f>_xlfn.XLOOKUP(C343,'[9]②7月-汇总'!$D:$D,'[9]②7月-汇总'!$AB:$AB,0)</f>
        <v>0</v>
      </c>
      <c r="AY343" s="52">
        <f>_xlfn.XLOOKUP(C343,'[9]②7月-汇总'!$D:$D,'[9]②7月-汇总'!$AD:$AD,0)</f>
        <v>0</v>
      </c>
      <c r="AZ343" s="54">
        <f t="shared" si="75"/>
        <v>0</v>
      </c>
      <c r="BA343" s="52">
        <f>_xlfn.XLOOKUP(C343,[11]健康师明细!$C:$C,[11]健康师明细!$K:$K,0)</f>
        <v>0</v>
      </c>
      <c r="BB343" s="55">
        <f>_xlfn.XLOOKUP(C343,'[9]②7月-汇总'!$D:$D,'[9]②7月-汇总'!$AE:$AE,0)</f>
        <v>0</v>
      </c>
      <c r="BC343" s="55">
        <f>_xlfn.XLOOKUP(C343,'[9]②7月-汇总'!$D:$D,'[9]②7月-汇总'!$AF:$AF,0)</f>
        <v>0</v>
      </c>
      <c r="BD343" s="58">
        <f>_xlfn.XLOOKUP(C343,'[9]②7月-汇总'!$D:$D,'[9]②7月-汇总'!$AG:$AG,0)</f>
        <v>0</v>
      </c>
      <c r="BE343" s="60" t="e">
        <f t="shared" si="79"/>
        <v>#REF!</v>
      </c>
      <c r="BF343" s="52">
        <f>_xlfn.XLOOKUP(C343,'[9]①7月-花名册'!$E:$E,'[9]①7月-花名册'!$U:$U,0)</f>
        <v>0</v>
      </c>
      <c r="BG343" s="61" t="e">
        <f t="shared" si="76"/>
        <v>#REF!</v>
      </c>
      <c r="BH343" s="61" t="e">
        <f t="shared" si="77"/>
        <v>#REF!</v>
      </c>
      <c r="BI343" s="52">
        <f>_xlfn.XLOOKUP(C343,[9]上月未发人员明细!$A:$A,[9]上月未发人员明细!$I:$I,0)</f>
        <v>0</v>
      </c>
      <c r="BJ343" s="52">
        <f>SUMIFS([7]手动调整!$F:$F,[7]手动调整!$B:$B,C343)</f>
        <v>0</v>
      </c>
      <c r="BK343" s="64" t="e">
        <f t="shared" si="78"/>
        <v>#REF!</v>
      </c>
    </row>
    <row r="344" spans="1:63">
      <c r="A344" s="68" t="s">
        <v>226</v>
      </c>
      <c r="B344" s="25" t="s">
        <v>460</v>
      </c>
      <c r="C344" s="25" t="str">
        <f t="shared" si="80"/>
        <v>明信+门店T区</v>
      </c>
      <c r="D344" s="23" t="str">
        <f>_xlfn.XLOOKUP(C344,[1]期初设置!$E:$E,[1]期初设置!$AM:$AM,0)</f>
        <v>单人</v>
      </c>
      <c r="E344" s="27">
        <f>IFERROR(_xlfn.XLOOKUP(C344,[1]期初设置!$E:$E,[1]期初设置!$R:$R),"")</f>
        <v>888</v>
      </c>
      <c r="F344" s="27">
        <f>IFERROR(_xlfn.XLOOKUP(C344,[1]期初设置!$E:$E,[1]期初设置!S:S),"")</f>
        <v>888</v>
      </c>
      <c r="G344" s="27">
        <f>IFERROR(_xlfn.XLOOKUP(C344,[1]期初设置!$E:$E,[1]期初设置!T:T),"")</f>
        <v>0</v>
      </c>
      <c r="H344" s="27">
        <f>IFERROR(_xlfn.XLOOKUP(C344,[1]期初设置!$E:$E,[1]期初设置!U:U),"")</f>
        <v>0</v>
      </c>
      <c r="I344" s="31">
        <f>_xlfn.XLOOKUP(A344,[2]门店排名!$C:$C,[2]门店排名!$E:$E,0)</f>
        <v>92371</v>
      </c>
      <c r="J344" s="31">
        <f>IFERROR(_xlfn.XLOOKUP(D344,'[1]⑥战队统计表-B-a-②呈现-业绩明细表④'!$A:$A,'[1]⑥战队统计表-B-a-②呈现-业绩明细表④'!$C:$C,0),"")</f>
        <v>0</v>
      </c>
      <c r="K344" s="32">
        <f>IFERROR(_xlfn.XLOOKUP(C344,[1]期初设置!$E:$E,[1]期初设置!$AI:$AI,0),"")</f>
        <v>0</v>
      </c>
      <c r="L344" s="33">
        <f>_xlfn.XLOOKUP(C344,[1]期初设置!$E:$E,[1]期初设置!$J:$J,0)</f>
        <v>0</v>
      </c>
      <c r="M344" s="35">
        <f>_xlfn.XLOOKUP(C344,[1]期初设置!$E:$E,[1]期初设置!$I:$I,0)</f>
        <v>0</v>
      </c>
      <c r="N344" s="35">
        <f>_xlfn.XLOOKUP(C344,[1]期初设置!$E:$E,[1]期初设置!$K:$K,0)</f>
        <v>0</v>
      </c>
      <c r="O344" s="33">
        <f>_xlfn.XLOOKUP(C344,[1]期初设置!$E:$E,[1]期初设置!$O:$O,0)</f>
        <v>0</v>
      </c>
      <c r="P344" s="35">
        <f>IF(_xlfn.XLOOKUP(C344,[1]期初设置!$E:$E,[1]期初设置!$N:$N,0)="同老店",0,_xlfn.XLOOKUP(C344,[1]期初设置!$E:$E,[1]期初设置!$N:$N,0))</f>
        <v>0</v>
      </c>
      <c r="Q344" s="38">
        <f>_xlfn.XLOOKUP(C344,'[3]7月'!$C:$C,'[3]7月'!$E:$E,0)</f>
        <v>0</v>
      </c>
      <c r="R344" s="38">
        <f>_xlfn.XLOOKUP(C344,'[3]7月'!$C:$C,'[3]7月'!$D:$D,0)</f>
        <v>0</v>
      </c>
      <c r="S344" s="38">
        <f>_xlfn.XLOOKUP(A344,[2]人头人次表!$A:$A,[2]人头人次表!$C:$C,0)</f>
        <v>169</v>
      </c>
      <c r="T344" s="38">
        <f>_xlfn.XLOOKUP(C344,'[4]②7月-汇总'!$D:$D,'[4]②7月-汇总'!$AP:$AP,0)</f>
        <v>0</v>
      </c>
      <c r="U344" s="38">
        <f>_xlfn.XLOOKUP(C344,'[4]②7月-汇总'!$D:$D,'[4]②7月-汇总'!$U:$U,0)</f>
        <v>0</v>
      </c>
      <c r="V344" s="41">
        <f>_xlfn.XLOOKUP(C344,[5]期初设置!$E:$E,[5]期初设置!$AG:$AG,0)</f>
        <v>0</v>
      </c>
      <c r="W344" s="42">
        <f>_xlfn.XLOOKUP(C344,[5]期初设置!$E:$E,[5]期初设置!$AH:$AH,0)</f>
        <v>0</v>
      </c>
      <c r="X344" s="42">
        <f>_xlfn.XLOOKUP(C344,[5]期初设置!$E:$E,[5]期初设置!$AI:$AI,0)</f>
        <v>0</v>
      </c>
      <c r="Y344" s="42" t="str">
        <f>_xlfn.XLOOKUP(C344,[5]期初设置!$E:$E,[5]期初设置!$AM:$AM,0)</f>
        <v/>
      </c>
      <c r="Z344" s="42">
        <f t="shared" si="67"/>
        <v>230.9275</v>
      </c>
      <c r="AA344" s="42">
        <f t="shared" si="68"/>
        <v>230.9275</v>
      </c>
      <c r="AB344" s="42">
        <f>_xlfn.XLOOKUP(C344,'[6]健康师-人工底薪'!$A:$A,'[6]健康师-人工底薪'!$AF:$AF,0)</f>
        <v>0</v>
      </c>
      <c r="AC344" s="47">
        <f t="shared" si="69"/>
        <v>0</v>
      </c>
      <c r="AD344" s="38">
        <f>_xlfn.XLOOKUP(C344,'[3]7月'!$C:$C,'[3]7月'!$F:$F,0)</f>
        <v>0</v>
      </c>
      <c r="AE344" s="38">
        <f>_xlfn.XLOOKUP(C344,'[8]7月'!$C:$C,'[8]7月'!$G:$G,0)</f>
        <v>0</v>
      </c>
      <c r="AF344" s="38">
        <f>_xlfn.XLOOKUP(C344,'[9]②7月-汇总'!$D:$D,'[9]②7月-汇总'!$W:$W,0)</f>
        <v>0</v>
      </c>
      <c r="AG344" s="38">
        <f>_xlfn.XLOOKUP(C344,'[9]②7月-汇总'!$D:$D,'[9]②7月-汇总'!$Z:$Z,0)</f>
        <v>0</v>
      </c>
      <c r="AH344" s="50" t="e">
        <f>AA344+AC344+#REF!+#REF!+#REF!+AF344+AG344+AD344+AE344</f>
        <v>#REF!</v>
      </c>
      <c r="AI344" s="38">
        <f>_xlfn.XLOOKUP(C344,'[9]①7月-花名册'!$E:$E,'[9]①7月-花名册'!$T:$T,0)</f>
        <v>0</v>
      </c>
      <c r="AJ344" s="38">
        <f t="shared" si="70"/>
        <v>0</v>
      </c>
      <c r="AK344" s="38">
        <f t="shared" si="71"/>
        <v>0</v>
      </c>
      <c r="AL344" s="38">
        <f t="shared" si="72"/>
        <v>0</v>
      </c>
      <c r="AM344" s="38" t="e">
        <f t="shared" si="73"/>
        <v>#REF!</v>
      </c>
      <c r="AN344" s="52">
        <f>_xlfn.XLOOKUP(C344,'[9]②7月-汇总'!$D:$D,'[9]②7月-汇总'!AI:AI,0)</f>
        <v>0</v>
      </c>
      <c r="AO344" s="52">
        <f>_xlfn.XLOOKUP(C344,'[9]②7月-汇总'!$D:$D,'[9]②7月-汇总'!AJ:AJ,0)</f>
        <v>0</v>
      </c>
      <c r="AP344" s="52">
        <f>_xlfn.XLOOKUP(C344,'[9]②7月-汇总'!$D:$D,'[9]②7月-汇总'!AL:AL,0)</f>
        <v>0</v>
      </c>
      <c r="AQ344" s="54">
        <f t="shared" si="74"/>
        <v>0</v>
      </c>
      <c r="AR344" s="55">
        <f>_xlfn.XLOOKUP(C344,'[9]②7月-汇总'!$D:$D,'[9]②7月-汇总'!X:X,0)</f>
        <v>0</v>
      </c>
      <c r="AS344" s="55">
        <f>_xlfn.XLOOKUP(C344,'[9]②7月-汇总'!$D:$D,'[9]②7月-汇总'!Y:Y,0)</f>
        <v>0</v>
      </c>
      <c r="AT344" s="55"/>
      <c r="AU344" s="52">
        <f>_xlfn.XLOOKUP(C344,'[10]7月社保'!$B:$B,'[10]7月社保'!$L:$L,0)</f>
        <v>0</v>
      </c>
      <c r="AV344" s="52">
        <f>IFERROR(IF(AL344&gt;0,_xlfn.XLOOKUP(C344,[11]健康师明细!$C:$C,[11]健康师明细!$N:$N,0),0),0)</f>
        <v>0</v>
      </c>
      <c r="AW344" s="52">
        <f>_xlfn.XLOOKUP(C344,'[9]②7月-汇总'!$D:$D,'[9]②7月-汇总'!$AC:$AC,0)</f>
        <v>0</v>
      </c>
      <c r="AX344" s="52">
        <f>_xlfn.XLOOKUP(C344,'[9]②7月-汇总'!$D:$D,'[9]②7月-汇总'!$AB:$AB,0)</f>
        <v>0</v>
      </c>
      <c r="AY344" s="52">
        <f>_xlfn.XLOOKUP(C344,'[9]②7月-汇总'!$D:$D,'[9]②7月-汇总'!$AD:$AD,0)</f>
        <v>0</v>
      </c>
      <c r="AZ344" s="54">
        <f t="shared" si="75"/>
        <v>0</v>
      </c>
      <c r="BA344" s="52">
        <f>_xlfn.XLOOKUP(C344,[11]健康师明细!$C:$C,[11]健康师明细!$K:$K,0)</f>
        <v>0</v>
      </c>
      <c r="BB344" s="55">
        <f>_xlfn.XLOOKUP(C344,'[9]②7月-汇总'!$D:$D,'[9]②7月-汇总'!$AE:$AE,0)</f>
        <v>0</v>
      </c>
      <c r="BC344" s="55">
        <f>_xlfn.XLOOKUP(C344,'[9]②7月-汇总'!$D:$D,'[9]②7月-汇总'!$AF:$AF,0)</f>
        <v>0</v>
      </c>
      <c r="BD344" s="58">
        <f>_xlfn.XLOOKUP(C344,'[9]②7月-汇总'!$D:$D,'[9]②7月-汇总'!$AG:$AG,0)</f>
        <v>0</v>
      </c>
      <c r="BE344" s="60" t="e">
        <f t="shared" si="79"/>
        <v>#REF!</v>
      </c>
      <c r="BF344" s="52">
        <f>_xlfn.XLOOKUP(C344,'[9]①7月-花名册'!$E:$E,'[9]①7月-花名册'!$U:$U,0)</f>
        <v>0</v>
      </c>
      <c r="BG344" s="61" t="e">
        <f t="shared" si="76"/>
        <v>#REF!</v>
      </c>
      <c r="BH344" s="61" t="e">
        <f t="shared" si="77"/>
        <v>#REF!</v>
      </c>
      <c r="BI344" s="52">
        <f>_xlfn.XLOOKUP(C344,[9]上月未发人员明细!$A:$A,[9]上月未发人员明细!$I:$I,0)</f>
        <v>0</v>
      </c>
      <c r="BJ344" s="52">
        <f>SUMIFS([7]手动调整!$F:$F,[7]手动调整!$B:$B,C344)</f>
        <v>0</v>
      </c>
      <c r="BK344" s="64" t="e">
        <f t="shared" si="78"/>
        <v>#REF!</v>
      </c>
    </row>
    <row r="345" spans="1:63">
      <c r="A345" s="68" t="s">
        <v>243</v>
      </c>
      <c r="B345" s="25" t="s">
        <v>460</v>
      </c>
      <c r="C345" s="25" t="str">
        <f t="shared" si="80"/>
        <v>千禧+门店T区</v>
      </c>
      <c r="D345" s="23" t="str">
        <f>_xlfn.XLOOKUP(C345,[1]期初设置!$E:$E,[1]期初设置!$AM:$AM,0)</f>
        <v>单人</v>
      </c>
      <c r="E345" s="27">
        <f>IFERROR(_xlfn.XLOOKUP(C345,[1]期初设置!$E:$E,[1]期初设置!$R:$R),"")</f>
        <v>17050</v>
      </c>
      <c r="F345" s="27">
        <f>IFERROR(_xlfn.XLOOKUP(C345,[1]期初设置!$E:$E,[1]期初设置!S:S),"")</f>
        <v>17670</v>
      </c>
      <c r="G345" s="27">
        <f>IFERROR(_xlfn.XLOOKUP(C345,[1]期初设置!$E:$E,[1]期初设置!T:T),"")</f>
        <v>-620</v>
      </c>
      <c r="H345" s="27">
        <f>IFERROR(_xlfn.XLOOKUP(C345,[1]期初设置!$E:$E,[1]期初设置!U:U),"")</f>
        <v>0</v>
      </c>
      <c r="I345" s="31">
        <f>_xlfn.XLOOKUP(A345,[2]门店排名!$C:$C,[2]门店排名!$E:$E,0)</f>
        <v>151129</v>
      </c>
      <c r="J345" s="31">
        <f>IFERROR(_xlfn.XLOOKUP(D345,'[1]⑥战队统计表-B-a-②呈现-业绩明细表④'!$A:$A,'[1]⑥战队统计表-B-a-②呈现-业绩明细表④'!$C:$C,0),"")</f>
        <v>0</v>
      </c>
      <c r="K345" s="32">
        <f>IFERROR(_xlfn.XLOOKUP(C345,[1]期初设置!$E:$E,[1]期初设置!$AI:$AI,0),"")</f>
        <v>492.1095</v>
      </c>
      <c r="L345" s="33">
        <f>_xlfn.XLOOKUP(C345,[1]期初设置!$E:$E,[1]期初设置!$J:$J,0)</f>
        <v>0</v>
      </c>
      <c r="M345" s="35">
        <f>_xlfn.XLOOKUP(C345,[1]期初设置!$E:$E,[1]期初设置!$I:$I,0)</f>
        <v>0</v>
      </c>
      <c r="N345" s="35">
        <f>_xlfn.XLOOKUP(C345,[1]期初设置!$E:$E,[1]期初设置!$K:$K,0)</f>
        <v>0</v>
      </c>
      <c r="O345" s="33">
        <f>_xlfn.XLOOKUP(C345,[1]期初设置!$E:$E,[1]期初设置!$O:$O,0)</f>
        <v>0</v>
      </c>
      <c r="P345" s="35">
        <f>IF(_xlfn.XLOOKUP(C345,[1]期初设置!$E:$E,[1]期初设置!$N:$N,0)="同老店",0,_xlfn.XLOOKUP(C345,[1]期初设置!$E:$E,[1]期初设置!$N:$N,0))</f>
        <v>0</v>
      </c>
      <c r="Q345" s="38">
        <f>_xlfn.XLOOKUP(C345,'[3]7月'!$C:$C,'[3]7月'!$E:$E,0)</f>
        <v>0</v>
      </c>
      <c r="R345" s="38">
        <f>_xlfn.XLOOKUP(C345,'[3]7月'!$C:$C,'[3]7月'!$D:$D,0)</f>
        <v>0</v>
      </c>
      <c r="S345" s="38">
        <f>_xlfn.XLOOKUP(A345,[2]人头人次表!$A:$A,[2]人头人次表!$C:$C,0)</f>
        <v>164</v>
      </c>
      <c r="T345" s="38">
        <f>_xlfn.XLOOKUP(C345,'[4]②7月-汇总'!$D:$D,'[4]②7月-汇总'!$AP:$AP,0)</f>
        <v>0</v>
      </c>
      <c r="U345" s="38">
        <f>_xlfn.XLOOKUP(C345,'[4]②7月-汇总'!$D:$D,'[4]②7月-汇总'!$U:$U,0)</f>
        <v>0</v>
      </c>
      <c r="V345" s="41">
        <f>_xlfn.XLOOKUP(C345,[5]期初设置!$E:$E,[5]期初设置!$AG:$AG,0)</f>
        <v>0.03</v>
      </c>
      <c r="W345" s="42">
        <f>_xlfn.XLOOKUP(C345,[5]期初设置!$E:$E,[5]期初设置!$AH:$AH,0)</f>
        <v>0</v>
      </c>
      <c r="X345" s="42">
        <f>_xlfn.XLOOKUP(C345,[5]期初设置!$E:$E,[5]期初设置!$AI:$AI,0)</f>
        <v>0</v>
      </c>
      <c r="Y345" s="42" t="str">
        <f>_xlfn.XLOOKUP(C345,[5]期初设置!$E:$E,[5]期初设置!$AM:$AM,0)</f>
        <v/>
      </c>
      <c r="Z345" s="42">
        <f t="shared" si="67"/>
        <v>377.8225</v>
      </c>
      <c r="AA345" s="42">
        <f t="shared" si="68"/>
        <v>377.8225</v>
      </c>
      <c r="AB345" s="42">
        <f>_xlfn.XLOOKUP(C345,'[6]健康师-人工底薪'!$A:$A,'[6]健康师-人工底薪'!$AF:$AF,0)</f>
        <v>0</v>
      </c>
      <c r="AC345" s="47">
        <f t="shared" si="69"/>
        <v>0</v>
      </c>
      <c r="AD345" s="38">
        <f>_xlfn.XLOOKUP(C345,'[3]7月'!$C:$C,'[3]7月'!$F:$F,0)</f>
        <v>0</v>
      </c>
      <c r="AE345" s="38">
        <f>_xlfn.XLOOKUP(C345,'[8]7月'!$C:$C,'[8]7月'!$G:$G,0)</f>
        <v>0</v>
      </c>
      <c r="AF345" s="38">
        <f>_xlfn.XLOOKUP(C345,'[9]②7月-汇总'!$D:$D,'[9]②7月-汇总'!$W:$W,0)</f>
        <v>0</v>
      </c>
      <c r="AG345" s="38">
        <f>_xlfn.XLOOKUP(C345,'[9]②7月-汇总'!$D:$D,'[9]②7月-汇总'!$Z:$Z,0)</f>
        <v>0</v>
      </c>
      <c r="AH345" s="50" t="e">
        <f>AA345+AC345+#REF!+#REF!+#REF!+AF345+AG345+AD345+AE345</f>
        <v>#REF!</v>
      </c>
      <c r="AI345" s="38">
        <f>_xlfn.XLOOKUP(C345,'[9]①7月-花名册'!$E:$E,'[9]①7月-花名册'!$T:$T,0)</f>
        <v>0</v>
      </c>
      <c r="AJ345" s="38">
        <f t="shared" si="70"/>
        <v>0</v>
      </c>
      <c r="AK345" s="38">
        <f t="shared" si="71"/>
        <v>0</v>
      </c>
      <c r="AL345" s="38">
        <f t="shared" si="72"/>
        <v>0</v>
      </c>
      <c r="AM345" s="38" t="e">
        <f t="shared" si="73"/>
        <v>#REF!</v>
      </c>
      <c r="AN345" s="52">
        <f>_xlfn.XLOOKUP(C345,'[9]②7月-汇总'!$D:$D,'[9]②7月-汇总'!AI:AI,0)</f>
        <v>0</v>
      </c>
      <c r="AO345" s="52">
        <f>_xlfn.XLOOKUP(C345,'[9]②7月-汇总'!$D:$D,'[9]②7月-汇总'!AJ:AJ,0)</f>
        <v>0</v>
      </c>
      <c r="AP345" s="52">
        <f>_xlfn.XLOOKUP(C345,'[9]②7月-汇总'!$D:$D,'[9]②7月-汇总'!AL:AL,0)</f>
        <v>0</v>
      </c>
      <c r="AQ345" s="54">
        <f t="shared" si="74"/>
        <v>0</v>
      </c>
      <c r="AR345" s="55">
        <f>_xlfn.XLOOKUP(C345,'[9]②7月-汇总'!$D:$D,'[9]②7月-汇总'!X:X,0)</f>
        <v>0</v>
      </c>
      <c r="AS345" s="55">
        <f>_xlfn.XLOOKUP(C345,'[9]②7月-汇总'!$D:$D,'[9]②7月-汇总'!Y:Y,0)</f>
        <v>0</v>
      </c>
      <c r="AT345" s="55"/>
      <c r="AU345" s="52">
        <f>_xlfn.XLOOKUP(C345,'[10]7月社保'!$B:$B,'[10]7月社保'!$L:$L,0)</f>
        <v>0</v>
      </c>
      <c r="AV345" s="52">
        <f>IFERROR(IF(AL345&gt;0,_xlfn.XLOOKUP(C345,[11]健康师明细!$C:$C,[11]健康师明细!$N:$N,0),0),0)</f>
        <v>0</v>
      </c>
      <c r="AW345" s="52">
        <f>_xlfn.XLOOKUP(C345,'[9]②7月-汇总'!$D:$D,'[9]②7月-汇总'!$AC:$AC,0)</f>
        <v>0</v>
      </c>
      <c r="AX345" s="52">
        <f>_xlfn.XLOOKUP(C345,'[9]②7月-汇总'!$D:$D,'[9]②7月-汇总'!$AB:$AB,0)</f>
        <v>0</v>
      </c>
      <c r="AY345" s="52">
        <f>_xlfn.XLOOKUP(C345,'[9]②7月-汇总'!$D:$D,'[9]②7月-汇总'!$AD:$AD,0)</f>
        <v>0</v>
      </c>
      <c r="AZ345" s="54">
        <f t="shared" si="75"/>
        <v>0</v>
      </c>
      <c r="BA345" s="52">
        <f>_xlfn.XLOOKUP(C345,[11]健康师明细!$C:$C,[11]健康师明细!$K:$K,0)</f>
        <v>0</v>
      </c>
      <c r="BB345" s="55">
        <f>_xlfn.XLOOKUP(C345,'[9]②7月-汇总'!$D:$D,'[9]②7月-汇总'!$AE:$AE,0)</f>
        <v>0</v>
      </c>
      <c r="BC345" s="55">
        <f>_xlfn.XLOOKUP(C345,'[9]②7月-汇总'!$D:$D,'[9]②7月-汇总'!$AF:$AF,0)</f>
        <v>0</v>
      </c>
      <c r="BD345" s="58">
        <f>_xlfn.XLOOKUP(C345,'[9]②7月-汇总'!$D:$D,'[9]②7月-汇总'!$AG:$AG,0)</f>
        <v>0</v>
      </c>
      <c r="BE345" s="60" t="e">
        <f t="shared" si="79"/>
        <v>#REF!</v>
      </c>
      <c r="BF345" s="52">
        <f>_xlfn.XLOOKUP(C345,'[9]①7月-花名册'!$E:$E,'[9]①7月-花名册'!$U:$U,0)</f>
        <v>0</v>
      </c>
      <c r="BG345" s="61" t="e">
        <f t="shared" si="76"/>
        <v>#REF!</v>
      </c>
      <c r="BH345" s="61" t="e">
        <f t="shared" si="77"/>
        <v>#REF!</v>
      </c>
      <c r="BI345" s="52">
        <f>_xlfn.XLOOKUP(C345,[9]上月未发人员明细!$A:$A,[9]上月未发人员明细!$I:$I,0)</f>
        <v>0</v>
      </c>
      <c r="BJ345" s="52">
        <f>SUMIFS([7]手动调整!$F:$F,[7]手动调整!$B:$B,C345)</f>
        <v>0</v>
      </c>
      <c r="BK345" s="64" t="e">
        <f t="shared" si="78"/>
        <v>#REF!</v>
      </c>
    </row>
    <row r="346" spans="1:63">
      <c r="A346" s="68" t="s">
        <v>200</v>
      </c>
      <c r="B346" s="25" t="s">
        <v>460</v>
      </c>
      <c r="C346" s="25" t="str">
        <f t="shared" si="80"/>
        <v>大丰+门店T区</v>
      </c>
      <c r="D346" s="23" t="str">
        <f>_xlfn.XLOOKUP(C346,[1]期初设置!$E:$E,[1]期初设置!$AM:$AM,0)</f>
        <v>单人</v>
      </c>
      <c r="E346" s="27">
        <f>IFERROR(_xlfn.XLOOKUP(C346,[1]期初设置!$E:$E,[1]期初设置!$R:$R),"")</f>
        <v>0</v>
      </c>
      <c r="F346" s="27">
        <f>IFERROR(_xlfn.XLOOKUP(C346,[1]期初设置!$E:$E,[1]期初设置!S:S),"")</f>
        <v>0</v>
      </c>
      <c r="G346" s="27">
        <f>IFERROR(_xlfn.XLOOKUP(C346,[1]期初设置!$E:$E,[1]期初设置!T:T),"")</f>
        <v>0</v>
      </c>
      <c r="H346" s="27">
        <f>IFERROR(_xlfn.XLOOKUP(C346,[1]期初设置!$E:$E,[1]期初设置!U:U),"")</f>
        <v>0</v>
      </c>
      <c r="I346" s="31">
        <f>_xlfn.XLOOKUP(A346,[2]门店排名!$C:$C,[2]门店排名!$E:$E,0)</f>
        <v>200049.7</v>
      </c>
      <c r="J346" s="31">
        <f>IFERROR(_xlfn.XLOOKUP(D346,'[1]⑥战队统计表-B-a-②呈现-业绩明细表④'!$A:$A,'[1]⑥战队统计表-B-a-②呈现-业绩明细表④'!$C:$C,0),"")</f>
        <v>0</v>
      </c>
      <c r="K346" s="32">
        <f>IFERROR(_xlfn.XLOOKUP(C346,[1]期初设置!$E:$E,[1]期初设置!$AI:$AI,0),"")</f>
        <v>0</v>
      </c>
      <c r="L346" s="33">
        <f>_xlfn.XLOOKUP(C346,[1]期初设置!$E:$E,[1]期初设置!$J:$J,0)</f>
        <v>0</v>
      </c>
      <c r="M346" s="35">
        <f>_xlfn.XLOOKUP(C346,[1]期初设置!$E:$E,[1]期初设置!$I:$I,0)</f>
        <v>0</v>
      </c>
      <c r="N346" s="35">
        <f>_xlfn.XLOOKUP(C346,[1]期初设置!$E:$E,[1]期初设置!$K:$K,0)</f>
        <v>0</v>
      </c>
      <c r="O346" s="33">
        <f>_xlfn.XLOOKUP(C346,[1]期初设置!$E:$E,[1]期初设置!$O:$O,0)</f>
        <v>0</v>
      </c>
      <c r="P346" s="35">
        <f>IF(_xlfn.XLOOKUP(C346,[1]期初设置!$E:$E,[1]期初设置!$N:$N,0)="同老店",0,_xlfn.XLOOKUP(C346,[1]期初设置!$E:$E,[1]期初设置!$N:$N,0))</f>
        <v>0</v>
      </c>
      <c r="Q346" s="38">
        <f>_xlfn.XLOOKUP(C346,'[3]7月'!$C:$C,'[3]7月'!$E:$E,0)</f>
        <v>0</v>
      </c>
      <c r="R346" s="38">
        <f>_xlfn.XLOOKUP(C346,'[3]7月'!$C:$C,'[3]7月'!$D:$D,0)</f>
        <v>0</v>
      </c>
      <c r="S346" s="38">
        <f>_xlfn.XLOOKUP(A346,[2]人头人次表!$A:$A,[2]人头人次表!$C:$C,0)</f>
        <v>172</v>
      </c>
      <c r="T346" s="38">
        <f>_xlfn.XLOOKUP(C346,'[4]②7月-汇总'!$D:$D,'[4]②7月-汇总'!$AP:$AP,0)</f>
        <v>0</v>
      </c>
      <c r="U346" s="38">
        <f>_xlfn.XLOOKUP(C346,'[4]②7月-汇总'!$D:$D,'[4]②7月-汇总'!$U:$U,0)</f>
        <v>0</v>
      </c>
      <c r="V346" s="41">
        <f>_xlfn.XLOOKUP(C346,[5]期初设置!$E:$E,[5]期初设置!$AG:$AG,0)</f>
        <v>0</v>
      </c>
      <c r="W346" s="42">
        <f>_xlfn.XLOOKUP(C346,[5]期初设置!$E:$E,[5]期初设置!$AH:$AH,0)</f>
        <v>0</v>
      </c>
      <c r="X346" s="42">
        <f>_xlfn.XLOOKUP(C346,[5]期初设置!$E:$E,[5]期初设置!$AI:$AI,0)</f>
        <v>0</v>
      </c>
      <c r="Y346" s="42" t="str">
        <f>_xlfn.XLOOKUP(C346,[5]期初设置!$E:$E,[5]期初设置!$AM:$AM,0)</f>
        <v/>
      </c>
      <c r="Z346" s="42">
        <f t="shared" si="67"/>
        <v>500.12425</v>
      </c>
      <c r="AA346" s="42">
        <f t="shared" si="68"/>
        <v>500.12425</v>
      </c>
      <c r="AB346" s="42">
        <f>_xlfn.XLOOKUP(C346,'[6]健康师-人工底薪'!$A:$A,'[6]健康师-人工底薪'!$AF:$AF,0)</f>
        <v>0</v>
      </c>
      <c r="AC346" s="47">
        <f t="shared" si="69"/>
        <v>0</v>
      </c>
      <c r="AD346" s="38">
        <f>_xlfn.XLOOKUP(C346,'[3]7月'!$C:$C,'[3]7月'!$F:$F,0)</f>
        <v>0</v>
      </c>
      <c r="AE346" s="38">
        <f>_xlfn.XLOOKUP(C346,'[8]7月'!$C:$C,'[8]7月'!$G:$G,0)</f>
        <v>0</v>
      </c>
      <c r="AF346" s="38">
        <f>_xlfn.XLOOKUP(C346,'[9]②7月-汇总'!$D:$D,'[9]②7月-汇总'!$W:$W,0)</f>
        <v>0</v>
      </c>
      <c r="AG346" s="38">
        <f>_xlfn.XLOOKUP(C346,'[9]②7月-汇总'!$D:$D,'[9]②7月-汇总'!$Z:$Z,0)</f>
        <v>0</v>
      </c>
      <c r="AH346" s="50" t="e">
        <f>AA346+AC346+#REF!+#REF!+#REF!+AF346+AG346+AD346+AE346</f>
        <v>#REF!</v>
      </c>
      <c r="AI346" s="38">
        <f>_xlfn.XLOOKUP(C346,'[9]①7月-花名册'!$E:$E,'[9]①7月-花名册'!$T:$T,0)</f>
        <v>0</v>
      </c>
      <c r="AJ346" s="38">
        <f t="shared" si="70"/>
        <v>0</v>
      </c>
      <c r="AK346" s="38">
        <f t="shared" si="71"/>
        <v>0</v>
      </c>
      <c r="AL346" s="38">
        <f t="shared" si="72"/>
        <v>0</v>
      </c>
      <c r="AM346" s="38" t="e">
        <f t="shared" si="73"/>
        <v>#REF!</v>
      </c>
      <c r="AN346" s="52">
        <f>_xlfn.XLOOKUP(C346,'[9]②7月-汇总'!$D:$D,'[9]②7月-汇总'!AI:AI,0)</f>
        <v>0</v>
      </c>
      <c r="AO346" s="52">
        <f>_xlfn.XLOOKUP(C346,'[9]②7月-汇总'!$D:$D,'[9]②7月-汇总'!AJ:AJ,0)</f>
        <v>0</v>
      </c>
      <c r="AP346" s="52">
        <f>_xlfn.XLOOKUP(C346,'[9]②7月-汇总'!$D:$D,'[9]②7月-汇总'!AL:AL,0)</f>
        <v>0</v>
      </c>
      <c r="AQ346" s="54">
        <f t="shared" si="74"/>
        <v>0</v>
      </c>
      <c r="AR346" s="55">
        <f>_xlfn.XLOOKUP(C346,'[9]②7月-汇总'!$D:$D,'[9]②7月-汇总'!X:X,0)</f>
        <v>0</v>
      </c>
      <c r="AS346" s="55">
        <f>_xlfn.XLOOKUP(C346,'[9]②7月-汇总'!$D:$D,'[9]②7月-汇总'!Y:Y,0)</f>
        <v>0</v>
      </c>
      <c r="AT346" s="55"/>
      <c r="AU346" s="52">
        <f>_xlfn.XLOOKUP(C346,'[10]7月社保'!$B:$B,'[10]7月社保'!$L:$L,0)</f>
        <v>0</v>
      </c>
      <c r="AV346" s="52">
        <f>IFERROR(IF(AL346&gt;0,_xlfn.XLOOKUP(C346,[11]健康师明细!$C:$C,[11]健康师明细!$N:$N,0),0),0)</f>
        <v>0</v>
      </c>
      <c r="AW346" s="52">
        <f>_xlfn.XLOOKUP(C346,'[9]②7月-汇总'!$D:$D,'[9]②7月-汇总'!$AC:$AC,0)</f>
        <v>0</v>
      </c>
      <c r="AX346" s="52">
        <f>_xlfn.XLOOKUP(C346,'[9]②7月-汇总'!$D:$D,'[9]②7月-汇总'!$AB:$AB,0)</f>
        <v>0</v>
      </c>
      <c r="AY346" s="52">
        <f>_xlfn.XLOOKUP(C346,'[9]②7月-汇总'!$D:$D,'[9]②7月-汇总'!$AD:$AD,0)</f>
        <v>0</v>
      </c>
      <c r="AZ346" s="54">
        <f t="shared" si="75"/>
        <v>0</v>
      </c>
      <c r="BA346" s="52">
        <f>_xlfn.XLOOKUP(C346,[11]健康师明细!$C:$C,[11]健康师明细!$K:$K,0)</f>
        <v>0</v>
      </c>
      <c r="BB346" s="55">
        <f>_xlfn.XLOOKUP(C346,'[9]②7月-汇总'!$D:$D,'[9]②7月-汇总'!$AE:$AE,0)</f>
        <v>0</v>
      </c>
      <c r="BC346" s="55">
        <f>_xlfn.XLOOKUP(C346,'[9]②7月-汇总'!$D:$D,'[9]②7月-汇总'!$AF:$AF,0)</f>
        <v>0</v>
      </c>
      <c r="BD346" s="58">
        <f>_xlfn.XLOOKUP(C346,'[9]②7月-汇总'!$D:$D,'[9]②7月-汇总'!$AG:$AG,0)</f>
        <v>0</v>
      </c>
      <c r="BE346" s="60" t="e">
        <f t="shared" si="79"/>
        <v>#REF!</v>
      </c>
      <c r="BF346" s="52">
        <f>_xlfn.XLOOKUP(C346,'[9]①7月-花名册'!$E:$E,'[9]①7月-花名册'!$U:$U,0)</f>
        <v>0</v>
      </c>
      <c r="BG346" s="61" t="e">
        <f t="shared" si="76"/>
        <v>#REF!</v>
      </c>
      <c r="BH346" s="61" t="e">
        <f t="shared" si="77"/>
        <v>#REF!</v>
      </c>
      <c r="BI346" s="52">
        <f>_xlfn.XLOOKUP(C346,[9]上月未发人员明细!$A:$A,[9]上月未发人员明细!$I:$I,0)</f>
        <v>0</v>
      </c>
      <c r="BJ346" s="52">
        <f>SUMIFS([7]手动调整!$F:$F,[7]手动调整!$B:$B,C346)</f>
        <v>0</v>
      </c>
      <c r="BK346" s="64" t="e">
        <f t="shared" si="78"/>
        <v>#REF!</v>
      </c>
    </row>
    <row r="347" spans="1:63">
      <c r="A347" s="68" t="s">
        <v>271</v>
      </c>
      <c r="B347" s="25" t="s">
        <v>460</v>
      </c>
      <c r="C347" s="25" t="str">
        <f t="shared" si="80"/>
        <v>凤凰山+门店T区</v>
      </c>
      <c r="D347" s="23" t="str">
        <f>_xlfn.XLOOKUP(C347,[1]期初设置!$E:$E,[1]期初设置!$AM:$AM,0)</f>
        <v>单人</v>
      </c>
      <c r="E347" s="27">
        <f>IFERROR(_xlfn.XLOOKUP(C347,[1]期初设置!$E:$E,[1]期初设置!$R:$R),"")</f>
        <v>765</v>
      </c>
      <c r="F347" s="27">
        <f>IFERROR(_xlfn.XLOOKUP(C347,[1]期初设置!$E:$E,[1]期初设置!S:S),"")</f>
        <v>-1195</v>
      </c>
      <c r="G347" s="27">
        <f>IFERROR(_xlfn.XLOOKUP(C347,[1]期初设置!$E:$E,[1]期初设置!T:T),"")</f>
        <v>1960</v>
      </c>
      <c r="H347" s="27">
        <f>IFERROR(_xlfn.XLOOKUP(C347,[1]期初设置!$E:$E,[1]期初设置!U:U),"")</f>
        <v>0</v>
      </c>
      <c r="I347" s="31">
        <f>_xlfn.XLOOKUP(A347,[2]门店排名!$C:$C,[2]门店排名!$E:$E,0)</f>
        <v>180307.8</v>
      </c>
      <c r="J347" s="31">
        <f>IFERROR(_xlfn.XLOOKUP(D347,'[1]⑥战队统计表-B-a-②呈现-业绩明细表④'!$A:$A,'[1]⑥战队统计表-B-a-②呈现-业绩明细表④'!$C:$C,0),"")</f>
        <v>0</v>
      </c>
      <c r="K347" s="32">
        <f>IFERROR(_xlfn.XLOOKUP(C347,[1]期初设置!$E:$E,[1]期初设置!$AI:$AI,0),"")</f>
        <v>0</v>
      </c>
      <c r="L347" s="33">
        <f>_xlfn.XLOOKUP(C347,[1]期初设置!$E:$E,[1]期初设置!$J:$J,0)</f>
        <v>0</v>
      </c>
      <c r="M347" s="35">
        <f>_xlfn.XLOOKUP(C347,[1]期初设置!$E:$E,[1]期初设置!$I:$I,0)</f>
        <v>0</v>
      </c>
      <c r="N347" s="35">
        <f>_xlfn.XLOOKUP(C347,[1]期初设置!$E:$E,[1]期初设置!$K:$K,0)</f>
        <v>0</v>
      </c>
      <c r="O347" s="33">
        <f>_xlfn.XLOOKUP(C347,[1]期初设置!$E:$E,[1]期初设置!$O:$O,0)</f>
        <v>0</v>
      </c>
      <c r="P347" s="35">
        <f>IF(_xlfn.XLOOKUP(C347,[1]期初设置!$E:$E,[1]期初设置!$N:$N,0)="同老店",0,_xlfn.XLOOKUP(C347,[1]期初设置!$E:$E,[1]期初设置!$N:$N,0))</f>
        <v>0</v>
      </c>
      <c r="Q347" s="38">
        <f>_xlfn.XLOOKUP(C347,'[3]7月'!$C:$C,'[3]7月'!$E:$E,0)</f>
        <v>0</v>
      </c>
      <c r="R347" s="38">
        <f>_xlfn.XLOOKUP(C347,'[3]7月'!$C:$C,'[3]7月'!$D:$D,0)</f>
        <v>0</v>
      </c>
      <c r="S347" s="38">
        <f>_xlfn.XLOOKUP(A347,[2]人头人次表!$A:$A,[2]人头人次表!$C:$C,0)</f>
        <v>154</v>
      </c>
      <c r="T347" s="38">
        <f>_xlfn.XLOOKUP(C347,'[4]②7月-汇总'!$D:$D,'[4]②7月-汇总'!$AP:$AP,0)</f>
        <v>0</v>
      </c>
      <c r="U347" s="38">
        <f>_xlfn.XLOOKUP(C347,'[4]②7月-汇总'!$D:$D,'[4]②7月-汇总'!$U:$U,0)</f>
        <v>0</v>
      </c>
      <c r="V347" s="41">
        <f>_xlfn.XLOOKUP(C347,[5]期初设置!$E:$E,[5]期初设置!$AG:$AG,0)</f>
        <v>0</v>
      </c>
      <c r="W347" s="42">
        <f>_xlfn.XLOOKUP(C347,[5]期初设置!$E:$E,[5]期初设置!$AH:$AH,0)</f>
        <v>0</v>
      </c>
      <c r="X347" s="42">
        <f>_xlfn.XLOOKUP(C347,[5]期初设置!$E:$E,[5]期初设置!$AI:$AI,0)</f>
        <v>0</v>
      </c>
      <c r="Y347" s="42" t="str">
        <f>_xlfn.XLOOKUP(C347,[5]期初设置!$E:$E,[5]期初设置!$AM:$AM,0)</f>
        <v/>
      </c>
      <c r="Z347" s="42">
        <f t="shared" si="67"/>
        <v>450.7695</v>
      </c>
      <c r="AA347" s="42">
        <f t="shared" si="68"/>
        <v>450.7695</v>
      </c>
      <c r="AB347" s="42">
        <f>_xlfn.XLOOKUP(C347,'[6]健康师-人工底薪'!$A:$A,'[6]健康师-人工底薪'!$AF:$AF,0)</f>
        <v>0</v>
      </c>
      <c r="AC347" s="47">
        <f t="shared" si="69"/>
        <v>0</v>
      </c>
      <c r="AD347" s="38">
        <f>_xlfn.XLOOKUP(C347,'[3]7月'!$C:$C,'[3]7月'!$F:$F,0)</f>
        <v>0</v>
      </c>
      <c r="AE347" s="38">
        <f>_xlfn.XLOOKUP(C347,'[8]7月'!$C:$C,'[8]7月'!$G:$G,0)</f>
        <v>0</v>
      </c>
      <c r="AF347" s="38">
        <f>_xlfn.XLOOKUP(C347,'[9]②7月-汇总'!$D:$D,'[9]②7月-汇总'!$W:$W,0)</f>
        <v>0</v>
      </c>
      <c r="AG347" s="38">
        <f>_xlfn.XLOOKUP(C347,'[9]②7月-汇总'!$D:$D,'[9]②7月-汇总'!$Z:$Z,0)</f>
        <v>0</v>
      </c>
      <c r="AH347" s="50" t="e">
        <f>AA347+AC347+#REF!+#REF!+#REF!+AF347+AG347+AD347+AE347</f>
        <v>#REF!</v>
      </c>
      <c r="AI347" s="38">
        <f>_xlfn.XLOOKUP(C347,'[9]①7月-花名册'!$E:$E,'[9]①7月-花名册'!$T:$T,0)</f>
        <v>0</v>
      </c>
      <c r="AJ347" s="38">
        <f t="shared" si="70"/>
        <v>0</v>
      </c>
      <c r="AK347" s="38">
        <f t="shared" si="71"/>
        <v>0</v>
      </c>
      <c r="AL347" s="38">
        <f t="shared" si="72"/>
        <v>0</v>
      </c>
      <c r="AM347" s="38" t="e">
        <f t="shared" si="73"/>
        <v>#REF!</v>
      </c>
      <c r="AN347" s="52">
        <f>_xlfn.XLOOKUP(C347,'[9]②7月-汇总'!$D:$D,'[9]②7月-汇总'!AI:AI,0)</f>
        <v>0</v>
      </c>
      <c r="AO347" s="52">
        <f>_xlfn.XLOOKUP(C347,'[9]②7月-汇总'!$D:$D,'[9]②7月-汇总'!AJ:AJ,0)</f>
        <v>0</v>
      </c>
      <c r="AP347" s="52">
        <f>_xlfn.XLOOKUP(C347,'[9]②7月-汇总'!$D:$D,'[9]②7月-汇总'!AL:AL,0)</f>
        <v>0</v>
      </c>
      <c r="AQ347" s="54">
        <f t="shared" si="74"/>
        <v>0</v>
      </c>
      <c r="AR347" s="55">
        <f>_xlfn.XLOOKUP(C347,'[9]②7月-汇总'!$D:$D,'[9]②7月-汇总'!X:X,0)</f>
        <v>0</v>
      </c>
      <c r="AS347" s="55">
        <f>_xlfn.XLOOKUP(C347,'[9]②7月-汇总'!$D:$D,'[9]②7月-汇总'!Y:Y,0)</f>
        <v>0</v>
      </c>
      <c r="AT347" s="55"/>
      <c r="AU347" s="52">
        <f>_xlfn.XLOOKUP(C347,'[10]7月社保'!$B:$B,'[10]7月社保'!$L:$L,0)</f>
        <v>0</v>
      </c>
      <c r="AV347" s="52">
        <f>IFERROR(IF(AL347&gt;0,_xlfn.XLOOKUP(C347,[11]健康师明细!$C:$C,[11]健康师明细!$N:$N,0),0),0)</f>
        <v>0</v>
      </c>
      <c r="AW347" s="52">
        <f>_xlfn.XLOOKUP(C347,'[9]②7月-汇总'!$D:$D,'[9]②7月-汇总'!$AC:$AC,0)</f>
        <v>0</v>
      </c>
      <c r="AX347" s="52">
        <f>_xlfn.XLOOKUP(C347,'[9]②7月-汇总'!$D:$D,'[9]②7月-汇总'!$AB:$AB,0)</f>
        <v>0</v>
      </c>
      <c r="AY347" s="52">
        <f>_xlfn.XLOOKUP(C347,'[9]②7月-汇总'!$D:$D,'[9]②7月-汇总'!$AD:$AD,0)</f>
        <v>0</v>
      </c>
      <c r="AZ347" s="54">
        <f t="shared" si="75"/>
        <v>0</v>
      </c>
      <c r="BA347" s="52">
        <f>_xlfn.XLOOKUP(C347,[11]健康师明细!$C:$C,[11]健康师明细!$K:$K,0)</f>
        <v>0</v>
      </c>
      <c r="BB347" s="55">
        <f>_xlfn.XLOOKUP(C347,'[9]②7月-汇总'!$D:$D,'[9]②7月-汇总'!$AE:$AE,0)</f>
        <v>0</v>
      </c>
      <c r="BC347" s="55">
        <f>_xlfn.XLOOKUP(C347,'[9]②7月-汇总'!$D:$D,'[9]②7月-汇总'!$AF:$AF,0)</f>
        <v>0</v>
      </c>
      <c r="BD347" s="58">
        <f>_xlfn.XLOOKUP(C347,'[9]②7月-汇总'!$D:$D,'[9]②7月-汇总'!$AG:$AG,0)</f>
        <v>0</v>
      </c>
      <c r="BE347" s="60" t="e">
        <f t="shared" si="79"/>
        <v>#REF!</v>
      </c>
      <c r="BF347" s="52">
        <f>_xlfn.XLOOKUP(C347,'[9]①7月-花名册'!$E:$E,'[9]①7月-花名册'!$U:$U,0)</f>
        <v>0</v>
      </c>
      <c r="BG347" s="61" t="e">
        <f t="shared" si="76"/>
        <v>#REF!</v>
      </c>
      <c r="BH347" s="61" t="e">
        <f t="shared" si="77"/>
        <v>#REF!</v>
      </c>
      <c r="BI347" s="52">
        <f>_xlfn.XLOOKUP(C347,[9]上月未发人员明细!$A:$A,[9]上月未发人员明细!$I:$I,0)</f>
        <v>0</v>
      </c>
      <c r="BJ347" s="52">
        <f>SUMIFS([7]手动调整!$F:$F,[7]手动调整!$B:$B,C347)</f>
        <v>0</v>
      </c>
      <c r="BK347" s="64" t="e">
        <f t="shared" si="78"/>
        <v>#REF!</v>
      </c>
    </row>
    <row r="348" spans="1:63">
      <c r="A348" s="68" t="s">
        <v>385</v>
      </c>
      <c r="B348" s="25" t="s">
        <v>460</v>
      </c>
      <c r="C348" s="25" t="str">
        <f t="shared" si="80"/>
        <v>科技一部+门店T区</v>
      </c>
      <c r="D348" s="23">
        <f>_xlfn.XLOOKUP(C348,[1]期初设置!$E:$E,[1]期初设置!$AM:$AM,0)</f>
        <v>0</v>
      </c>
      <c r="E348" s="27" t="str">
        <f>IFERROR(_xlfn.XLOOKUP(C348,[1]期初设置!$E:$E,[1]期初设置!$R:$R),"")</f>
        <v/>
      </c>
      <c r="F348" s="27" t="str">
        <f>IFERROR(_xlfn.XLOOKUP(C348,[1]期初设置!$E:$E,[1]期初设置!S:S),"")</f>
        <v/>
      </c>
      <c r="G348" s="27" t="str">
        <f>IFERROR(_xlfn.XLOOKUP(C348,[1]期初设置!$E:$E,[1]期初设置!T:T),"")</f>
        <v/>
      </c>
      <c r="H348" s="27" t="str">
        <f>IFERROR(_xlfn.XLOOKUP(C348,[1]期初设置!$E:$E,[1]期初设置!U:U),"")</f>
        <v/>
      </c>
      <c r="I348" s="31">
        <f>_xlfn.XLOOKUP(A348,[2]门店排名!$C:$C,[2]门店排名!$E:$E,0)</f>
        <v>0</v>
      </c>
      <c r="J348" s="31" t="str">
        <f>IFERROR(_xlfn.XLOOKUP(D348,'[1]⑥战队统计表-B-a-②呈现-业绩明细表④'!$A:$A,'[1]⑥战队统计表-B-a-②呈现-业绩明细表④'!$C:$C,0),"")</f>
        <v/>
      </c>
      <c r="K348" s="32">
        <f>IFERROR(_xlfn.XLOOKUP(C348,[1]期初设置!$E:$E,[1]期初设置!$AI:$AI,0),"")</f>
        <v>0</v>
      </c>
      <c r="L348" s="33">
        <f>_xlfn.XLOOKUP(C348,[1]期初设置!$E:$E,[1]期初设置!$J:$J,0)</f>
        <v>0</v>
      </c>
      <c r="M348" s="35">
        <f>_xlfn.XLOOKUP(C348,[1]期初设置!$E:$E,[1]期初设置!$I:$I,0)</f>
        <v>0</v>
      </c>
      <c r="N348" s="35">
        <f>_xlfn.XLOOKUP(C348,[1]期初设置!$E:$E,[1]期初设置!$K:$K,0)</f>
        <v>0</v>
      </c>
      <c r="O348" s="33">
        <f>_xlfn.XLOOKUP(C348,[1]期初设置!$E:$E,[1]期初设置!$O:$O,0)</f>
        <v>0</v>
      </c>
      <c r="P348" s="35">
        <f>IF(_xlfn.XLOOKUP(C348,[1]期初设置!$E:$E,[1]期初设置!$N:$N,0)="同老店",0,_xlfn.XLOOKUP(C348,[1]期初设置!$E:$E,[1]期初设置!$N:$N,0))</f>
        <v>0</v>
      </c>
      <c r="Q348" s="38">
        <f>_xlfn.XLOOKUP(C348,'[3]7月'!$C:$C,'[3]7月'!$E:$E,0)</f>
        <v>0</v>
      </c>
      <c r="R348" s="38">
        <f>_xlfn.XLOOKUP(C348,'[3]7月'!$C:$C,'[3]7月'!$D:$D,0)</f>
        <v>0</v>
      </c>
      <c r="S348" s="38">
        <f>_xlfn.XLOOKUP(A348,[2]人头人次表!$A:$A,[2]人头人次表!$C:$C,0)</f>
        <v>0</v>
      </c>
      <c r="T348" s="38">
        <f>_xlfn.XLOOKUP(C348,'[4]②7月-汇总'!$D:$D,'[4]②7月-汇总'!$AP:$AP,0)</f>
        <v>0</v>
      </c>
      <c r="U348" s="38">
        <f>_xlfn.XLOOKUP(C348,'[4]②7月-汇总'!$D:$D,'[4]②7月-汇总'!$U:$U,0)</f>
        <v>0</v>
      </c>
      <c r="V348" s="41">
        <f>_xlfn.XLOOKUP(C348,[5]期初设置!$E:$E,[5]期初设置!$AG:$AG,0)</f>
        <v>0</v>
      </c>
      <c r="W348" s="42">
        <f>_xlfn.XLOOKUP(C348,[5]期初设置!$E:$E,[5]期初设置!$AH:$AH,0)</f>
        <v>0</v>
      </c>
      <c r="X348" s="42">
        <f>_xlfn.XLOOKUP(C348,[5]期初设置!$E:$E,[5]期初设置!$AI:$AI,0)</f>
        <v>0</v>
      </c>
      <c r="Y348" s="42">
        <f>_xlfn.XLOOKUP(C348,[5]期初设置!$E:$E,[5]期初设置!$AM:$AM,0)</f>
        <v>0</v>
      </c>
      <c r="Z348" s="42">
        <f t="shared" si="67"/>
        <v>0</v>
      </c>
      <c r="AA348" s="42">
        <f t="shared" si="68"/>
        <v>0</v>
      </c>
      <c r="AB348" s="42">
        <f>_xlfn.XLOOKUP(C348,'[6]健康师-人工底薪'!$A:$A,'[6]健康师-人工底薪'!$AF:$AF,0)</f>
        <v>0</v>
      </c>
      <c r="AC348" s="47">
        <f t="shared" si="69"/>
        <v>0</v>
      </c>
      <c r="AD348" s="38">
        <f>_xlfn.XLOOKUP(C348,'[3]7月'!$C:$C,'[3]7月'!$F:$F,0)</f>
        <v>0</v>
      </c>
      <c r="AE348" s="38">
        <f>_xlfn.XLOOKUP(C348,'[8]7月'!$C:$C,'[8]7月'!$G:$G,0)</f>
        <v>0</v>
      </c>
      <c r="AF348" s="38">
        <f>_xlfn.XLOOKUP(C348,'[9]②7月-汇总'!$D:$D,'[9]②7月-汇总'!$W:$W,0)</f>
        <v>0</v>
      </c>
      <c r="AG348" s="38">
        <f>_xlfn.XLOOKUP(C348,'[9]②7月-汇总'!$D:$D,'[9]②7月-汇总'!$Z:$Z,0)</f>
        <v>0</v>
      </c>
      <c r="AH348" s="50" t="e">
        <f>AA348+AC348+#REF!+#REF!+#REF!+AF348+AG348+AD348+AE348</f>
        <v>#REF!</v>
      </c>
      <c r="AI348" s="38">
        <f>_xlfn.XLOOKUP(C348,'[9]①7月-花名册'!$E:$E,'[9]①7月-花名册'!$T:$T,0)</f>
        <v>0</v>
      </c>
      <c r="AJ348" s="38">
        <f t="shared" si="70"/>
        <v>0</v>
      </c>
      <c r="AK348" s="38">
        <f t="shared" si="71"/>
        <v>0</v>
      </c>
      <c r="AL348" s="38">
        <f t="shared" si="72"/>
        <v>0</v>
      </c>
      <c r="AM348" s="38" t="e">
        <f t="shared" si="73"/>
        <v>#REF!</v>
      </c>
      <c r="AN348" s="52">
        <f>_xlfn.XLOOKUP(C348,'[9]②7月-汇总'!$D:$D,'[9]②7月-汇总'!AI:AI,0)</f>
        <v>0</v>
      </c>
      <c r="AO348" s="52">
        <f>_xlfn.XLOOKUP(C348,'[9]②7月-汇总'!$D:$D,'[9]②7月-汇总'!AJ:AJ,0)</f>
        <v>0</v>
      </c>
      <c r="AP348" s="52">
        <f>_xlfn.XLOOKUP(C348,'[9]②7月-汇总'!$D:$D,'[9]②7月-汇总'!AL:AL,0)</f>
        <v>0</v>
      </c>
      <c r="AQ348" s="54">
        <f t="shared" si="74"/>
        <v>0</v>
      </c>
      <c r="AR348" s="55">
        <f>_xlfn.XLOOKUP(C348,'[9]②7月-汇总'!$D:$D,'[9]②7月-汇总'!X:X,0)</f>
        <v>0</v>
      </c>
      <c r="AS348" s="55">
        <f>_xlfn.XLOOKUP(C348,'[9]②7月-汇总'!$D:$D,'[9]②7月-汇总'!Y:Y,0)</f>
        <v>0</v>
      </c>
      <c r="AT348" s="55"/>
      <c r="AU348" s="52">
        <f>_xlfn.XLOOKUP(C348,'[10]7月社保'!$B:$B,'[10]7月社保'!$L:$L,0)</f>
        <v>0</v>
      </c>
      <c r="AV348" s="52">
        <f>IFERROR(IF(AL348&gt;0,_xlfn.XLOOKUP(C348,[11]健康师明细!$C:$C,[11]健康师明细!$N:$N,0),0),0)</f>
        <v>0</v>
      </c>
      <c r="AW348" s="52">
        <f>_xlfn.XLOOKUP(C348,'[9]②7月-汇总'!$D:$D,'[9]②7月-汇总'!$AC:$AC,0)</f>
        <v>0</v>
      </c>
      <c r="AX348" s="52">
        <f>_xlfn.XLOOKUP(C348,'[9]②7月-汇总'!$D:$D,'[9]②7月-汇总'!$AB:$AB,0)</f>
        <v>0</v>
      </c>
      <c r="AY348" s="52">
        <f>_xlfn.XLOOKUP(C348,'[9]②7月-汇总'!$D:$D,'[9]②7月-汇总'!$AD:$AD,0)</f>
        <v>0</v>
      </c>
      <c r="AZ348" s="54">
        <f t="shared" si="75"/>
        <v>0</v>
      </c>
      <c r="BA348" s="52">
        <f>_xlfn.XLOOKUP(C348,[11]健康师明细!$C:$C,[11]健康师明细!$K:$K,0)</f>
        <v>0</v>
      </c>
      <c r="BB348" s="55">
        <f>_xlfn.XLOOKUP(C348,'[9]②7月-汇总'!$D:$D,'[9]②7月-汇总'!$AE:$AE,0)</f>
        <v>0</v>
      </c>
      <c r="BC348" s="55">
        <f>_xlfn.XLOOKUP(C348,'[9]②7月-汇总'!$D:$D,'[9]②7月-汇总'!$AF:$AF,0)</f>
        <v>0</v>
      </c>
      <c r="BD348" s="58">
        <f>_xlfn.XLOOKUP(C348,'[9]②7月-汇总'!$D:$D,'[9]②7月-汇总'!$AG:$AG,0)</f>
        <v>0</v>
      </c>
      <c r="BE348" s="60" t="e">
        <f t="shared" si="79"/>
        <v>#REF!</v>
      </c>
      <c r="BF348" s="52">
        <f>_xlfn.XLOOKUP(C348,'[9]①7月-花名册'!$E:$E,'[9]①7月-花名册'!$U:$U,0)</f>
        <v>0</v>
      </c>
      <c r="BG348" s="61" t="e">
        <f t="shared" si="76"/>
        <v>#REF!</v>
      </c>
      <c r="BH348" s="61" t="e">
        <f t="shared" si="77"/>
        <v>#REF!</v>
      </c>
      <c r="BI348" s="52">
        <f>_xlfn.XLOOKUP(C348,[9]上月未发人员明细!$A:$A,[9]上月未发人员明细!$I:$I,0)</f>
        <v>0</v>
      </c>
      <c r="BJ348" s="42">
        <f>SUMIFS([7]手动调整!$F:$F,[7]手动调整!$B:$B,C348)</f>
        <v>0</v>
      </c>
      <c r="BK348" s="64" t="e">
        <f t="shared" si="78"/>
        <v>#REF!</v>
      </c>
    </row>
    <row r="349" spans="1:63">
      <c r="A349" s="68" t="s">
        <v>395</v>
      </c>
      <c r="B349" s="25" t="s">
        <v>460</v>
      </c>
      <c r="C349" s="25" t="str">
        <f t="shared" si="80"/>
        <v>科技二部+门店T区</v>
      </c>
      <c r="D349" s="23">
        <f>_xlfn.XLOOKUP(C349,[1]期初设置!$E:$E,[1]期初设置!$AM:$AM,0)</f>
        <v>0</v>
      </c>
      <c r="E349" s="27" t="str">
        <f>IFERROR(_xlfn.XLOOKUP(C349,[1]期初设置!$E:$E,[1]期初设置!$R:$R),"")</f>
        <v/>
      </c>
      <c r="F349" s="27" t="str">
        <f>IFERROR(_xlfn.XLOOKUP(C349,[1]期初设置!$E:$E,[1]期初设置!S:S),"")</f>
        <v/>
      </c>
      <c r="G349" s="27" t="str">
        <f>IFERROR(_xlfn.XLOOKUP(C349,[1]期初设置!$E:$E,[1]期初设置!T:T),"")</f>
        <v/>
      </c>
      <c r="H349" s="27" t="str">
        <f>IFERROR(_xlfn.XLOOKUP(C349,[1]期初设置!$E:$E,[1]期初设置!U:U),"")</f>
        <v/>
      </c>
      <c r="I349" s="31">
        <f>_xlfn.XLOOKUP(A349,[2]门店排名!$C:$C,[2]门店排名!$E:$E,0)</f>
        <v>0</v>
      </c>
      <c r="J349" s="31" t="str">
        <f>IFERROR(_xlfn.XLOOKUP(D349,'[1]⑥战队统计表-B-a-②呈现-业绩明细表④'!$A:$A,'[1]⑥战队统计表-B-a-②呈现-业绩明细表④'!$C:$C,0),"")</f>
        <v/>
      </c>
      <c r="K349" s="32">
        <f>IFERROR(_xlfn.XLOOKUP(C349,[1]期初设置!$E:$E,[1]期初设置!$AI:$AI,0),"")</f>
        <v>0</v>
      </c>
      <c r="L349" s="33">
        <f>_xlfn.XLOOKUP(C349,[1]期初设置!$E:$E,[1]期初设置!$J:$J,0)</f>
        <v>0</v>
      </c>
      <c r="M349" s="35">
        <f>_xlfn.XLOOKUP(C349,[1]期初设置!$E:$E,[1]期初设置!$I:$I,0)</f>
        <v>0</v>
      </c>
      <c r="N349" s="35">
        <f>_xlfn.XLOOKUP(C349,[1]期初设置!$E:$E,[1]期初设置!$K:$K,0)</f>
        <v>0</v>
      </c>
      <c r="O349" s="33">
        <f>_xlfn.XLOOKUP(C349,[1]期初设置!$E:$E,[1]期初设置!$O:$O,0)</f>
        <v>0</v>
      </c>
      <c r="P349" s="35">
        <f>IF(_xlfn.XLOOKUP(C349,[1]期初设置!$E:$E,[1]期初设置!$N:$N,0)="同老店",0,_xlfn.XLOOKUP(C349,[1]期初设置!$E:$E,[1]期初设置!$N:$N,0))</f>
        <v>0</v>
      </c>
      <c r="Q349" s="38">
        <f>_xlfn.XLOOKUP(C349,'[3]7月'!$C:$C,'[3]7月'!$E:$E,0)</f>
        <v>0</v>
      </c>
      <c r="R349" s="38">
        <f>_xlfn.XLOOKUP(C349,'[3]7月'!$C:$C,'[3]7月'!$D:$D,0)</f>
        <v>0</v>
      </c>
      <c r="S349" s="38">
        <f>_xlfn.XLOOKUP(A349,[2]人头人次表!$A:$A,[2]人头人次表!$C:$C,0)</f>
        <v>0</v>
      </c>
      <c r="T349" s="38">
        <f>_xlfn.XLOOKUP(C349,'[4]②7月-汇总'!$D:$D,'[4]②7月-汇总'!$AP:$AP,0)</f>
        <v>0</v>
      </c>
      <c r="U349" s="38">
        <f>_xlfn.XLOOKUP(C349,'[4]②7月-汇总'!$D:$D,'[4]②7月-汇总'!$U:$U,0)</f>
        <v>0</v>
      </c>
      <c r="V349" s="41">
        <f>_xlfn.XLOOKUP(C349,[5]期初设置!$E:$E,[5]期初设置!$AG:$AG,0)</f>
        <v>0</v>
      </c>
      <c r="W349" s="42">
        <f>_xlfn.XLOOKUP(C349,[5]期初设置!$E:$E,[5]期初设置!$AH:$AH,0)</f>
        <v>0</v>
      </c>
      <c r="X349" s="42">
        <f>_xlfn.XLOOKUP(C349,[5]期初设置!$E:$E,[5]期初设置!$AI:$AI,0)</f>
        <v>0</v>
      </c>
      <c r="Y349" s="42">
        <f>_xlfn.XLOOKUP(C349,[5]期初设置!$E:$E,[5]期初设置!$AM:$AM,0)</f>
        <v>0</v>
      </c>
      <c r="Z349" s="42">
        <f t="shared" si="67"/>
        <v>0</v>
      </c>
      <c r="AA349" s="42">
        <f t="shared" si="68"/>
        <v>0</v>
      </c>
      <c r="AB349" s="42">
        <f>_xlfn.XLOOKUP(C349,'[6]健康师-人工底薪'!$A:$A,'[6]健康师-人工底薪'!$AF:$AF,0)</f>
        <v>0</v>
      </c>
      <c r="AC349" s="47">
        <f t="shared" si="69"/>
        <v>0</v>
      </c>
      <c r="AD349" s="38">
        <f>_xlfn.XLOOKUP(C349,'[3]7月'!$C:$C,'[3]7月'!$F:$F,0)</f>
        <v>0</v>
      </c>
      <c r="AE349" s="38">
        <f>_xlfn.XLOOKUP(C349,'[8]7月'!$C:$C,'[8]7月'!$G:$G,0)</f>
        <v>0</v>
      </c>
      <c r="AF349" s="38">
        <f>_xlfn.XLOOKUP(C349,'[9]②7月-汇总'!$D:$D,'[9]②7月-汇总'!$W:$W,0)</f>
        <v>0</v>
      </c>
      <c r="AG349" s="38">
        <f>_xlfn.XLOOKUP(C349,'[9]②7月-汇总'!$D:$D,'[9]②7月-汇总'!$Z:$Z,0)</f>
        <v>0</v>
      </c>
      <c r="AH349" s="50" t="e">
        <f>AA349+AC349+#REF!+#REF!+#REF!+AF349+AG349+AD349+AE349</f>
        <v>#REF!</v>
      </c>
      <c r="AI349" s="38">
        <f>_xlfn.XLOOKUP(C349,'[9]①7月-花名册'!$E:$E,'[9]①7月-花名册'!$T:$T,0)</f>
        <v>0</v>
      </c>
      <c r="AJ349" s="38">
        <f t="shared" si="70"/>
        <v>0</v>
      </c>
      <c r="AK349" s="38">
        <f t="shared" si="71"/>
        <v>0</v>
      </c>
      <c r="AL349" s="38">
        <f t="shared" si="72"/>
        <v>0</v>
      </c>
      <c r="AM349" s="38" t="e">
        <f t="shared" si="73"/>
        <v>#REF!</v>
      </c>
      <c r="AN349" s="52">
        <f>_xlfn.XLOOKUP(C349,'[9]②7月-汇总'!$D:$D,'[9]②7月-汇总'!AI:AI,0)</f>
        <v>0</v>
      </c>
      <c r="AO349" s="52">
        <f>_xlfn.XLOOKUP(C349,'[9]②7月-汇总'!$D:$D,'[9]②7月-汇总'!AJ:AJ,0)</f>
        <v>0</v>
      </c>
      <c r="AP349" s="52">
        <f>_xlfn.XLOOKUP(C349,'[9]②7月-汇总'!$D:$D,'[9]②7月-汇总'!AL:AL,0)</f>
        <v>0</v>
      </c>
      <c r="AQ349" s="54">
        <f t="shared" si="74"/>
        <v>0</v>
      </c>
      <c r="AR349" s="55">
        <f>_xlfn.XLOOKUP(C349,'[9]②7月-汇总'!$D:$D,'[9]②7月-汇总'!X:X,0)</f>
        <v>0</v>
      </c>
      <c r="AS349" s="55">
        <f>_xlfn.XLOOKUP(C349,'[9]②7月-汇总'!$D:$D,'[9]②7月-汇总'!Y:Y,0)</f>
        <v>0</v>
      </c>
      <c r="AT349" s="55"/>
      <c r="AU349" s="52">
        <f>_xlfn.XLOOKUP(C349,'[10]7月社保'!$B:$B,'[10]7月社保'!$L:$L,0)</f>
        <v>0</v>
      </c>
      <c r="AV349" s="52">
        <f>IFERROR(IF(AL349&gt;0,_xlfn.XLOOKUP(C349,[11]健康师明细!$C:$C,[11]健康师明细!$N:$N,0),0),0)</f>
        <v>0</v>
      </c>
      <c r="AW349" s="52">
        <f>_xlfn.XLOOKUP(C349,'[9]②7月-汇总'!$D:$D,'[9]②7月-汇总'!$AC:$AC,0)</f>
        <v>0</v>
      </c>
      <c r="AX349" s="52">
        <f>_xlfn.XLOOKUP(C349,'[9]②7月-汇总'!$D:$D,'[9]②7月-汇总'!$AB:$AB,0)</f>
        <v>0</v>
      </c>
      <c r="AY349" s="52">
        <f>_xlfn.XLOOKUP(C349,'[9]②7月-汇总'!$D:$D,'[9]②7月-汇总'!$AD:$AD,0)</f>
        <v>0</v>
      </c>
      <c r="AZ349" s="54">
        <f t="shared" si="75"/>
        <v>0</v>
      </c>
      <c r="BA349" s="52">
        <f>_xlfn.XLOOKUP(C349,[11]健康师明细!$C:$C,[11]健康师明细!$K:$K,0)</f>
        <v>0</v>
      </c>
      <c r="BB349" s="55">
        <f>_xlfn.XLOOKUP(C349,'[9]②7月-汇总'!$D:$D,'[9]②7月-汇总'!$AE:$AE,0)</f>
        <v>0</v>
      </c>
      <c r="BC349" s="55">
        <f>_xlfn.XLOOKUP(C349,'[9]②7月-汇总'!$D:$D,'[9]②7月-汇总'!$AF:$AF,0)</f>
        <v>0</v>
      </c>
      <c r="BD349" s="58">
        <f>_xlfn.XLOOKUP(C349,'[9]②7月-汇总'!$D:$D,'[9]②7月-汇总'!$AG:$AG,0)</f>
        <v>0</v>
      </c>
      <c r="BE349" s="60" t="e">
        <f t="shared" si="79"/>
        <v>#REF!</v>
      </c>
      <c r="BF349" s="52">
        <f>_xlfn.XLOOKUP(C349,'[9]①7月-花名册'!$E:$E,'[9]①7月-花名册'!$U:$U,0)</f>
        <v>0</v>
      </c>
      <c r="BG349" s="61" t="e">
        <f t="shared" si="76"/>
        <v>#REF!</v>
      </c>
      <c r="BH349" s="61" t="e">
        <f t="shared" si="77"/>
        <v>#REF!</v>
      </c>
      <c r="BI349" s="52">
        <f>_xlfn.XLOOKUP(C349,[9]上月未发人员明细!$A:$A,[9]上月未发人员明细!$I:$I,0)</f>
        <v>0</v>
      </c>
      <c r="BJ349" s="42">
        <f>SUMIFS([7]手动调整!$F:$F,[7]手动调整!$B:$B,C349)</f>
        <v>0</v>
      </c>
      <c r="BK349" s="64" t="e">
        <f t="shared" si="78"/>
        <v>#REF!</v>
      </c>
    </row>
    <row r="350" spans="1:63">
      <c r="A350" s="68">
        <v>468</v>
      </c>
      <c r="B350" s="25" t="s">
        <v>460</v>
      </c>
      <c r="C350" s="25" t="str">
        <f t="shared" si="80"/>
        <v>468+门店T区</v>
      </c>
      <c r="D350" s="23" t="str">
        <f>_xlfn.XLOOKUP(C350,[1]期初设置!$E:$E,[1]期初设置!$AM:$AM,0)</f>
        <v>单人</v>
      </c>
      <c r="E350" s="27">
        <f>IFERROR(_xlfn.XLOOKUP(C350,[1]期初设置!$E:$E,[1]期初设置!$R:$R),"")</f>
        <v>10000</v>
      </c>
      <c r="F350" s="27">
        <f>IFERROR(_xlfn.XLOOKUP(C350,[1]期初设置!$E:$E,[1]期初设置!S:S),"")</f>
        <v>10000</v>
      </c>
      <c r="G350" s="27">
        <f>IFERROR(_xlfn.XLOOKUP(C350,[1]期初设置!$E:$E,[1]期初设置!T:T),"")</f>
        <v>0</v>
      </c>
      <c r="H350" s="27">
        <f>IFERROR(_xlfn.XLOOKUP(C350,[1]期初设置!$E:$E,[1]期初设置!U:U),"")</f>
        <v>0</v>
      </c>
      <c r="I350" s="31">
        <f>_xlfn.XLOOKUP(A350,[2]门店排名!$C:$C,[2]门店排名!$E:$E,0)</f>
        <v>140295</v>
      </c>
      <c r="J350" s="31">
        <f>IFERROR(_xlfn.XLOOKUP(D350,'[1]⑥战队统计表-B-a-②呈现-业绩明细表④'!$A:$A,'[1]⑥战队统计表-B-a-②呈现-业绩明细表④'!$C:$C,0),"")</f>
        <v>0</v>
      </c>
      <c r="K350" s="32">
        <f>IFERROR(_xlfn.XLOOKUP(C350,[1]期初设置!$E:$E,[1]期初设置!$AI:$AI,0),"")</f>
        <v>285</v>
      </c>
      <c r="L350" s="33">
        <f>_xlfn.XLOOKUP(C350,[1]期初设置!$E:$E,[1]期初设置!$J:$J,0)</f>
        <v>0</v>
      </c>
      <c r="M350" s="35">
        <f>_xlfn.XLOOKUP(C350,[1]期初设置!$E:$E,[1]期初设置!$I:$I,0)</f>
        <v>0</v>
      </c>
      <c r="N350" s="35">
        <f>_xlfn.XLOOKUP(C350,[1]期初设置!$E:$E,[1]期初设置!$K:$K,0)</f>
        <v>0</v>
      </c>
      <c r="O350" s="33">
        <f>_xlfn.XLOOKUP(C350,[1]期初设置!$E:$E,[1]期初设置!$O:$O,0)</f>
        <v>0</v>
      </c>
      <c r="P350" s="35">
        <f>IF(_xlfn.XLOOKUP(C350,[1]期初设置!$E:$E,[1]期初设置!$N:$N,0)="同老店",0,_xlfn.XLOOKUP(C350,[1]期初设置!$E:$E,[1]期初设置!$N:$N,0))</f>
        <v>0</v>
      </c>
      <c r="Q350" s="38">
        <f>_xlfn.XLOOKUP(C350,'[3]7月'!$C:$C,'[3]7月'!$E:$E,0)</f>
        <v>0</v>
      </c>
      <c r="R350" s="38">
        <f>_xlfn.XLOOKUP(C350,'[3]7月'!$C:$C,'[3]7月'!$D:$D,0)</f>
        <v>0</v>
      </c>
      <c r="S350" s="38">
        <f>_xlfn.XLOOKUP(A350,[2]人头人次表!$A:$A,[2]人头人次表!$C:$C,0)</f>
        <v>217</v>
      </c>
      <c r="T350" s="38">
        <f>_xlfn.XLOOKUP(C350,'[4]②7月-汇总'!$D:$D,'[4]②7月-汇总'!$AP:$AP,0)</f>
        <v>0</v>
      </c>
      <c r="U350" s="38">
        <f>_xlfn.XLOOKUP(C350,'[4]②7月-汇总'!$D:$D,'[4]②7月-汇总'!$U:$U,0)</f>
        <v>0</v>
      </c>
      <c r="V350" s="41">
        <f>_xlfn.XLOOKUP(C350,[5]期初设置!$E:$E,[5]期初设置!$AG:$AG,0)</f>
        <v>0.03</v>
      </c>
      <c r="W350" s="42">
        <f>_xlfn.XLOOKUP(C350,[5]期初设置!$E:$E,[5]期初设置!$AH:$AH,0)</f>
        <v>0</v>
      </c>
      <c r="X350" s="42">
        <f>_xlfn.XLOOKUP(C350,[5]期初设置!$E:$E,[5]期初设置!$AI:$AI,0)</f>
        <v>0</v>
      </c>
      <c r="Y350" s="42" t="str">
        <f>_xlfn.XLOOKUP(C350,[5]期初设置!$E:$E,[5]期初设置!$AM:$AM,0)</f>
        <v/>
      </c>
      <c r="Z350" s="42">
        <f t="shared" si="67"/>
        <v>350.7375</v>
      </c>
      <c r="AA350" s="42">
        <f t="shared" si="68"/>
        <v>350.7375</v>
      </c>
      <c r="AB350" s="42">
        <f>_xlfn.XLOOKUP(C350,'[6]健康师-人工底薪'!$A:$A,'[6]健康师-人工底薪'!$AF:$AF,0)</f>
        <v>0</v>
      </c>
      <c r="AC350" s="47">
        <f t="shared" si="69"/>
        <v>0</v>
      </c>
      <c r="AD350" s="38">
        <f>_xlfn.XLOOKUP(C350,'[3]7月'!$C:$C,'[3]7月'!$F:$F,0)</f>
        <v>0</v>
      </c>
      <c r="AE350" s="38">
        <f>_xlfn.XLOOKUP(C350,'[8]7月'!$C:$C,'[8]7月'!$G:$G,0)</f>
        <v>0</v>
      </c>
      <c r="AF350" s="38">
        <f>_xlfn.XLOOKUP(C350,'[9]②7月-汇总'!$D:$D,'[9]②7月-汇总'!$W:$W,0)</f>
        <v>0</v>
      </c>
      <c r="AG350" s="38">
        <f>_xlfn.XLOOKUP(C350,'[9]②7月-汇总'!$D:$D,'[9]②7月-汇总'!$Z:$Z,0)</f>
        <v>0</v>
      </c>
      <c r="AH350" s="50" t="e">
        <f>AA350+AC350+#REF!+#REF!+#REF!+AF350+AG350+AD350+AE350</f>
        <v>#REF!</v>
      </c>
      <c r="AI350" s="38">
        <f>_xlfn.XLOOKUP(C350,'[9]①7月-花名册'!$E:$E,'[9]①7月-花名册'!$T:$T,0)</f>
        <v>0</v>
      </c>
      <c r="AJ350" s="38">
        <f t="shared" si="70"/>
        <v>0</v>
      </c>
      <c r="AK350" s="38">
        <f t="shared" si="71"/>
        <v>0</v>
      </c>
      <c r="AL350" s="38">
        <f t="shared" si="72"/>
        <v>0</v>
      </c>
      <c r="AM350" s="38" t="e">
        <f t="shared" si="73"/>
        <v>#REF!</v>
      </c>
      <c r="AN350" s="52">
        <f>_xlfn.XLOOKUP(C350,'[9]②7月-汇总'!$D:$D,'[9]②7月-汇总'!AI:AI,0)</f>
        <v>0</v>
      </c>
      <c r="AO350" s="52">
        <f>_xlfn.XLOOKUP(C350,'[9]②7月-汇总'!$D:$D,'[9]②7月-汇总'!AJ:AJ,0)</f>
        <v>0</v>
      </c>
      <c r="AP350" s="52">
        <f>_xlfn.XLOOKUP(C350,'[9]②7月-汇总'!$D:$D,'[9]②7月-汇总'!AL:AL,0)</f>
        <v>0</v>
      </c>
      <c r="AQ350" s="54">
        <f t="shared" si="74"/>
        <v>0</v>
      </c>
      <c r="AR350" s="55">
        <f>_xlfn.XLOOKUP(C350,'[9]②7月-汇总'!$D:$D,'[9]②7月-汇总'!X:X,0)</f>
        <v>0</v>
      </c>
      <c r="AS350" s="55">
        <f>_xlfn.XLOOKUP(C350,'[9]②7月-汇总'!$D:$D,'[9]②7月-汇总'!Y:Y,0)</f>
        <v>0</v>
      </c>
      <c r="AT350" s="55"/>
      <c r="AU350" s="52">
        <f>_xlfn.XLOOKUP(C350,'[10]7月社保'!$B:$B,'[10]7月社保'!$L:$L,0)</f>
        <v>0</v>
      </c>
      <c r="AV350" s="52">
        <f>IFERROR(IF(AL350&gt;0,_xlfn.XLOOKUP(C350,[11]健康师明细!$C:$C,[11]健康师明细!$N:$N,0),0),0)</f>
        <v>0</v>
      </c>
      <c r="AW350" s="52">
        <f>_xlfn.XLOOKUP(C350,'[9]②7月-汇总'!$D:$D,'[9]②7月-汇总'!$AC:$AC,0)</f>
        <v>0</v>
      </c>
      <c r="AX350" s="52">
        <f>_xlfn.XLOOKUP(C350,'[9]②7月-汇总'!$D:$D,'[9]②7月-汇总'!$AB:$AB,0)</f>
        <v>0</v>
      </c>
      <c r="AY350" s="52">
        <f>_xlfn.XLOOKUP(C350,'[9]②7月-汇总'!$D:$D,'[9]②7月-汇总'!$AD:$AD,0)</f>
        <v>0</v>
      </c>
      <c r="AZ350" s="54">
        <f t="shared" si="75"/>
        <v>0</v>
      </c>
      <c r="BA350" s="52">
        <f>_xlfn.XLOOKUP(C350,[11]健康师明细!$C:$C,[11]健康师明细!$K:$K,0)</f>
        <v>0</v>
      </c>
      <c r="BB350" s="55">
        <f>_xlfn.XLOOKUP(C350,'[9]②7月-汇总'!$D:$D,'[9]②7月-汇总'!$AE:$AE,0)</f>
        <v>0</v>
      </c>
      <c r="BC350" s="55">
        <f>_xlfn.XLOOKUP(C350,'[9]②7月-汇总'!$D:$D,'[9]②7月-汇总'!$AF:$AF,0)</f>
        <v>0</v>
      </c>
      <c r="BD350" s="58">
        <f>_xlfn.XLOOKUP(C350,'[9]②7月-汇总'!$D:$D,'[9]②7月-汇总'!$AG:$AG,0)</f>
        <v>0</v>
      </c>
      <c r="BE350" s="60" t="e">
        <f t="shared" si="79"/>
        <v>#REF!</v>
      </c>
      <c r="BF350" s="52">
        <f>_xlfn.XLOOKUP(C350,'[9]①7月-花名册'!$E:$E,'[9]①7月-花名册'!$U:$U,0)</f>
        <v>0</v>
      </c>
      <c r="BG350" s="61" t="e">
        <f t="shared" si="76"/>
        <v>#REF!</v>
      </c>
      <c r="BH350" s="61" t="e">
        <f t="shared" si="77"/>
        <v>#REF!</v>
      </c>
      <c r="BI350" s="52">
        <f>_xlfn.XLOOKUP(C350,[9]上月未发人员明细!$A:$A,[9]上月未发人员明细!$I:$I,0)</f>
        <v>0</v>
      </c>
      <c r="BJ350" s="52">
        <f>SUMIFS([7]手动调整!$F:$F,[7]手动调整!$B:$B,C350)</f>
        <v>0</v>
      </c>
      <c r="BK350" s="64" t="e">
        <f t="shared" si="78"/>
        <v>#REF!</v>
      </c>
    </row>
    <row r="351" spans="1:63">
      <c r="A351" s="68" t="s">
        <v>78</v>
      </c>
      <c r="B351" s="25" t="s">
        <v>460</v>
      </c>
      <c r="C351" s="25" t="str">
        <f t="shared" si="80"/>
        <v>华润+门店T区</v>
      </c>
      <c r="D351" s="23" t="str">
        <f>_xlfn.XLOOKUP(C351,[1]期初设置!$E:$E,[1]期初设置!$AM:$AM,0)</f>
        <v>单人</v>
      </c>
      <c r="E351" s="27">
        <f>IFERROR(_xlfn.XLOOKUP(C351,[1]期初设置!$E:$E,[1]期初设置!$R:$R),"")</f>
        <v>-30.7</v>
      </c>
      <c r="F351" s="27">
        <f>IFERROR(_xlfn.XLOOKUP(C351,[1]期初设置!$E:$E,[1]期初设置!S:S),"")</f>
        <v>-30.7</v>
      </c>
      <c r="G351" s="27">
        <f>IFERROR(_xlfn.XLOOKUP(C351,[1]期初设置!$E:$E,[1]期初设置!T:T),"")</f>
        <v>0</v>
      </c>
      <c r="H351" s="27">
        <f>IFERROR(_xlfn.XLOOKUP(C351,[1]期初设置!$E:$E,[1]期初设置!U:U),"")</f>
        <v>0</v>
      </c>
      <c r="I351" s="31">
        <f>_xlfn.XLOOKUP(A351,[2]门店排名!$C:$C,[2]门店排名!$E:$E,0)</f>
        <v>201952.3</v>
      </c>
      <c r="J351" s="31">
        <f>IFERROR(_xlfn.XLOOKUP(D351,'[1]⑥战队统计表-B-a-②呈现-业绩明细表④'!$A:$A,'[1]⑥战队统计表-B-a-②呈现-业绩明细表④'!$C:$C,0),"")</f>
        <v>0</v>
      </c>
      <c r="K351" s="32">
        <f>IFERROR(_xlfn.XLOOKUP(C351,[1]期初设置!$E:$E,[1]期初设置!$AI:$AI,0),"")</f>
        <v>0</v>
      </c>
      <c r="L351" s="33">
        <f>_xlfn.XLOOKUP(C351,[1]期初设置!$E:$E,[1]期初设置!$J:$J,0)</f>
        <v>0</v>
      </c>
      <c r="M351" s="35">
        <f>_xlfn.XLOOKUP(C351,[1]期初设置!$E:$E,[1]期初设置!$I:$I,0)</f>
        <v>0</v>
      </c>
      <c r="N351" s="35">
        <f>_xlfn.XLOOKUP(C351,[1]期初设置!$E:$E,[1]期初设置!$K:$K,0)</f>
        <v>0</v>
      </c>
      <c r="O351" s="33">
        <f>_xlfn.XLOOKUP(C351,[1]期初设置!$E:$E,[1]期初设置!$O:$O,0)</f>
        <v>0</v>
      </c>
      <c r="P351" s="35">
        <f>IF(_xlfn.XLOOKUP(C351,[1]期初设置!$E:$E,[1]期初设置!$N:$N,0)="同老店",0,_xlfn.XLOOKUP(C351,[1]期初设置!$E:$E,[1]期初设置!$N:$N,0))</f>
        <v>0</v>
      </c>
      <c r="Q351" s="38">
        <f>_xlfn.XLOOKUP(C351,'[3]7月'!$C:$C,'[3]7月'!$E:$E,0)</f>
        <v>0</v>
      </c>
      <c r="R351" s="38">
        <f>_xlfn.XLOOKUP(C351,'[3]7月'!$C:$C,'[3]7月'!$D:$D,0)</f>
        <v>0</v>
      </c>
      <c r="S351" s="38">
        <f>_xlfn.XLOOKUP(A351,[2]人头人次表!$A:$A,[2]人头人次表!$C:$C,0)</f>
        <v>195</v>
      </c>
      <c r="T351" s="38">
        <f>_xlfn.XLOOKUP(C351,'[4]②7月-汇总'!$D:$D,'[4]②7月-汇总'!$AP:$AP,0)</f>
        <v>0</v>
      </c>
      <c r="U351" s="38">
        <f>_xlfn.XLOOKUP(C351,'[4]②7月-汇总'!$D:$D,'[4]②7月-汇总'!$U:$U,0)</f>
        <v>0</v>
      </c>
      <c r="V351" s="41">
        <f>_xlfn.XLOOKUP(C351,[5]期初设置!$E:$E,[5]期初设置!$AG:$AG,0)</f>
        <v>0</v>
      </c>
      <c r="W351" s="42">
        <f>_xlfn.XLOOKUP(C351,[5]期初设置!$E:$E,[5]期初设置!$AH:$AH,0)</f>
        <v>0</v>
      </c>
      <c r="X351" s="42">
        <f>_xlfn.XLOOKUP(C351,[5]期初设置!$E:$E,[5]期初设置!$AI:$AI,0)</f>
        <v>0</v>
      </c>
      <c r="Y351" s="42" t="str">
        <f>_xlfn.XLOOKUP(C351,[5]期初设置!$E:$E,[5]期初设置!$AM:$AM,0)</f>
        <v/>
      </c>
      <c r="Z351" s="42">
        <f t="shared" si="67"/>
        <v>504.88075</v>
      </c>
      <c r="AA351" s="42">
        <f t="shared" si="68"/>
        <v>504.88075</v>
      </c>
      <c r="AB351" s="42">
        <f>_xlfn.XLOOKUP(C351,'[6]健康师-人工底薪'!$A:$A,'[6]健康师-人工底薪'!$AF:$AF,0)</f>
        <v>0</v>
      </c>
      <c r="AC351" s="47">
        <f t="shared" si="69"/>
        <v>0</v>
      </c>
      <c r="AD351" s="38">
        <f>_xlfn.XLOOKUP(C351,'[3]7月'!$C:$C,'[3]7月'!$F:$F,0)</f>
        <v>0</v>
      </c>
      <c r="AE351" s="38">
        <f>_xlfn.XLOOKUP(C351,'[8]7月'!$C:$C,'[8]7月'!$G:$G,0)</f>
        <v>0</v>
      </c>
      <c r="AF351" s="38">
        <f>_xlfn.XLOOKUP(C351,'[9]②7月-汇总'!$D:$D,'[9]②7月-汇总'!$W:$W,0)</f>
        <v>0</v>
      </c>
      <c r="AG351" s="38">
        <f>_xlfn.XLOOKUP(C351,'[9]②7月-汇总'!$D:$D,'[9]②7月-汇总'!$Z:$Z,0)</f>
        <v>0</v>
      </c>
      <c r="AH351" s="50" t="e">
        <f>AA351+AC351+#REF!+#REF!+#REF!+AF351+AG351+AD351+AE351</f>
        <v>#REF!</v>
      </c>
      <c r="AI351" s="38">
        <f>_xlfn.XLOOKUP(C351,'[9]①7月-花名册'!$E:$E,'[9]①7月-花名册'!$T:$T,0)</f>
        <v>0</v>
      </c>
      <c r="AJ351" s="38">
        <f t="shared" si="70"/>
        <v>0</v>
      </c>
      <c r="AK351" s="38">
        <f t="shared" si="71"/>
        <v>0</v>
      </c>
      <c r="AL351" s="38">
        <f t="shared" si="72"/>
        <v>0</v>
      </c>
      <c r="AM351" s="38" t="e">
        <f t="shared" si="73"/>
        <v>#REF!</v>
      </c>
      <c r="AN351" s="52">
        <f>_xlfn.XLOOKUP(C351,'[9]②7月-汇总'!$D:$D,'[9]②7月-汇总'!AI:AI,0)</f>
        <v>0</v>
      </c>
      <c r="AO351" s="52">
        <f>_xlfn.XLOOKUP(C351,'[9]②7月-汇总'!$D:$D,'[9]②7月-汇总'!AJ:AJ,0)</f>
        <v>0</v>
      </c>
      <c r="AP351" s="52">
        <f>_xlfn.XLOOKUP(C351,'[9]②7月-汇总'!$D:$D,'[9]②7月-汇总'!AL:AL,0)</f>
        <v>0</v>
      </c>
      <c r="AQ351" s="54">
        <f t="shared" si="74"/>
        <v>0</v>
      </c>
      <c r="AR351" s="55">
        <f>_xlfn.XLOOKUP(C351,'[9]②7月-汇总'!$D:$D,'[9]②7月-汇总'!X:X,0)</f>
        <v>0</v>
      </c>
      <c r="AS351" s="55">
        <f>_xlfn.XLOOKUP(C351,'[9]②7月-汇总'!$D:$D,'[9]②7月-汇总'!Y:Y,0)</f>
        <v>0</v>
      </c>
      <c r="AT351" s="55"/>
      <c r="AU351" s="52">
        <f>_xlfn.XLOOKUP(C351,'[10]7月社保'!$B:$B,'[10]7月社保'!$L:$L,0)</f>
        <v>0</v>
      </c>
      <c r="AV351" s="52">
        <f>IFERROR(IF(AL351&gt;0,_xlfn.XLOOKUP(C351,[11]健康师明细!$C:$C,[11]健康师明细!$N:$N,0),0),0)</f>
        <v>0</v>
      </c>
      <c r="AW351" s="52">
        <f>_xlfn.XLOOKUP(C351,'[9]②7月-汇总'!$D:$D,'[9]②7月-汇总'!$AC:$AC,0)</f>
        <v>0</v>
      </c>
      <c r="AX351" s="52">
        <f>_xlfn.XLOOKUP(C351,'[9]②7月-汇总'!$D:$D,'[9]②7月-汇总'!$AB:$AB,0)</f>
        <v>0</v>
      </c>
      <c r="AY351" s="52">
        <f>_xlfn.XLOOKUP(C351,'[9]②7月-汇总'!$D:$D,'[9]②7月-汇总'!$AD:$AD,0)</f>
        <v>0</v>
      </c>
      <c r="AZ351" s="54">
        <f t="shared" si="75"/>
        <v>0</v>
      </c>
      <c r="BA351" s="52">
        <f>_xlfn.XLOOKUP(C351,[11]健康师明细!$C:$C,[11]健康师明细!$K:$K,0)</f>
        <v>0</v>
      </c>
      <c r="BB351" s="55">
        <f>_xlfn.XLOOKUP(C351,'[9]②7月-汇总'!$D:$D,'[9]②7月-汇总'!$AE:$AE,0)</f>
        <v>0</v>
      </c>
      <c r="BC351" s="55">
        <f>_xlfn.XLOOKUP(C351,'[9]②7月-汇总'!$D:$D,'[9]②7月-汇总'!$AF:$AF,0)</f>
        <v>0</v>
      </c>
      <c r="BD351" s="58">
        <f>_xlfn.XLOOKUP(C351,'[9]②7月-汇总'!$D:$D,'[9]②7月-汇总'!$AG:$AG,0)</f>
        <v>0</v>
      </c>
      <c r="BE351" s="60" t="e">
        <f t="shared" si="79"/>
        <v>#REF!</v>
      </c>
      <c r="BF351" s="52">
        <f>_xlfn.XLOOKUP(C351,'[9]①7月-花名册'!$E:$E,'[9]①7月-花名册'!$U:$U,0)</f>
        <v>0</v>
      </c>
      <c r="BG351" s="61" t="e">
        <f t="shared" si="76"/>
        <v>#REF!</v>
      </c>
      <c r="BH351" s="61" t="e">
        <f t="shared" si="77"/>
        <v>#REF!</v>
      </c>
      <c r="BI351" s="52">
        <f>_xlfn.XLOOKUP(C351,[9]上月未发人员明细!$A:$A,[9]上月未发人员明细!$I:$I,0)</f>
        <v>0</v>
      </c>
      <c r="BJ351" s="52">
        <f>SUMIFS([7]手动调整!$F:$F,[7]手动调整!$B:$B,C351)</f>
        <v>0</v>
      </c>
      <c r="BK351" s="64" t="e">
        <f t="shared" si="78"/>
        <v>#REF!</v>
      </c>
    </row>
    <row r="352" spans="1:63">
      <c r="A352" s="68" t="s">
        <v>124</v>
      </c>
      <c r="B352" s="25" t="s">
        <v>460</v>
      </c>
      <c r="C352" s="25" t="str">
        <f t="shared" si="80"/>
        <v>静居寺+门店T区</v>
      </c>
      <c r="D352" s="23" t="str">
        <f>_xlfn.XLOOKUP(C352,[1]期初设置!$E:$E,[1]期初设置!$AM:$AM,0)</f>
        <v>单人</v>
      </c>
      <c r="E352" s="27">
        <f>IFERROR(_xlfn.XLOOKUP(C352,[1]期初设置!$E:$E,[1]期初设置!$R:$R),"")</f>
        <v>0</v>
      </c>
      <c r="F352" s="27">
        <f>IFERROR(_xlfn.XLOOKUP(C352,[1]期初设置!$E:$E,[1]期初设置!S:S),"")</f>
        <v>0</v>
      </c>
      <c r="G352" s="27">
        <f>IFERROR(_xlfn.XLOOKUP(C352,[1]期初设置!$E:$E,[1]期初设置!T:T),"")</f>
        <v>0</v>
      </c>
      <c r="H352" s="27">
        <f>IFERROR(_xlfn.XLOOKUP(C352,[1]期初设置!$E:$E,[1]期初设置!U:U),"")</f>
        <v>0</v>
      </c>
      <c r="I352" s="31">
        <f>_xlfn.XLOOKUP(A352,[2]门店排名!$C:$C,[2]门店排名!$E:$E,0)</f>
        <v>407490.19</v>
      </c>
      <c r="J352" s="31">
        <f>IFERROR(_xlfn.XLOOKUP(D352,'[1]⑥战队统计表-B-a-②呈现-业绩明细表④'!$A:$A,'[1]⑥战队统计表-B-a-②呈现-业绩明细表④'!$C:$C,0),"")</f>
        <v>0</v>
      </c>
      <c r="K352" s="32">
        <f>IFERROR(_xlfn.XLOOKUP(C352,[1]期初设置!$E:$E,[1]期初设置!$AI:$AI,0),"")</f>
        <v>0</v>
      </c>
      <c r="L352" s="33">
        <f>_xlfn.XLOOKUP(C352,[1]期初设置!$E:$E,[1]期初设置!$J:$J,0)</f>
        <v>0</v>
      </c>
      <c r="M352" s="35">
        <f>_xlfn.XLOOKUP(C352,[1]期初设置!$E:$E,[1]期初设置!$I:$I,0)</f>
        <v>0</v>
      </c>
      <c r="N352" s="35">
        <f>_xlfn.XLOOKUP(C352,[1]期初设置!$E:$E,[1]期初设置!$K:$K,0)</f>
        <v>0</v>
      </c>
      <c r="O352" s="33">
        <f>_xlfn.XLOOKUP(C352,[1]期初设置!$E:$E,[1]期初设置!$O:$O,0)</f>
        <v>0</v>
      </c>
      <c r="P352" s="35">
        <f>IF(_xlfn.XLOOKUP(C352,[1]期初设置!$E:$E,[1]期初设置!$N:$N,0)="同老店",0,_xlfn.XLOOKUP(C352,[1]期初设置!$E:$E,[1]期初设置!$N:$N,0))</f>
        <v>0</v>
      </c>
      <c r="Q352" s="38">
        <f>_xlfn.XLOOKUP(C352,'[3]7月'!$C:$C,'[3]7月'!$E:$E,0)</f>
        <v>0</v>
      </c>
      <c r="R352" s="38">
        <f>_xlfn.XLOOKUP(C352,'[3]7月'!$C:$C,'[3]7月'!$D:$D,0)</f>
        <v>0</v>
      </c>
      <c r="S352" s="38">
        <f>_xlfn.XLOOKUP(A352,[2]人头人次表!$A:$A,[2]人头人次表!$C:$C,0)</f>
        <v>206</v>
      </c>
      <c r="T352" s="38">
        <f>_xlfn.XLOOKUP(C352,'[4]②7月-汇总'!$D:$D,'[4]②7月-汇总'!$AP:$AP,0)</f>
        <v>0</v>
      </c>
      <c r="U352" s="38">
        <f>_xlfn.XLOOKUP(C352,'[4]②7月-汇总'!$D:$D,'[4]②7月-汇总'!$U:$U,0)</f>
        <v>0</v>
      </c>
      <c r="V352" s="41">
        <f>_xlfn.XLOOKUP(C352,[5]期初设置!$E:$E,[5]期初设置!$AG:$AG,0)</f>
        <v>0</v>
      </c>
      <c r="W352" s="42">
        <f>_xlfn.XLOOKUP(C352,[5]期初设置!$E:$E,[5]期初设置!$AH:$AH,0)</f>
        <v>0</v>
      </c>
      <c r="X352" s="42">
        <f>_xlfn.XLOOKUP(C352,[5]期初设置!$E:$E,[5]期初设置!$AI:$AI,0)</f>
        <v>0</v>
      </c>
      <c r="Y352" s="42" t="str">
        <f>_xlfn.XLOOKUP(C352,[5]期初设置!$E:$E,[5]期初设置!$AM:$AM,0)</f>
        <v/>
      </c>
      <c r="Z352" s="42">
        <f t="shared" si="67"/>
        <v>1018.725475</v>
      </c>
      <c r="AA352" s="42">
        <f t="shared" si="68"/>
        <v>1018.725475</v>
      </c>
      <c r="AB352" s="42">
        <f>_xlfn.XLOOKUP(C352,'[6]健康师-人工底薪'!$A:$A,'[6]健康师-人工底薪'!$AF:$AF,0)</f>
        <v>0</v>
      </c>
      <c r="AC352" s="47">
        <f t="shared" si="69"/>
        <v>0</v>
      </c>
      <c r="AD352" s="38">
        <f>_xlfn.XLOOKUP(C352,'[3]7月'!$C:$C,'[3]7月'!$F:$F,0)</f>
        <v>0</v>
      </c>
      <c r="AE352" s="38">
        <f>_xlfn.XLOOKUP(C352,'[8]7月'!$C:$C,'[8]7月'!$G:$G,0)</f>
        <v>0</v>
      </c>
      <c r="AF352" s="38">
        <f>_xlfn.XLOOKUP(C352,'[9]②7月-汇总'!$D:$D,'[9]②7月-汇总'!$W:$W,0)</f>
        <v>0</v>
      </c>
      <c r="AG352" s="38">
        <f>_xlfn.XLOOKUP(C352,'[9]②7月-汇总'!$D:$D,'[9]②7月-汇总'!$Z:$Z,0)</f>
        <v>0</v>
      </c>
      <c r="AH352" s="50" t="e">
        <f>AA352+AC352+#REF!+#REF!+#REF!+AF352+AG352+AD352+AE352</f>
        <v>#REF!</v>
      </c>
      <c r="AI352" s="38">
        <f>_xlfn.XLOOKUP(C352,'[9]①7月-花名册'!$E:$E,'[9]①7月-花名册'!$T:$T,0)</f>
        <v>0</v>
      </c>
      <c r="AJ352" s="38">
        <f t="shared" si="70"/>
        <v>0</v>
      </c>
      <c r="AK352" s="38">
        <f t="shared" si="71"/>
        <v>0</v>
      </c>
      <c r="AL352" s="38">
        <f t="shared" si="72"/>
        <v>0</v>
      </c>
      <c r="AM352" s="38" t="e">
        <f t="shared" si="73"/>
        <v>#REF!</v>
      </c>
      <c r="AN352" s="52">
        <f>_xlfn.XLOOKUP(C352,'[9]②7月-汇总'!$D:$D,'[9]②7月-汇总'!AI:AI,0)</f>
        <v>0</v>
      </c>
      <c r="AO352" s="52">
        <f>_xlfn.XLOOKUP(C352,'[9]②7月-汇总'!$D:$D,'[9]②7月-汇总'!AJ:AJ,0)</f>
        <v>0</v>
      </c>
      <c r="AP352" s="52">
        <f>_xlfn.XLOOKUP(C352,'[9]②7月-汇总'!$D:$D,'[9]②7月-汇总'!AL:AL,0)</f>
        <v>0</v>
      </c>
      <c r="AQ352" s="54">
        <f t="shared" si="74"/>
        <v>0</v>
      </c>
      <c r="AR352" s="55">
        <f>_xlfn.XLOOKUP(C352,'[9]②7月-汇总'!$D:$D,'[9]②7月-汇总'!X:X,0)</f>
        <v>0</v>
      </c>
      <c r="AS352" s="55">
        <f>_xlfn.XLOOKUP(C352,'[9]②7月-汇总'!$D:$D,'[9]②7月-汇总'!Y:Y,0)</f>
        <v>0</v>
      </c>
      <c r="AT352" s="55"/>
      <c r="AU352" s="52">
        <f>_xlfn.XLOOKUP(C352,'[10]7月社保'!$B:$B,'[10]7月社保'!$L:$L,0)</f>
        <v>0</v>
      </c>
      <c r="AV352" s="52">
        <f>IFERROR(IF(AL352&gt;0,_xlfn.XLOOKUP(C352,[11]健康师明细!$C:$C,[11]健康师明细!$N:$N,0),0),0)</f>
        <v>0</v>
      </c>
      <c r="AW352" s="52">
        <f>_xlfn.XLOOKUP(C352,'[9]②7月-汇总'!$D:$D,'[9]②7月-汇总'!$AC:$AC,0)</f>
        <v>0</v>
      </c>
      <c r="AX352" s="52">
        <f>_xlfn.XLOOKUP(C352,'[9]②7月-汇总'!$D:$D,'[9]②7月-汇总'!$AB:$AB,0)</f>
        <v>0</v>
      </c>
      <c r="AY352" s="52">
        <f>_xlfn.XLOOKUP(C352,'[9]②7月-汇总'!$D:$D,'[9]②7月-汇总'!$AD:$AD,0)</f>
        <v>0</v>
      </c>
      <c r="AZ352" s="54">
        <f t="shared" si="75"/>
        <v>0</v>
      </c>
      <c r="BA352" s="52">
        <f>_xlfn.XLOOKUP(C352,[11]健康师明细!$C:$C,[11]健康师明细!$K:$K,0)</f>
        <v>0</v>
      </c>
      <c r="BB352" s="55">
        <f>_xlfn.XLOOKUP(C352,'[9]②7月-汇总'!$D:$D,'[9]②7月-汇总'!$AE:$AE,0)</f>
        <v>0</v>
      </c>
      <c r="BC352" s="55">
        <f>_xlfn.XLOOKUP(C352,'[9]②7月-汇总'!$D:$D,'[9]②7月-汇总'!$AF:$AF,0)</f>
        <v>0</v>
      </c>
      <c r="BD352" s="58">
        <f>_xlfn.XLOOKUP(C352,'[9]②7月-汇总'!$D:$D,'[9]②7月-汇总'!$AG:$AG,0)</f>
        <v>0</v>
      </c>
      <c r="BE352" s="60" t="e">
        <f t="shared" si="79"/>
        <v>#REF!</v>
      </c>
      <c r="BF352" s="52">
        <f>_xlfn.XLOOKUP(C352,'[9]①7月-花名册'!$E:$E,'[9]①7月-花名册'!$U:$U,0)</f>
        <v>0</v>
      </c>
      <c r="BG352" s="61" t="e">
        <f t="shared" si="76"/>
        <v>#REF!</v>
      </c>
      <c r="BH352" s="61" t="e">
        <f t="shared" si="77"/>
        <v>#REF!</v>
      </c>
      <c r="BI352" s="52">
        <f>_xlfn.XLOOKUP(C352,[9]上月未发人员明细!$A:$A,[9]上月未发人员明细!$I:$I,0)</f>
        <v>0</v>
      </c>
      <c r="BJ352" s="52">
        <f>SUMIFS([7]手动调整!$F:$F,[7]手动调整!$B:$B,C352)</f>
        <v>0</v>
      </c>
      <c r="BK352" s="64" t="e">
        <f t="shared" si="78"/>
        <v>#REF!</v>
      </c>
    </row>
    <row r="353" spans="1:63">
      <c r="A353" s="68" t="s">
        <v>233</v>
      </c>
      <c r="B353" s="25" t="s">
        <v>460</v>
      </c>
      <c r="C353" s="25" t="str">
        <f t="shared" si="80"/>
        <v>红光+门店T区</v>
      </c>
      <c r="D353" s="23" t="str">
        <f>_xlfn.XLOOKUP(C353,[1]期初设置!$E:$E,[1]期初设置!$AM:$AM,0)</f>
        <v>单人</v>
      </c>
      <c r="E353" s="27">
        <f>IFERROR(_xlfn.XLOOKUP(C353,[1]期初设置!$E:$E,[1]期初设置!$R:$R),"")</f>
        <v>17480</v>
      </c>
      <c r="F353" s="27">
        <f>IFERROR(_xlfn.XLOOKUP(C353,[1]期初设置!$E:$E,[1]期初设置!S:S),"")</f>
        <v>4460</v>
      </c>
      <c r="G353" s="27">
        <f>IFERROR(_xlfn.XLOOKUP(C353,[1]期初设置!$E:$E,[1]期初设置!T:T),"")</f>
        <v>13020</v>
      </c>
      <c r="H353" s="27">
        <f>IFERROR(_xlfn.XLOOKUP(C353,[1]期初设置!$E:$E,[1]期初设置!U:U),"")</f>
        <v>0</v>
      </c>
      <c r="I353" s="31">
        <f>_xlfn.XLOOKUP(A353,[2]门店排名!$C:$C,[2]门店排名!$E:$E,0)</f>
        <v>259744.88</v>
      </c>
      <c r="J353" s="31">
        <f>IFERROR(_xlfn.XLOOKUP(D353,'[1]⑥战队统计表-B-a-②呈现-业绩明细表④'!$A:$A,'[1]⑥战队统计表-B-a-②呈现-业绩明细表④'!$C:$C,0),"")</f>
        <v>0</v>
      </c>
      <c r="K353" s="32">
        <f>IFERROR(_xlfn.XLOOKUP(C353,[1]期初设置!$E:$E,[1]期初设置!$AI:$AI,0),"")</f>
        <v>368.3055</v>
      </c>
      <c r="L353" s="33">
        <f>_xlfn.XLOOKUP(C353,[1]期初设置!$E:$E,[1]期初设置!$J:$J,0)</f>
        <v>0</v>
      </c>
      <c r="M353" s="35">
        <f>_xlfn.XLOOKUP(C353,[1]期初设置!$E:$E,[1]期初设置!$I:$I,0)</f>
        <v>0</v>
      </c>
      <c r="N353" s="35">
        <f>_xlfn.XLOOKUP(C353,[1]期初设置!$E:$E,[1]期初设置!$K:$K,0)</f>
        <v>0</v>
      </c>
      <c r="O353" s="33">
        <f>_xlfn.XLOOKUP(C353,[1]期初设置!$E:$E,[1]期初设置!$O:$O,0)</f>
        <v>0</v>
      </c>
      <c r="P353" s="35">
        <f>IF(_xlfn.XLOOKUP(C353,[1]期初设置!$E:$E,[1]期初设置!$N:$N,0)="同老店",0,_xlfn.XLOOKUP(C353,[1]期初设置!$E:$E,[1]期初设置!$N:$N,0))</f>
        <v>0</v>
      </c>
      <c r="Q353" s="38">
        <f>_xlfn.XLOOKUP(C353,'[3]7月'!$C:$C,'[3]7月'!$E:$E,0)</f>
        <v>0</v>
      </c>
      <c r="R353" s="38">
        <f>_xlfn.XLOOKUP(C353,'[3]7月'!$C:$C,'[3]7月'!$D:$D,0)</f>
        <v>0</v>
      </c>
      <c r="S353" s="38">
        <f>_xlfn.XLOOKUP(A353,[2]人头人次表!$A:$A,[2]人头人次表!$C:$C,0)</f>
        <v>155</v>
      </c>
      <c r="T353" s="38">
        <f>_xlfn.XLOOKUP(C353,'[4]②7月-汇总'!$D:$D,'[4]②7月-汇总'!$AP:$AP,0)</f>
        <v>0</v>
      </c>
      <c r="U353" s="38">
        <f>_xlfn.XLOOKUP(C353,'[4]②7月-汇总'!$D:$D,'[4]②7月-汇总'!$U:$U,0)</f>
        <v>0</v>
      </c>
      <c r="V353" s="41">
        <f>_xlfn.XLOOKUP(C353,[5]期初设置!$E:$E,[5]期初设置!$AG:$AG,0)</f>
        <v>0.03</v>
      </c>
      <c r="W353" s="42">
        <f>_xlfn.XLOOKUP(C353,[5]期初设置!$E:$E,[5]期初设置!$AH:$AH,0)</f>
        <v>0</v>
      </c>
      <c r="X353" s="42">
        <f>_xlfn.XLOOKUP(C353,[5]期初设置!$E:$E,[5]期初设置!$AI:$AI,0)</f>
        <v>0</v>
      </c>
      <c r="Y353" s="42" t="str">
        <f>_xlfn.XLOOKUP(C353,[5]期初设置!$E:$E,[5]期初设置!$AM:$AM,0)</f>
        <v/>
      </c>
      <c r="Z353" s="42">
        <f t="shared" si="67"/>
        <v>649.3622</v>
      </c>
      <c r="AA353" s="42">
        <f t="shared" si="68"/>
        <v>649.3622</v>
      </c>
      <c r="AB353" s="42">
        <f>_xlfn.XLOOKUP(C353,'[6]健康师-人工底薪'!$A:$A,'[6]健康师-人工底薪'!$AF:$AF,0)</f>
        <v>0</v>
      </c>
      <c r="AC353" s="47">
        <f t="shared" si="69"/>
        <v>0</v>
      </c>
      <c r="AD353" s="38">
        <f>_xlfn.XLOOKUP(C353,'[3]7月'!$C:$C,'[3]7月'!$F:$F,0)</f>
        <v>0</v>
      </c>
      <c r="AE353" s="38">
        <f>_xlfn.XLOOKUP(C353,'[8]7月'!$C:$C,'[8]7月'!$G:$G,0)</f>
        <v>0</v>
      </c>
      <c r="AF353" s="38">
        <f>_xlfn.XLOOKUP(C353,'[9]②7月-汇总'!$D:$D,'[9]②7月-汇总'!$W:$W,0)</f>
        <v>0</v>
      </c>
      <c r="AG353" s="38">
        <f>_xlfn.XLOOKUP(C353,'[9]②7月-汇总'!$D:$D,'[9]②7月-汇总'!$Z:$Z,0)</f>
        <v>0</v>
      </c>
      <c r="AH353" s="50" t="e">
        <f>AA353+AC353+#REF!+#REF!+#REF!+AF353+AG353+AD353+AE353</f>
        <v>#REF!</v>
      </c>
      <c r="AI353" s="38">
        <f>_xlfn.XLOOKUP(C353,'[9]①7月-花名册'!$E:$E,'[9]①7月-花名册'!$T:$T,0)</f>
        <v>0</v>
      </c>
      <c r="AJ353" s="38">
        <f t="shared" si="70"/>
        <v>0</v>
      </c>
      <c r="AK353" s="38">
        <f t="shared" si="71"/>
        <v>0</v>
      </c>
      <c r="AL353" s="38">
        <f t="shared" si="72"/>
        <v>0</v>
      </c>
      <c r="AM353" s="38" t="e">
        <f t="shared" si="73"/>
        <v>#REF!</v>
      </c>
      <c r="AN353" s="52">
        <f>_xlfn.XLOOKUP(C353,'[9]②7月-汇总'!$D:$D,'[9]②7月-汇总'!AI:AI,0)</f>
        <v>0</v>
      </c>
      <c r="AO353" s="52">
        <f>_xlfn.XLOOKUP(C353,'[9]②7月-汇总'!$D:$D,'[9]②7月-汇总'!AJ:AJ,0)</f>
        <v>0</v>
      </c>
      <c r="AP353" s="52">
        <f>_xlfn.XLOOKUP(C353,'[9]②7月-汇总'!$D:$D,'[9]②7月-汇总'!AL:AL,0)</f>
        <v>0</v>
      </c>
      <c r="AQ353" s="54">
        <f t="shared" si="74"/>
        <v>0</v>
      </c>
      <c r="AR353" s="55">
        <f>_xlfn.XLOOKUP(C353,'[9]②7月-汇总'!$D:$D,'[9]②7月-汇总'!X:X,0)</f>
        <v>0</v>
      </c>
      <c r="AS353" s="55">
        <f>_xlfn.XLOOKUP(C353,'[9]②7月-汇总'!$D:$D,'[9]②7月-汇总'!Y:Y,0)</f>
        <v>0</v>
      </c>
      <c r="AT353" s="55"/>
      <c r="AU353" s="52">
        <f>_xlfn.XLOOKUP(C353,'[10]7月社保'!$B:$B,'[10]7月社保'!$L:$L,0)</f>
        <v>0</v>
      </c>
      <c r="AV353" s="52">
        <f>IFERROR(IF(AL353&gt;0,_xlfn.XLOOKUP(C353,[11]健康师明细!$C:$C,[11]健康师明细!$N:$N,0),0),0)</f>
        <v>0</v>
      </c>
      <c r="AW353" s="52">
        <f>_xlfn.XLOOKUP(C353,'[9]②7月-汇总'!$D:$D,'[9]②7月-汇总'!$AC:$AC,0)</f>
        <v>0</v>
      </c>
      <c r="AX353" s="52">
        <f>_xlfn.XLOOKUP(C353,'[9]②7月-汇总'!$D:$D,'[9]②7月-汇总'!$AB:$AB,0)</f>
        <v>0</v>
      </c>
      <c r="AY353" s="52">
        <f>_xlfn.XLOOKUP(C353,'[9]②7月-汇总'!$D:$D,'[9]②7月-汇总'!$AD:$AD,0)</f>
        <v>0</v>
      </c>
      <c r="AZ353" s="54">
        <f t="shared" si="75"/>
        <v>0</v>
      </c>
      <c r="BA353" s="52">
        <f>_xlfn.XLOOKUP(C353,[11]健康师明细!$C:$C,[11]健康师明细!$K:$K,0)</f>
        <v>0</v>
      </c>
      <c r="BB353" s="55">
        <f>_xlfn.XLOOKUP(C353,'[9]②7月-汇总'!$D:$D,'[9]②7月-汇总'!$AE:$AE,0)</f>
        <v>0</v>
      </c>
      <c r="BC353" s="55">
        <f>_xlfn.XLOOKUP(C353,'[9]②7月-汇总'!$D:$D,'[9]②7月-汇总'!$AF:$AF,0)</f>
        <v>0</v>
      </c>
      <c r="BD353" s="58">
        <f>_xlfn.XLOOKUP(C353,'[9]②7月-汇总'!$D:$D,'[9]②7月-汇总'!$AG:$AG,0)</f>
        <v>0</v>
      </c>
      <c r="BE353" s="60" t="e">
        <f t="shared" si="79"/>
        <v>#REF!</v>
      </c>
      <c r="BF353" s="52">
        <f>_xlfn.XLOOKUP(C353,'[9]①7月-花名册'!$E:$E,'[9]①7月-花名册'!$U:$U,0)</f>
        <v>0</v>
      </c>
      <c r="BG353" s="61" t="e">
        <f t="shared" si="76"/>
        <v>#REF!</v>
      </c>
      <c r="BH353" s="61" t="e">
        <f t="shared" si="77"/>
        <v>#REF!</v>
      </c>
      <c r="BI353" s="52">
        <f>_xlfn.XLOOKUP(C353,[9]上月未发人员明细!$A:$A,[9]上月未发人员明细!$I:$I,0)</f>
        <v>0</v>
      </c>
      <c r="BJ353" s="52">
        <f>SUMIFS([7]手动调整!$F:$F,[7]手动调整!$B:$B,C353)</f>
        <v>0</v>
      </c>
      <c r="BK353" s="64" t="e">
        <f t="shared" si="78"/>
        <v>#REF!</v>
      </c>
    </row>
    <row r="354" spans="1:63">
      <c r="A354" s="68" t="s">
        <v>235</v>
      </c>
      <c r="B354" s="25" t="s">
        <v>460</v>
      </c>
      <c r="C354" s="25" t="str">
        <f t="shared" si="80"/>
        <v>犀浦+门店T区</v>
      </c>
      <c r="D354" s="23" t="str">
        <f>_xlfn.XLOOKUP(C354,[1]期初设置!$E:$E,[1]期初设置!$AM:$AM,0)</f>
        <v>单人</v>
      </c>
      <c r="E354" s="27">
        <f>IFERROR(_xlfn.XLOOKUP(C354,[1]期初设置!$E:$E,[1]期初设置!$R:$R),"")</f>
        <v>-5282</v>
      </c>
      <c r="F354" s="27">
        <f>IFERROR(_xlfn.XLOOKUP(C354,[1]期初设置!$E:$E,[1]期初设置!S:S),"")</f>
        <v>-5282</v>
      </c>
      <c r="G354" s="27">
        <f>IFERROR(_xlfn.XLOOKUP(C354,[1]期初设置!$E:$E,[1]期初设置!T:T),"")</f>
        <v>0</v>
      </c>
      <c r="H354" s="27">
        <f>IFERROR(_xlfn.XLOOKUP(C354,[1]期初设置!$E:$E,[1]期初设置!U:U),"")</f>
        <v>0</v>
      </c>
      <c r="I354" s="31">
        <f>_xlfn.XLOOKUP(A354,[2]门店排名!$C:$C,[2]门店排名!$E:$E,0)</f>
        <v>100934</v>
      </c>
      <c r="J354" s="31">
        <f>IFERROR(_xlfn.XLOOKUP(D354,'[1]⑥战队统计表-B-a-②呈现-业绩明细表④'!$A:$A,'[1]⑥战队统计表-B-a-②呈现-业绩明细表④'!$C:$C,0),"")</f>
        <v>0</v>
      </c>
      <c r="K354" s="32">
        <f>IFERROR(_xlfn.XLOOKUP(C354,[1]期初设置!$E:$E,[1]期初设置!$AI:$AI,0),"")</f>
        <v>0</v>
      </c>
      <c r="L354" s="33">
        <f>_xlfn.XLOOKUP(C354,[1]期初设置!$E:$E,[1]期初设置!$J:$J,0)</f>
        <v>0</v>
      </c>
      <c r="M354" s="35">
        <f>_xlfn.XLOOKUP(C354,[1]期初设置!$E:$E,[1]期初设置!$I:$I,0)</f>
        <v>0</v>
      </c>
      <c r="N354" s="35">
        <f>_xlfn.XLOOKUP(C354,[1]期初设置!$E:$E,[1]期初设置!$K:$K,0)</f>
        <v>0</v>
      </c>
      <c r="O354" s="33">
        <f>_xlfn.XLOOKUP(C354,[1]期初设置!$E:$E,[1]期初设置!$O:$O,0)</f>
        <v>0</v>
      </c>
      <c r="P354" s="35">
        <f>IF(_xlfn.XLOOKUP(C354,[1]期初设置!$E:$E,[1]期初设置!$N:$N,0)="同老店",0,_xlfn.XLOOKUP(C354,[1]期初设置!$E:$E,[1]期初设置!$N:$N,0))</f>
        <v>0</v>
      </c>
      <c r="Q354" s="38">
        <f>_xlfn.XLOOKUP(C354,'[3]7月'!$C:$C,'[3]7月'!$E:$E,0)</f>
        <v>0</v>
      </c>
      <c r="R354" s="38">
        <f>_xlfn.XLOOKUP(C354,'[3]7月'!$C:$C,'[3]7月'!$D:$D,0)</f>
        <v>0</v>
      </c>
      <c r="S354" s="38">
        <f>_xlfn.XLOOKUP(A354,[2]人头人次表!$A:$A,[2]人头人次表!$C:$C,0)</f>
        <v>183</v>
      </c>
      <c r="T354" s="38">
        <f>_xlfn.XLOOKUP(C354,'[4]②7月-汇总'!$D:$D,'[4]②7月-汇总'!$AP:$AP,0)</f>
        <v>0</v>
      </c>
      <c r="U354" s="38">
        <f>_xlfn.XLOOKUP(C354,'[4]②7月-汇总'!$D:$D,'[4]②7月-汇总'!$U:$U,0)</f>
        <v>0</v>
      </c>
      <c r="V354" s="41">
        <f>_xlfn.XLOOKUP(C354,[5]期初设置!$E:$E,[5]期初设置!$AG:$AG,0)</f>
        <v>0</v>
      </c>
      <c r="W354" s="42">
        <f>_xlfn.XLOOKUP(C354,[5]期初设置!$E:$E,[5]期初设置!$AH:$AH,0)</f>
        <v>0</v>
      </c>
      <c r="X354" s="42">
        <f>_xlfn.XLOOKUP(C354,[5]期初设置!$E:$E,[5]期初设置!$AI:$AI,0)</f>
        <v>0</v>
      </c>
      <c r="Y354" s="42" t="str">
        <f>_xlfn.XLOOKUP(C354,[5]期初设置!$E:$E,[5]期初设置!$AM:$AM,0)</f>
        <v/>
      </c>
      <c r="Z354" s="42">
        <f t="shared" si="67"/>
        <v>252.335</v>
      </c>
      <c r="AA354" s="42">
        <f t="shared" si="68"/>
        <v>252.335</v>
      </c>
      <c r="AB354" s="42">
        <f>_xlfn.XLOOKUP(C354,'[6]健康师-人工底薪'!$A:$A,'[6]健康师-人工底薪'!$AF:$AF,0)</f>
        <v>0</v>
      </c>
      <c r="AC354" s="47">
        <f t="shared" si="69"/>
        <v>0</v>
      </c>
      <c r="AD354" s="38">
        <f>_xlfn.XLOOKUP(C354,'[3]7月'!$C:$C,'[3]7月'!$F:$F,0)</f>
        <v>0</v>
      </c>
      <c r="AE354" s="38">
        <f>_xlfn.XLOOKUP(C354,'[8]7月'!$C:$C,'[8]7月'!$G:$G,0)</f>
        <v>0</v>
      </c>
      <c r="AF354" s="38">
        <f>_xlfn.XLOOKUP(C354,'[9]②7月-汇总'!$D:$D,'[9]②7月-汇总'!$W:$W,0)</f>
        <v>0</v>
      </c>
      <c r="AG354" s="38">
        <f>_xlfn.XLOOKUP(C354,'[9]②7月-汇总'!$D:$D,'[9]②7月-汇总'!$Z:$Z,0)</f>
        <v>0</v>
      </c>
      <c r="AH354" s="50" t="e">
        <f>AA354+AC354+#REF!+#REF!+#REF!+AF354+AG354+AD354+AE354</f>
        <v>#REF!</v>
      </c>
      <c r="AI354" s="38">
        <f>_xlfn.XLOOKUP(C354,'[9]①7月-花名册'!$E:$E,'[9]①7月-花名册'!$T:$T,0)</f>
        <v>0</v>
      </c>
      <c r="AJ354" s="38">
        <f t="shared" si="70"/>
        <v>0</v>
      </c>
      <c r="AK354" s="38">
        <f t="shared" si="71"/>
        <v>0</v>
      </c>
      <c r="AL354" s="38">
        <f t="shared" si="72"/>
        <v>0</v>
      </c>
      <c r="AM354" s="38" t="e">
        <f t="shared" si="73"/>
        <v>#REF!</v>
      </c>
      <c r="AN354" s="52">
        <f>_xlfn.XLOOKUP(C354,'[9]②7月-汇总'!$D:$D,'[9]②7月-汇总'!AI:AI,0)</f>
        <v>0</v>
      </c>
      <c r="AO354" s="52">
        <f>_xlfn.XLOOKUP(C354,'[9]②7月-汇总'!$D:$D,'[9]②7月-汇总'!AJ:AJ,0)</f>
        <v>0</v>
      </c>
      <c r="AP354" s="52">
        <f>_xlfn.XLOOKUP(C354,'[9]②7月-汇总'!$D:$D,'[9]②7月-汇总'!AL:AL,0)</f>
        <v>0</v>
      </c>
      <c r="AQ354" s="54">
        <f t="shared" si="74"/>
        <v>0</v>
      </c>
      <c r="AR354" s="55">
        <f>_xlfn.XLOOKUP(C354,'[9]②7月-汇总'!$D:$D,'[9]②7月-汇总'!X:X,0)</f>
        <v>0</v>
      </c>
      <c r="AS354" s="55">
        <f>_xlfn.XLOOKUP(C354,'[9]②7月-汇总'!$D:$D,'[9]②7月-汇总'!Y:Y,0)</f>
        <v>0</v>
      </c>
      <c r="AT354" s="55"/>
      <c r="AU354" s="52">
        <f>_xlfn.XLOOKUP(C354,'[10]7月社保'!$B:$B,'[10]7月社保'!$L:$L,0)</f>
        <v>0</v>
      </c>
      <c r="AV354" s="52">
        <f>IFERROR(IF(AL354&gt;0,_xlfn.XLOOKUP(C354,[11]健康师明细!$C:$C,[11]健康师明细!$N:$N,0),0),0)</f>
        <v>0</v>
      </c>
      <c r="AW354" s="52">
        <f>_xlfn.XLOOKUP(C354,'[9]②7月-汇总'!$D:$D,'[9]②7月-汇总'!$AC:$AC,0)</f>
        <v>0</v>
      </c>
      <c r="AX354" s="52">
        <f>_xlfn.XLOOKUP(C354,'[9]②7月-汇总'!$D:$D,'[9]②7月-汇总'!$AB:$AB,0)</f>
        <v>0</v>
      </c>
      <c r="AY354" s="52">
        <f>_xlfn.XLOOKUP(C354,'[9]②7月-汇总'!$D:$D,'[9]②7月-汇总'!$AD:$AD,0)</f>
        <v>0</v>
      </c>
      <c r="AZ354" s="54">
        <f t="shared" si="75"/>
        <v>0</v>
      </c>
      <c r="BA354" s="52">
        <f>_xlfn.XLOOKUP(C354,[11]健康师明细!$C:$C,[11]健康师明细!$K:$K,0)</f>
        <v>0</v>
      </c>
      <c r="BB354" s="55">
        <f>_xlfn.XLOOKUP(C354,'[9]②7月-汇总'!$D:$D,'[9]②7月-汇总'!$AE:$AE,0)</f>
        <v>0</v>
      </c>
      <c r="BC354" s="55">
        <f>_xlfn.XLOOKUP(C354,'[9]②7月-汇总'!$D:$D,'[9]②7月-汇总'!$AF:$AF,0)</f>
        <v>0</v>
      </c>
      <c r="BD354" s="58">
        <f>_xlfn.XLOOKUP(C354,'[9]②7月-汇总'!$D:$D,'[9]②7月-汇总'!$AG:$AG,0)</f>
        <v>0</v>
      </c>
      <c r="BE354" s="60" t="e">
        <f t="shared" si="79"/>
        <v>#REF!</v>
      </c>
      <c r="BF354" s="52">
        <f>_xlfn.XLOOKUP(C354,'[9]①7月-花名册'!$E:$E,'[9]①7月-花名册'!$U:$U,0)</f>
        <v>0</v>
      </c>
      <c r="BG354" s="61" t="e">
        <f t="shared" si="76"/>
        <v>#REF!</v>
      </c>
      <c r="BH354" s="61" t="e">
        <f t="shared" si="77"/>
        <v>#REF!</v>
      </c>
      <c r="BI354" s="52">
        <f>_xlfn.XLOOKUP(C354,[9]上月未发人员明细!$A:$A,[9]上月未发人员明细!$I:$I,0)</f>
        <v>0</v>
      </c>
      <c r="BJ354" s="52">
        <f>SUMIFS([7]手动调整!$F:$F,[7]手动调整!$B:$B,C354)</f>
        <v>0</v>
      </c>
      <c r="BK354" s="64" t="e">
        <f t="shared" si="78"/>
        <v>#REF!</v>
      </c>
    </row>
    <row r="355" spans="1:63">
      <c r="A355" s="68" t="s">
        <v>268</v>
      </c>
      <c r="B355" s="25" t="s">
        <v>460</v>
      </c>
      <c r="C355" s="25" t="str">
        <f t="shared" si="80"/>
        <v>龙城国际+门店T区</v>
      </c>
      <c r="D355" s="23" t="str">
        <f>_xlfn.XLOOKUP(C355,[1]期初设置!$E:$E,[1]期初设置!$AM:$AM,0)</f>
        <v>单人</v>
      </c>
      <c r="E355" s="27">
        <f>IFERROR(_xlfn.XLOOKUP(C355,[1]期初设置!$E:$E,[1]期初设置!$R:$R),"")</f>
        <v>10088</v>
      </c>
      <c r="F355" s="27">
        <f>IFERROR(_xlfn.XLOOKUP(C355,[1]期初设置!$E:$E,[1]期初设置!S:S),"")</f>
        <v>10088</v>
      </c>
      <c r="G355" s="27">
        <f>IFERROR(_xlfn.XLOOKUP(C355,[1]期初设置!$E:$E,[1]期初设置!T:T),"")</f>
        <v>0</v>
      </c>
      <c r="H355" s="27">
        <f>IFERROR(_xlfn.XLOOKUP(C355,[1]期初设置!$E:$E,[1]期初设置!U:U),"")</f>
        <v>0</v>
      </c>
      <c r="I355" s="31">
        <f>_xlfn.XLOOKUP(A355,[2]门店排名!$C:$C,[2]门店排名!$E:$E,0)</f>
        <v>133334.88</v>
      </c>
      <c r="J355" s="31">
        <f>IFERROR(_xlfn.XLOOKUP(D355,'[1]⑥战队统计表-B-a-②呈现-业绩明细表④'!$A:$A,'[1]⑥战队统计表-B-a-②呈现-业绩明细表④'!$C:$C,0),"")</f>
        <v>0</v>
      </c>
      <c r="K355" s="32">
        <f>IFERROR(_xlfn.XLOOKUP(C355,[1]期初设置!$E:$E,[1]期初设置!$AI:$AI,0),"")</f>
        <v>287.508</v>
      </c>
      <c r="L355" s="33">
        <f>_xlfn.XLOOKUP(C355,[1]期初设置!$E:$E,[1]期初设置!$J:$J,0)</f>
        <v>0</v>
      </c>
      <c r="M355" s="35">
        <f>_xlfn.XLOOKUP(C355,[1]期初设置!$E:$E,[1]期初设置!$I:$I,0)</f>
        <v>0</v>
      </c>
      <c r="N355" s="35">
        <f>_xlfn.XLOOKUP(C355,[1]期初设置!$E:$E,[1]期初设置!$K:$K,0)</f>
        <v>0</v>
      </c>
      <c r="O355" s="33">
        <f>_xlfn.XLOOKUP(C355,[1]期初设置!$E:$E,[1]期初设置!$O:$O,0)</f>
        <v>0</v>
      </c>
      <c r="P355" s="35">
        <f>IF(_xlfn.XLOOKUP(C355,[1]期初设置!$E:$E,[1]期初设置!$N:$N,0)="同老店",0,_xlfn.XLOOKUP(C355,[1]期初设置!$E:$E,[1]期初设置!$N:$N,0))</f>
        <v>0</v>
      </c>
      <c r="Q355" s="38">
        <f>_xlfn.XLOOKUP(C355,'[3]7月'!$C:$C,'[3]7月'!$E:$E,0)</f>
        <v>0</v>
      </c>
      <c r="R355" s="38">
        <f>_xlfn.XLOOKUP(C355,'[3]7月'!$C:$C,'[3]7月'!$D:$D,0)</f>
        <v>0</v>
      </c>
      <c r="S355" s="38">
        <f>_xlfn.XLOOKUP(A355,[2]人头人次表!$A:$A,[2]人头人次表!$C:$C,0)</f>
        <v>117</v>
      </c>
      <c r="T355" s="38">
        <f>_xlfn.XLOOKUP(C355,'[4]②7月-汇总'!$D:$D,'[4]②7月-汇总'!$AP:$AP,0)</f>
        <v>0</v>
      </c>
      <c r="U355" s="38">
        <f>_xlfn.XLOOKUP(C355,'[4]②7月-汇总'!$D:$D,'[4]②7月-汇总'!$U:$U,0)</f>
        <v>0</v>
      </c>
      <c r="V355" s="41">
        <f>_xlfn.XLOOKUP(C355,[5]期初设置!$E:$E,[5]期初设置!$AG:$AG,0)</f>
        <v>0.03</v>
      </c>
      <c r="W355" s="42">
        <f>_xlfn.XLOOKUP(C355,[5]期初设置!$E:$E,[5]期初设置!$AH:$AH,0)</f>
        <v>0</v>
      </c>
      <c r="X355" s="42">
        <f>_xlfn.XLOOKUP(C355,[5]期初设置!$E:$E,[5]期初设置!$AI:$AI,0)</f>
        <v>0</v>
      </c>
      <c r="Y355" s="42" t="str">
        <f>_xlfn.XLOOKUP(C355,[5]期初设置!$E:$E,[5]期初设置!$AM:$AM,0)</f>
        <v/>
      </c>
      <c r="Z355" s="42">
        <f t="shared" si="67"/>
        <v>333.3372</v>
      </c>
      <c r="AA355" s="42">
        <f t="shared" si="68"/>
        <v>333.3372</v>
      </c>
      <c r="AB355" s="42">
        <f>_xlfn.XLOOKUP(C355,'[6]健康师-人工底薪'!$A:$A,'[6]健康师-人工底薪'!$AF:$AF,0)</f>
        <v>0</v>
      </c>
      <c r="AC355" s="47">
        <f t="shared" si="69"/>
        <v>0</v>
      </c>
      <c r="AD355" s="38">
        <f>_xlfn.XLOOKUP(C355,'[3]7月'!$C:$C,'[3]7月'!$F:$F,0)</f>
        <v>0</v>
      </c>
      <c r="AE355" s="38">
        <f>_xlfn.XLOOKUP(C355,'[8]7月'!$C:$C,'[8]7月'!$G:$G,0)</f>
        <v>0</v>
      </c>
      <c r="AF355" s="38">
        <f>_xlfn.XLOOKUP(C355,'[9]②7月-汇总'!$D:$D,'[9]②7月-汇总'!$W:$W,0)</f>
        <v>0</v>
      </c>
      <c r="AG355" s="38">
        <f>_xlfn.XLOOKUP(C355,'[9]②7月-汇总'!$D:$D,'[9]②7月-汇总'!$Z:$Z,0)</f>
        <v>0</v>
      </c>
      <c r="AH355" s="50" t="e">
        <f>AA355+AC355+#REF!+#REF!+#REF!+AF355+AG355+AD355+AE355</f>
        <v>#REF!</v>
      </c>
      <c r="AI355" s="38">
        <f>_xlfn.XLOOKUP(C355,'[9]①7月-花名册'!$E:$E,'[9]①7月-花名册'!$T:$T,0)</f>
        <v>0</v>
      </c>
      <c r="AJ355" s="38">
        <f t="shared" si="70"/>
        <v>0</v>
      </c>
      <c r="AK355" s="38">
        <f t="shared" si="71"/>
        <v>0</v>
      </c>
      <c r="AL355" s="38">
        <f t="shared" si="72"/>
        <v>0</v>
      </c>
      <c r="AM355" s="38" t="e">
        <f t="shared" si="73"/>
        <v>#REF!</v>
      </c>
      <c r="AN355" s="52">
        <f>_xlfn.XLOOKUP(C355,'[9]②7月-汇总'!$D:$D,'[9]②7月-汇总'!AI:AI,0)</f>
        <v>0</v>
      </c>
      <c r="AO355" s="52">
        <f>_xlfn.XLOOKUP(C355,'[9]②7月-汇总'!$D:$D,'[9]②7月-汇总'!AJ:AJ,0)</f>
        <v>0</v>
      </c>
      <c r="AP355" s="52">
        <f>_xlfn.XLOOKUP(C355,'[9]②7月-汇总'!$D:$D,'[9]②7月-汇总'!AL:AL,0)</f>
        <v>0</v>
      </c>
      <c r="AQ355" s="54">
        <f t="shared" si="74"/>
        <v>0</v>
      </c>
      <c r="AR355" s="55">
        <f>_xlfn.XLOOKUP(C355,'[9]②7月-汇总'!$D:$D,'[9]②7月-汇总'!X:X,0)</f>
        <v>0</v>
      </c>
      <c r="AS355" s="55">
        <f>_xlfn.XLOOKUP(C355,'[9]②7月-汇总'!$D:$D,'[9]②7月-汇总'!Y:Y,0)</f>
        <v>0</v>
      </c>
      <c r="AT355" s="55"/>
      <c r="AU355" s="52">
        <f>_xlfn.XLOOKUP(C355,'[10]7月社保'!$B:$B,'[10]7月社保'!$L:$L,0)</f>
        <v>0</v>
      </c>
      <c r="AV355" s="52">
        <f>IFERROR(IF(AL355&gt;0,_xlfn.XLOOKUP(C355,[11]健康师明细!$C:$C,[11]健康师明细!$N:$N,0),0),0)</f>
        <v>0</v>
      </c>
      <c r="AW355" s="52">
        <f>_xlfn.XLOOKUP(C355,'[9]②7月-汇总'!$D:$D,'[9]②7月-汇总'!$AC:$AC,0)</f>
        <v>0</v>
      </c>
      <c r="AX355" s="52">
        <f>_xlfn.XLOOKUP(C355,'[9]②7月-汇总'!$D:$D,'[9]②7月-汇总'!$AB:$AB,0)</f>
        <v>0</v>
      </c>
      <c r="AY355" s="52">
        <f>_xlfn.XLOOKUP(C355,'[9]②7月-汇总'!$D:$D,'[9]②7月-汇总'!$AD:$AD,0)</f>
        <v>0</v>
      </c>
      <c r="AZ355" s="54">
        <f t="shared" si="75"/>
        <v>0</v>
      </c>
      <c r="BA355" s="52">
        <f>_xlfn.XLOOKUP(C355,[11]健康师明细!$C:$C,[11]健康师明细!$K:$K,0)</f>
        <v>0</v>
      </c>
      <c r="BB355" s="55">
        <f>_xlfn.XLOOKUP(C355,'[9]②7月-汇总'!$D:$D,'[9]②7月-汇总'!$AE:$AE,0)</f>
        <v>0</v>
      </c>
      <c r="BC355" s="55">
        <f>_xlfn.XLOOKUP(C355,'[9]②7月-汇总'!$D:$D,'[9]②7月-汇总'!$AF:$AF,0)</f>
        <v>0</v>
      </c>
      <c r="BD355" s="58">
        <f>_xlfn.XLOOKUP(C355,'[9]②7月-汇总'!$D:$D,'[9]②7月-汇总'!$AG:$AG,0)</f>
        <v>0</v>
      </c>
      <c r="BE355" s="60" t="e">
        <f t="shared" si="79"/>
        <v>#REF!</v>
      </c>
      <c r="BF355" s="52">
        <f>_xlfn.XLOOKUP(C355,'[9]①7月-花名册'!$E:$E,'[9]①7月-花名册'!$U:$U,0)</f>
        <v>0</v>
      </c>
      <c r="BG355" s="61" t="e">
        <f t="shared" si="76"/>
        <v>#REF!</v>
      </c>
      <c r="BH355" s="61" t="e">
        <f t="shared" si="77"/>
        <v>#REF!</v>
      </c>
      <c r="BI355" s="52">
        <f>_xlfn.XLOOKUP(C355,[9]上月未发人员明细!$A:$A,[9]上月未发人员明细!$I:$I,0)</f>
        <v>0</v>
      </c>
      <c r="BJ355" s="52">
        <f>SUMIFS([7]手动调整!$F:$F,[7]手动调整!$B:$B,C355)</f>
        <v>0</v>
      </c>
      <c r="BK355" s="64" t="e">
        <f t="shared" si="78"/>
        <v>#REF!</v>
      </c>
    </row>
    <row r="356" spans="1:63">
      <c r="A356" s="68" t="s">
        <v>298</v>
      </c>
      <c r="B356" s="25" t="s">
        <v>460</v>
      </c>
      <c r="C356" s="25" t="str">
        <f t="shared" si="80"/>
        <v>优品道+门店T区</v>
      </c>
      <c r="D356" s="23" t="str">
        <f>_xlfn.XLOOKUP(C356,[1]期初设置!$E:$E,[1]期初设置!$AM:$AM,0)</f>
        <v>单人</v>
      </c>
      <c r="E356" s="27">
        <f>IFERROR(_xlfn.XLOOKUP(C356,[1]期初设置!$E:$E,[1]期初设置!$R:$R),"")</f>
        <v>0</v>
      </c>
      <c r="F356" s="27">
        <f>IFERROR(_xlfn.XLOOKUP(C356,[1]期初设置!$E:$E,[1]期初设置!S:S),"")</f>
        <v>0</v>
      </c>
      <c r="G356" s="27">
        <f>IFERROR(_xlfn.XLOOKUP(C356,[1]期初设置!$E:$E,[1]期初设置!T:T),"")</f>
        <v>0</v>
      </c>
      <c r="H356" s="27">
        <f>IFERROR(_xlfn.XLOOKUP(C356,[1]期初设置!$E:$E,[1]期初设置!U:U),"")</f>
        <v>0</v>
      </c>
      <c r="I356" s="31">
        <f>_xlfn.XLOOKUP(A356,[2]门店排名!$C:$C,[2]门店排名!$E:$E,0)</f>
        <v>160812</v>
      </c>
      <c r="J356" s="31">
        <f>IFERROR(_xlfn.XLOOKUP(D356,'[1]⑥战队统计表-B-a-②呈现-业绩明细表④'!$A:$A,'[1]⑥战队统计表-B-a-②呈现-业绩明细表④'!$C:$C,0),"")</f>
        <v>0</v>
      </c>
      <c r="K356" s="32">
        <f>IFERROR(_xlfn.XLOOKUP(C356,[1]期初设置!$E:$E,[1]期初设置!$AI:$AI,0),"")</f>
        <v>0</v>
      </c>
      <c r="L356" s="33">
        <f>_xlfn.XLOOKUP(C356,[1]期初设置!$E:$E,[1]期初设置!$J:$J,0)</f>
        <v>0</v>
      </c>
      <c r="M356" s="35">
        <f>_xlfn.XLOOKUP(C356,[1]期初设置!$E:$E,[1]期初设置!$I:$I,0)</f>
        <v>0</v>
      </c>
      <c r="N356" s="35">
        <f>_xlfn.XLOOKUP(C356,[1]期初设置!$E:$E,[1]期初设置!$K:$K,0)</f>
        <v>0</v>
      </c>
      <c r="O356" s="33">
        <f>_xlfn.XLOOKUP(C356,[1]期初设置!$E:$E,[1]期初设置!$O:$O,0)</f>
        <v>0</v>
      </c>
      <c r="P356" s="35">
        <f>IF(_xlfn.XLOOKUP(C356,[1]期初设置!$E:$E,[1]期初设置!$N:$N,0)="同老店",0,_xlfn.XLOOKUP(C356,[1]期初设置!$E:$E,[1]期初设置!$N:$N,0))</f>
        <v>0</v>
      </c>
      <c r="Q356" s="38">
        <f>_xlfn.XLOOKUP(C356,'[3]7月'!$C:$C,'[3]7月'!$E:$E,0)</f>
        <v>0</v>
      </c>
      <c r="R356" s="38">
        <f>_xlfn.XLOOKUP(C356,'[3]7月'!$C:$C,'[3]7月'!$D:$D,0)</f>
        <v>0</v>
      </c>
      <c r="S356" s="38">
        <f>_xlfn.XLOOKUP(A356,[2]人头人次表!$A:$A,[2]人头人次表!$C:$C,0)</f>
        <v>192</v>
      </c>
      <c r="T356" s="38">
        <f>_xlfn.XLOOKUP(C356,'[4]②7月-汇总'!$D:$D,'[4]②7月-汇总'!$AP:$AP,0)</f>
        <v>0</v>
      </c>
      <c r="U356" s="38">
        <f>_xlfn.XLOOKUP(C356,'[4]②7月-汇总'!$D:$D,'[4]②7月-汇总'!$U:$U,0)</f>
        <v>0</v>
      </c>
      <c r="V356" s="41">
        <f>_xlfn.XLOOKUP(C356,[5]期初设置!$E:$E,[5]期初设置!$AG:$AG,0)</f>
        <v>0</v>
      </c>
      <c r="W356" s="42">
        <f>_xlfn.XLOOKUP(C356,[5]期初设置!$E:$E,[5]期初设置!$AH:$AH,0)</f>
        <v>0</v>
      </c>
      <c r="X356" s="42">
        <f>_xlfn.XLOOKUP(C356,[5]期初设置!$E:$E,[5]期初设置!$AI:$AI,0)</f>
        <v>0</v>
      </c>
      <c r="Y356" s="42" t="str">
        <f>_xlfn.XLOOKUP(C356,[5]期初设置!$E:$E,[5]期初设置!$AM:$AM,0)</f>
        <v/>
      </c>
      <c r="Z356" s="42">
        <f t="shared" si="67"/>
        <v>402.03</v>
      </c>
      <c r="AA356" s="42">
        <f t="shared" si="68"/>
        <v>402.03</v>
      </c>
      <c r="AB356" s="42">
        <f>_xlfn.XLOOKUP(C356,'[6]健康师-人工底薪'!$A:$A,'[6]健康师-人工底薪'!$AF:$AF,0)</f>
        <v>0</v>
      </c>
      <c r="AC356" s="47">
        <f t="shared" si="69"/>
        <v>0</v>
      </c>
      <c r="AD356" s="38">
        <f>_xlfn.XLOOKUP(C356,'[3]7月'!$C:$C,'[3]7月'!$F:$F,0)</f>
        <v>0</v>
      </c>
      <c r="AE356" s="38">
        <f>_xlfn.XLOOKUP(C356,'[8]7月'!$C:$C,'[8]7月'!$G:$G,0)</f>
        <v>0</v>
      </c>
      <c r="AF356" s="38">
        <f>_xlfn.XLOOKUP(C356,'[9]②7月-汇总'!$D:$D,'[9]②7月-汇总'!$W:$W,0)</f>
        <v>0</v>
      </c>
      <c r="AG356" s="38">
        <f>_xlfn.XLOOKUP(C356,'[9]②7月-汇总'!$D:$D,'[9]②7月-汇总'!$Z:$Z,0)</f>
        <v>0</v>
      </c>
      <c r="AH356" s="50" t="e">
        <f>AA356+AC356+#REF!+#REF!+#REF!+AF356+AG356+AD356+AE356</f>
        <v>#REF!</v>
      </c>
      <c r="AI356" s="38">
        <f>_xlfn.XLOOKUP(C356,'[9]①7月-花名册'!$E:$E,'[9]①7月-花名册'!$T:$T,0)</f>
        <v>0</v>
      </c>
      <c r="AJ356" s="38">
        <f t="shared" si="70"/>
        <v>0</v>
      </c>
      <c r="AK356" s="38">
        <f t="shared" si="71"/>
        <v>0</v>
      </c>
      <c r="AL356" s="38">
        <f t="shared" si="72"/>
        <v>0</v>
      </c>
      <c r="AM356" s="38" t="e">
        <f t="shared" si="73"/>
        <v>#REF!</v>
      </c>
      <c r="AN356" s="52">
        <f>_xlfn.XLOOKUP(C356,'[9]②7月-汇总'!$D:$D,'[9]②7月-汇总'!AI:AI,0)</f>
        <v>0</v>
      </c>
      <c r="AO356" s="52">
        <f>_xlfn.XLOOKUP(C356,'[9]②7月-汇总'!$D:$D,'[9]②7月-汇总'!AJ:AJ,0)</f>
        <v>0</v>
      </c>
      <c r="AP356" s="52">
        <f>_xlfn.XLOOKUP(C356,'[9]②7月-汇总'!$D:$D,'[9]②7月-汇总'!AL:AL,0)</f>
        <v>0</v>
      </c>
      <c r="AQ356" s="54">
        <f t="shared" si="74"/>
        <v>0</v>
      </c>
      <c r="AR356" s="55">
        <f>_xlfn.XLOOKUP(C356,'[9]②7月-汇总'!$D:$D,'[9]②7月-汇总'!X:X,0)</f>
        <v>0</v>
      </c>
      <c r="AS356" s="55">
        <f>_xlfn.XLOOKUP(C356,'[9]②7月-汇总'!$D:$D,'[9]②7月-汇总'!Y:Y,0)</f>
        <v>0</v>
      </c>
      <c r="AT356" s="55"/>
      <c r="AU356" s="52">
        <f>_xlfn.XLOOKUP(C356,'[10]7月社保'!$B:$B,'[10]7月社保'!$L:$L,0)</f>
        <v>0</v>
      </c>
      <c r="AV356" s="52">
        <f>IFERROR(IF(AL356&gt;0,_xlfn.XLOOKUP(C356,[11]健康师明细!$C:$C,[11]健康师明细!$N:$N,0),0),0)</f>
        <v>0</v>
      </c>
      <c r="AW356" s="52">
        <f>_xlfn.XLOOKUP(C356,'[9]②7月-汇总'!$D:$D,'[9]②7月-汇总'!$AC:$AC,0)</f>
        <v>0</v>
      </c>
      <c r="AX356" s="52">
        <f>_xlfn.XLOOKUP(C356,'[9]②7月-汇总'!$D:$D,'[9]②7月-汇总'!$AB:$AB,0)</f>
        <v>0</v>
      </c>
      <c r="AY356" s="52">
        <f>_xlfn.XLOOKUP(C356,'[9]②7月-汇总'!$D:$D,'[9]②7月-汇总'!$AD:$AD,0)</f>
        <v>0</v>
      </c>
      <c r="AZ356" s="54">
        <f t="shared" si="75"/>
        <v>0</v>
      </c>
      <c r="BA356" s="52">
        <f>_xlfn.XLOOKUP(C356,[11]健康师明细!$C:$C,[11]健康师明细!$K:$K,0)</f>
        <v>0</v>
      </c>
      <c r="BB356" s="55">
        <f>_xlfn.XLOOKUP(C356,'[9]②7月-汇总'!$D:$D,'[9]②7月-汇总'!$AE:$AE,0)</f>
        <v>0</v>
      </c>
      <c r="BC356" s="55">
        <f>_xlfn.XLOOKUP(C356,'[9]②7月-汇总'!$D:$D,'[9]②7月-汇总'!$AF:$AF,0)</f>
        <v>0</v>
      </c>
      <c r="BD356" s="58">
        <f>_xlfn.XLOOKUP(C356,'[9]②7月-汇总'!$D:$D,'[9]②7月-汇总'!$AG:$AG,0)</f>
        <v>0</v>
      </c>
      <c r="BE356" s="60" t="e">
        <f t="shared" si="79"/>
        <v>#REF!</v>
      </c>
      <c r="BF356" s="52">
        <f>_xlfn.XLOOKUP(C356,'[9]①7月-花名册'!$E:$E,'[9]①7月-花名册'!$U:$U,0)</f>
        <v>0</v>
      </c>
      <c r="BG356" s="61" t="e">
        <f t="shared" si="76"/>
        <v>#REF!</v>
      </c>
      <c r="BH356" s="61" t="e">
        <f t="shared" si="77"/>
        <v>#REF!</v>
      </c>
      <c r="BI356" s="52">
        <f>_xlfn.XLOOKUP(C356,[9]上月未发人员明细!$A:$A,[9]上月未发人员明细!$I:$I,0)</f>
        <v>0</v>
      </c>
      <c r="BJ356" s="52">
        <f>SUMIFS([7]手动调整!$F:$F,[7]手动调整!$B:$B,C356)</f>
        <v>0</v>
      </c>
      <c r="BK356" s="64" t="e">
        <f t="shared" si="78"/>
        <v>#REF!</v>
      </c>
    </row>
    <row r="357" spans="1:63">
      <c r="A357" s="68" t="s">
        <v>307</v>
      </c>
      <c r="B357" s="25" t="s">
        <v>460</v>
      </c>
      <c r="C357" s="25" t="str">
        <f t="shared" si="80"/>
        <v>大源+门店T区</v>
      </c>
      <c r="D357" s="23" t="str">
        <f>_xlfn.XLOOKUP(C357,[1]期初设置!$E:$E,[1]期初设置!$AM:$AM,0)</f>
        <v>单人</v>
      </c>
      <c r="E357" s="27">
        <f>IFERROR(_xlfn.XLOOKUP(C357,[1]期初设置!$E:$E,[1]期初设置!$R:$R),"")</f>
        <v>-10.9</v>
      </c>
      <c r="F357" s="27">
        <f>IFERROR(_xlfn.XLOOKUP(C357,[1]期初设置!$E:$E,[1]期初设置!S:S),"")</f>
        <v>-10.9</v>
      </c>
      <c r="G357" s="27">
        <f>IFERROR(_xlfn.XLOOKUP(C357,[1]期初设置!$E:$E,[1]期初设置!T:T),"")</f>
        <v>0</v>
      </c>
      <c r="H357" s="27">
        <f>IFERROR(_xlfn.XLOOKUP(C357,[1]期初设置!$E:$E,[1]期初设置!U:U),"")</f>
        <v>0</v>
      </c>
      <c r="I357" s="31">
        <f>_xlfn.XLOOKUP(A357,[2]门店排名!$C:$C,[2]门店排名!$E:$E,0)</f>
        <v>120949.6</v>
      </c>
      <c r="J357" s="31">
        <f>IFERROR(_xlfn.XLOOKUP(D357,'[1]⑥战队统计表-B-a-②呈现-业绩明细表④'!$A:$A,'[1]⑥战队统计表-B-a-②呈现-业绩明细表④'!$C:$C,0),"")</f>
        <v>0</v>
      </c>
      <c r="K357" s="32">
        <f>IFERROR(_xlfn.XLOOKUP(C357,[1]期初设置!$E:$E,[1]期初设置!$AI:$AI,0),"")</f>
        <v>0</v>
      </c>
      <c r="L357" s="33">
        <f>_xlfn.XLOOKUP(C357,[1]期初设置!$E:$E,[1]期初设置!$J:$J,0)</f>
        <v>0</v>
      </c>
      <c r="M357" s="35">
        <f>_xlfn.XLOOKUP(C357,[1]期初设置!$E:$E,[1]期初设置!$I:$I,0)</f>
        <v>0</v>
      </c>
      <c r="N357" s="35">
        <f>_xlfn.XLOOKUP(C357,[1]期初设置!$E:$E,[1]期初设置!$K:$K,0)</f>
        <v>0</v>
      </c>
      <c r="O357" s="33">
        <f>_xlfn.XLOOKUP(C357,[1]期初设置!$E:$E,[1]期初设置!$O:$O,0)</f>
        <v>0</v>
      </c>
      <c r="P357" s="35">
        <f>IF(_xlfn.XLOOKUP(C357,[1]期初设置!$E:$E,[1]期初设置!$N:$N,0)="同老店",0,_xlfn.XLOOKUP(C357,[1]期初设置!$E:$E,[1]期初设置!$N:$N,0))</f>
        <v>0</v>
      </c>
      <c r="Q357" s="38">
        <f>_xlfn.XLOOKUP(C357,'[3]7月'!$C:$C,'[3]7月'!$E:$E,0)</f>
        <v>0</v>
      </c>
      <c r="R357" s="38">
        <f>_xlfn.XLOOKUP(C357,'[3]7月'!$C:$C,'[3]7月'!$D:$D,0)</f>
        <v>0</v>
      </c>
      <c r="S357" s="38">
        <f>_xlfn.XLOOKUP(A357,[2]人头人次表!$A:$A,[2]人头人次表!$C:$C,0)</f>
        <v>149</v>
      </c>
      <c r="T357" s="38">
        <f>_xlfn.XLOOKUP(C357,'[4]②7月-汇总'!$D:$D,'[4]②7月-汇总'!$AP:$AP,0)</f>
        <v>0</v>
      </c>
      <c r="U357" s="38">
        <f>_xlfn.XLOOKUP(C357,'[4]②7月-汇总'!$D:$D,'[4]②7月-汇总'!$U:$U,0)</f>
        <v>0</v>
      </c>
      <c r="V357" s="41">
        <f>_xlfn.XLOOKUP(C357,[5]期初设置!$E:$E,[5]期初设置!$AG:$AG,0)</f>
        <v>0</v>
      </c>
      <c r="W357" s="42">
        <f>_xlfn.XLOOKUP(C357,[5]期初设置!$E:$E,[5]期初设置!$AH:$AH,0)</f>
        <v>0</v>
      </c>
      <c r="X357" s="42">
        <f>_xlfn.XLOOKUP(C357,[5]期初设置!$E:$E,[5]期初设置!$AI:$AI,0)</f>
        <v>0</v>
      </c>
      <c r="Y357" s="42" t="str">
        <f>_xlfn.XLOOKUP(C357,[5]期初设置!$E:$E,[5]期初设置!$AM:$AM,0)</f>
        <v/>
      </c>
      <c r="Z357" s="42">
        <f t="shared" si="67"/>
        <v>302.374</v>
      </c>
      <c r="AA357" s="42">
        <f t="shared" si="68"/>
        <v>302.374</v>
      </c>
      <c r="AB357" s="42">
        <f>_xlfn.XLOOKUP(C357,'[6]健康师-人工底薪'!$A:$A,'[6]健康师-人工底薪'!$AF:$AF,0)</f>
        <v>0</v>
      </c>
      <c r="AC357" s="47">
        <f t="shared" si="69"/>
        <v>0</v>
      </c>
      <c r="AD357" s="38">
        <f>_xlfn.XLOOKUP(C357,'[3]7月'!$C:$C,'[3]7月'!$F:$F,0)</f>
        <v>0</v>
      </c>
      <c r="AE357" s="38">
        <f>_xlfn.XLOOKUP(C357,'[8]7月'!$C:$C,'[8]7月'!$G:$G,0)</f>
        <v>0</v>
      </c>
      <c r="AF357" s="38">
        <f>_xlfn.XLOOKUP(C357,'[9]②7月-汇总'!$D:$D,'[9]②7月-汇总'!$W:$W,0)</f>
        <v>0</v>
      </c>
      <c r="AG357" s="38">
        <f>_xlfn.XLOOKUP(C357,'[9]②7月-汇总'!$D:$D,'[9]②7月-汇总'!$Z:$Z,0)</f>
        <v>0</v>
      </c>
      <c r="AH357" s="50" t="e">
        <f>AA357+AC357+#REF!+#REF!+#REF!+AF357+AG357+AD357+AE357</f>
        <v>#REF!</v>
      </c>
      <c r="AI357" s="38">
        <f>_xlfn.XLOOKUP(C357,'[9]①7月-花名册'!$E:$E,'[9]①7月-花名册'!$T:$T,0)</f>
        <v>0</v>
      </c>
      <c r="AJ357" s="38">
        <f t="shared" si="70"/>
        <v>0</v>
      </c>
      <c r="AK357" s="38">
        <f t="shared" si="71"/>
        <v>0</v>
      </c>
      <c r="AL357" s="38">
        <f t="shared" si="72"/>
        <v>0</v>
      </c>
      <c r="AM357" s="38" t="e">
        <f t="shared" si="73"/>
        <v>#REF!</v>
      </c>
      <c r="AN357" s="52">
        <f>_xlfn.XLOOKUP(C357,'[9]②7月-汇总'!$D:$D,'[9]②7月-汇总'!AI:AI,0)</f>
        <v>0</v>
      </c>
      <c r="AO357" s="52">
        <f>_xlfn.XLOOKUP(C357,'[9]②7月-汇总'!$D:$D,'[9]②7月-汇总'!AJ:AJ,0)</f>
        <v>0</v>
      </c>
      <c r="AP357" s="52">
        <f>_xlfn.XLOOKUP(C357,'[9]②7月-汇总'!$D:$D,'[9]②7月-汇总'!AL:AL,0)</f>
        <v>0</v>
      </c>
      <c r="AQ357" s="54">
        <f t="shared" si="74"/>
        <v>0</v>
      </c>
      <c r="AR357" s="55">
        <f>_xlfn.XLOOKUP(C357,'[9]②7月-汇总'!$D:$D,'[9]②7月-汇总'!X:X,0)</f>
        <v>0</v>
      </c>
      <c r="AS357" s="55">
        <f>_xlfn.XLOOKUP(C357,'[9]②7月-汇总'!$D:$D,'[9]②7月-汇总'!Y:Y,0)</f>
        <v>0</v>
      </c>
      <c r="AT357" s="55"/>
      <c r="AU357" s="52">
        <f>_xlfn.XLOOKUP(C357,'[10]7月社保'!$B:$B,'[10]7月社保'!$L:$L,0)</f>
        <v>0</v>
      </c>
      <c r="AV357" s="52">
        <f>IFERROR(IF(AL357&gt;0,_xlfn.XLOOKUP(C357,[11]健康师明细!$C:$C,[11]健康师明细!$N:$N,0),0),0)</f>
        <v>0</v>
      </c>
      <c r="AW357" s="52">
        <f>_xlfn.XLOOKUP(C357,'[9]②7月-汇总'!$D:$D,'[9]②7月-汇总'!$AC:$AC,0)</f>
        <v>0</v>
      </c>
      <c r="AX357" s="52">
        <f>_xlfn.XLOOKUP(C357,'[9]②7月-汇总'!$D:$D,'[9]②7月-汇总'!$AB:$AB,0)</f>
        <v>0</v>
      </c>
      <c r="AY357" s="52">
        <f>_xlfn.XLOOKUP(C357,'[9]②7月-汇总'!$D:$D,'[9]②7月-汇总'!$AD:$AD,0)</f>
        <v>0</v>
      </c>
      <c r="AZ357" s="54">
        <f t="shared" si="75"/>
        <v>0</v>
      </c>
      <c r="BA357" s="52">
        <f>_xlfn.XLOOKUP(C357,[11]健康师明细!$C:$C,[11]健康师明细!$K:$K,0)</f>
        <v>0</v>
      </c>
      <c r="BB357" s="55">
        <f>_xlfn.XLOOKUP(C357,'[9]②7月-汇总'!$D:$D,'[9]②7月-汇总'!$AE:$AE,0)</f>
        <v>0</v>
      </c>
      <c r="BC357" s="55">
        <f>_xlfn.XLOOKUP(C357,'[9]②7月-汇总'!$D:$D,'[9]②7月-汇总'!$AF:$AF,0)</f>
        <v>0</v>
      </c>
      <c r="BD357" s="58">
        <f>_xlfn.XLOOKUP(C357,'[9]②7月-汇总'!$D:$D,'[9]②7月-汇总'!$AG:$AG,0)</f>
        <v>0</v>
      </c>
      <c r="BE357" s="60" t="e">
        <f t="shared" si="79"/>
        <v>#REF!</v>
      </c>
      <c r="BF357" s="52">
        <f>_xlfn.XLOOKUP(C357,'[9]①7月-花名册'!$E:$E,'[9]①7月-花名册'!$U:$U,0)</f>
        <v>0</v>
      </c>
      <c r="BG357" s="61" t="e">
        <f t="shared" si="76"/>
        <v>#REF!</v>
      </c>
      <c r="BH357" s="61" t="e">
        <f t="shared" si="77"/>
        <v>#REF!</v>
      </c>
      <c r="BI357" s="52">
        <f>_xlfn.XLOOKUP(C357,[9]上月未发人员明细!$A:$A,[9]上月未发人员明细!$I:$I,0)</f>
        <v>0</v>
      </c>
      <c r="BJ357" s="52">
        <f>SUMIFS([7]手动调整!$F:$F,[7]手动调整!$B:$B,C357)</f>
        <v>0</v>
      </c>
      <c r="BK357" s="64" t="e">
        <f t="shared" si="78"/>
        <v>#REF!</v>
      </c>
    </row>
    <row r="358" spans="1:63">
      <c r="A358" s="68" t="s">
        <v>322</v>
      </c>
      <c r="B358" s="25" t="s">
        <v>460</v>
      </c>
      <c r="C358" s="25" t="str">
        <f t="shared" si="80"/>
        <v>保利+门店T区</v>
      </c>
      <c r="D358" s="23" t="str">
        <f>_xlfn.XLOOKUP(C358,[1]期初设置!$E:$E,[1]期初设置!$AM:$AM,0)</f>
        <v>单人</v>
      </c>
      <c r="E358" s="27">
        <f>IFERROR(_xlfn.XLOOKUP(C358,[1]期初设置!$E:$E,[1]期初设置!$R:$R),"")</f>
        <v>0</v>
      </c>
      <c r="F358" s="27">
        <f>IFERROR(_xlfn.XLOOKUP(C358,[1]期初设置!$E:$E,[1]期初设置!S:S),"")</f>
        <v>0</v>
      </c>
      <c r="G358" s="27">
        <f>IFERROR(_xlfn.XLOOKUP(C358,[1]期初设置!$E:$E,[1]期初设置!T:T),"")</f>
        <v>0</v>
      </c>
      <c r="H358" s="27">
        <f>IFERROR(_xlfn.XLOOKUP(C358,[1]期初设置!$E:$E,[1]期初设置!U:U),"")</f>
        <v>0</v>
      </c>
      <c r="I358" s="31">
        <f>_xlfn.XLOOKUP(A358,[2]门店排名!$C:$C,[2]门店排名!$E:$E,0)</f>
        <v>150031.33</v>
      </c>
      <c r="J358" s="31">
        <f>IFERROR(_xlfn.XLOOKUP(D358,'[1]⑥战队统计表-B-a-②呈现-业绩明细表④'!$A:$A,'[1]⑥战队统计表-B-a-②呈现-业绩明细表④'!$C:$C,0),"")</f>
        <v>0</v>
      </c>
      <c r="K358" s="32">
        <f>IFERROR(_xlfn.XLOOKUP(C358,[1]期初设置!$E:$E,[1]期初设置!$AI:$AI,0),"")</f>
        <v>0</v>
      </c>
      <c r="L358" s="33">
        <f>_xlfn.XLOOKUP(C358,[1]期初设置!$E:$E,[1]期初设置!$J:$J,0)</f>
        <v>0</v>
      </c>
      <c r="M358" s="35">
        <f>_xlfn.XLOOKUP(C358,[1]期初设置!$E:$E,[1]期初设置!$I:$I,0)</f>
        <v>0</v>
      </c>
      <c r="N358" s="35">
        <f>_xlfn.XLOOKUP(C358,[1]期初设置!$E:$E,[1]期初设置!$K:$K,0)</f>
        <v>0</v>
      </c>
      <c r="O358" s="33">
        <f>_xlfn.XLOOKUP(C358,[1]期初设置!$E:$E,[1]期初设置!$O:$O,0)</f>
        <v>0</v>
      </c>
      <c r="P358" s="35">
        <f>IF(_xlfn.XLOOKUP(C358,[1]期初设置!$E:$E,[1]期初设置!$N:$N,0)="同老店",0,_xlfn.XLOOKUP(C358,[1]期初设置!$E:$E,[1]期初设置!$N:$N,0))</f>
        <v>0</v>
      </c>
      <c r="Q358" s="38">
        <f>_xlfn.XLOOKUP(C358,'[3]7月'!$C:$C,'[3]7月'!$E:$E,0)</f>
        <v>0</v>
      </c>
      <c r="R358" s="38">
        <f>_xlfn.XLOOKUP(C358,'[3]7月'!$C:$C,'[3]7月'!$D:$D,0)</f>
        <v>0</v>
      </c>
      <c r="S358" s="38">
        <f>_xlfn.XLOOKUP(A358,[2]人头人次表!$A:$A,[2]人头人次表!$C:$C,0)</f>
        <v>186</v>
      </c>
      <c r="T358" s="38">
        <f>_xlfn.XLOOKUP(C358,'[4]②7月-汇总'!$D:$D,'[4]②7月-汇总'!$AP:$AP,0)</f>
        <v>0</v>
      </c>
      <c r="U358" s="38">
        <f>_xlfn.XLOOKUP(C358,'[4]②7月-汇总'!$D:$D,'[4]②7月-汇总'!$U:$U,0)</f>
        <v>0</v>
      </c>
      <c r="V358" s="41">
        <f>_xlfn.XLOOKUP(C358,[5]期初设置!$E:$E,[5]期初设置!$AG:$AG,0)</f>
        <v>0</v>
      </c>
      <c r="W358" s="42">
        <f>_xlfn.XLOOKUP(C358,[5]期初设置!$E:$E,[5]期初设置!$AH:$AH,0)</f>
        <v>0</v>
      </c>
      <c r="X358" s="42">
        <f>_xlfn.XLOOKUP(C358,[5]期初设置!$E:$E,[5]期初设置!$AI:$AI,0)</f>
        <v>0</v>
      </c>
      <c r="Y358" s="42" t="str">
        <f>_xlfn.XLOOKUP(C358,[5]期初设置!$E:$E,[5]期初设置!$AM:$AM,0)</f>
        <v/>
      </c>
      <c r="Z358" s="42">
        <f t="shared" si="67"/>
        <v>375.078325</v>
      </c>
      <c r="AA358" s="42">
        <f t="shared" si="68"/>
        <v>375.078325</v>
      </c>
      <c r="AB358" s="42">
        <f>_xlfn.XLOOKUP(C358,'[6]健康师-人工底薪'!$A:$A,'[6]健康师-人工底薪'!$AF:$AF,0)</f>
        <v>0</v>
      </c>
      <c r="AC358" s="47">
        <f t="shared" si="69"/>
        <v>0</v>
      </c>
      <c r="AD358" s="38">
        <f>_xlfn.XLOOKUP(C358,'[3]7月'!$C:$C,'[3]7月'!$F:$F,0)</f>
        <v>0</v>
      </c>
      <c r="AE358" s="38">
        <f>_xlfn.XLOOKUP(C358,'[8]7月'!$C:$C,'[8]7月'!$G:$G,0)</f>
        <v>0</v>
      </c>
      <c r="AF358" s="38">
        <f>_xlfn.XLOOKUP(C358,'[9]②7月-汇总'!$D:$D,'[9]②7月-汇总'!$W:$W,0)</f>
        <v>0</v>
      </c>
      <c r="AG358" s="38">
        <f>_xlfn.XLOOKUP(C358,'[9]②7月-汇总'!$D:$D,'[9]②7月-汇总'!$Z:$Z,0)</f>
        <v>0</v>
      </c>
      <c r="AH358" s="50" t="e">
        <f>AA358+AC358+#REF!+#REF!+#REF!+AF358+AG358+AD358+AE358</f>
        <v>#REF!</v>
      </c>
      <c r="AI358" s="38">
        <f>_xlfn.XLOOKUP(C358,'[9]①7月-花名册'!$E:$E,'[9]①7月-花名册'!$T:$T,0)</f>
        <v>0</v>
      </c>
      <c r="AJ358" s="38">
        <f t="shared" si="70"/>
        <v>0</v>
      </c>
      <c r="AK358" s="38">
        <f t="shared" si="71"/>
        <v>0</v>
      </c>
      <c r="AL358" s="38">
        <f t="shared" si="72"/>
        <v>0</v>
      </c>
      <c r="AM358" s="38" t="e">
        <f t="shared" si="73"/>
        <v>#REF!</v>
      </c>
      <c r="AN358" s="52">
        <f>_xlfn.XLOOKUP(C358,'[9]②7月-汇总'!$D:$D,'[9]②7月-汇总'!AI:AI,0)</f>
        <v>0</v>
      </c>
      <c r="AO358" s="52">
        <f>_xlfn.XLOOKUP(C358,'[9]②7月-汇总'!$D:$D,'[9]②7月-汇总'!AJ:AJ,0)</f>
        <v>0</v>
      </c>
      <c r="AP358" s="52">
        <f>_xlfn.XLOOKUP(C358,'[9]②7月-汇总'!$D:$D,'[9]②7月-汇总'!AL:AL,0)</f>
        <v>0</v>
      </c>
      <c r="AQ358" s="54">
        <f t="shared" si="74"/>
        <v>0</v>
      </c>
      <c r="AR358" s="55">
        <f>_xlfn.XLOOKUP(C358,'[9]②7月-汇总'!$D:$D,'[9]②7月-汇总'!X:X,0)</f>
        <v>0</v>
      </c>
      <c r="AS358" s="55">
        <f>_xlfn.XLOOKUP(C358,'[9]②7月-汇总'!$D:$D,'[9]②7月-汇总'!Y:Y,0)</f>
        <v>0</v>
      </c>
      <c r="AT358" s="55"/>
      <c r="AU358" s="52">
        <f>_xlfn.XLOOKUP(C358,'[10]7月社保'!$B:$B,'[10]7月社保'!$L:$L,0)</f>
        <v>0</v>
      </c>
      <c r="AV358" s="52">
        <f>IFERROR(IF(AL358&gt;0,_xlfn.XLOOKUP(C358,[11]健康师明细!$C:$C,[11]健康师明细!$N:$N,0),0),0)</f>
        <v>0</v>
      </c>
      <c r="AW358" s="52">
        <f>_xlfn.XLOOKUP(C358,'[9]②7月-汇总'!$D:$D,'[9]②7月-汇总'!$AC:$AC,0)</f>
        <v>0</v>
      </c>
      <c r="AX358" s="52">
        <f>_xlfn.XLOOKUP(C358,'[9]②7月-汇总'!$D:$D,'[9]②7月-汇总'!$AB:$AB,0)</f>
        <v>0</v>
      </c>
      <c r="AY358" s="52">
        <f>_xlfn.XLOOKUP(C358,'[9]②7月-汇总'!$D:$D,'[9]②7月-汇总'!$AD:$AD,0)</f>
        <v>0</v>
      </c>
      <c r="AZ358" s="54">
        <f t="shared" si="75"/>
        <v>0</v>
      </c>
      <c r="BA358" s="52">
        <f>_xlfn.XLOOKUP(C358,[11]健康师明细!$C:$C,[11]健康师明细!$K:$K,0)</f>
        <v>0</v>
      </c>
      <c r="BB358" s="55">
        <f>_xlfn.XLOOKUP(C358,'[9]②7月-汇总'!$D:$D,'[9]②7月-汇总'!$AE:$AE,0)</f>
        <v>0</v>
      </c>
      <c r="BC358" s="55">
        <f>_xlfn.XLOOKUP(C358,'[9]②7月-汇总'!$D:$D,'[9]②7月-汇总'!$AF:$AF,0)</f>
        <v>0</v>
      </c>
      <c r="BD358" s="58">
        <f>_xlfn.XLOOKUP(C358,'[9]②7月-汇总'!$D:$D,'[9]②7月-汇总'!$AG:$AG,0)</f>
        <v>0</v>
      </c>
      <c r="BE358" s="60" t="e">
        <f t="shared" si="79"/>
        <v>#REF!</v>
      </c>
      <c r="BF358" s="52">
        <f>_xlfn.XLOOKUP(C358,'[9]①7月-花名册'!$E:$E,'[9]①7月-花名册'!$U:$U,0)</f>
        <v>0</v>
      </c>
      <c r="BG358" s="61" t="e">
        <f t="shared" si="76"/>
        <v>#REF!</v>
      </c>
      <c r="BH358" s="61" t="e">
        <f t="shared" si="77"/>
        <v>#REF!</v>
      </c>
      <c r="BI358" s="52">
        <f>_xlfn.XLOOKUP(C358,[9]上月未发人员明细!$A:$A,[9]上月未发人员明细!$I:$I,0)</f>
        <v>0</v>
      </c>
      <c r="BJ358" s="52">
        <f>SUMIFS([7]手动调整!$F:$F,[7]手动调整!$B:$B,C358)</f>
        <v>0</v>
      </c>
      <c r="BK358" s="64" t="e">
        <f t="shared" si="78"/>
        <v>#REF!</v>
      </c>
    </row>
    <row r="359" spans="1:63">
      <c r="A359" s="68" t="s">
        <v>217</v>
      </c>
      <c r="B359" s="25" t="s">
        <v>460</v>
      </c>
      <c r="C359" s="25" t="str">
        <f t="shared" si="80"/>
        <v>骑士郡+门店T区</v>
      </c>
      <c r="D359" s="23" t="str">
        <f>_xlfn.XLOOKUP(C359,[1]期初设置!$E:$E,[1]期初设置!$AM:$AM,0)</f>
        <v>单人</v>
      </c>
      <c r="E359" s="27">
        <f>IFERROR(_xlfn.XLOOKUP(C359,[1]期初设置!$E:$E,[1]期初设置!$R:$R),"")</f>
        <v>0</v>
      </c>
      <c r="F359" s="27">
        <f>IFERROR(_xlfn.XLOOKUP(C359,[1]期初设置!$E:$E,[1]期初设置!S:S),"")</f>
        <v>0</v>
      </c>
      <c r="G359" s="27">
        <f>IFERROR(_xlfn.XLOOKUP(C359,[1]期初设置!$E:$E,[1]期初设置!T:T),"")</f>
        <v>0</v>
      </c>
      <c r="H359" s="27">
        <f>IFERROR(_xlfn.XLOOKUP(C359,[1]期初设置!$E:$E,[1]期初设置!U:U),"")</f>
        <v>0</v>
      </c>
      <c r="I359" s="31">
        <f>_xlfn.XLOOKUP(A359,[2]门店排名!$C:$C,[2]门店排名!$E:$E,0)</f>
        <v>158633</v>
      </c>
      <c r="J359" s="31">
        <f>IFERROR(_xlfn.XLOOKUP(D359,'[1]⑥战队统计表-B-a-②呈现-业绩明细表④'!$A:$A,'[1]⑥战队统计表-B-a-②呈现-业绩明细表④'!$C:$C,0),"")</f>
        <v>0</v>
      </c>
      <c r="K359" s="32">
        <f>IFERROR(_xlfn.XLOOKUP(C359,[1]期初设置!$E:$E,[1]期初设置!$AI:$AI,0),"")</f>
        <v>0</v>
      </c>
      <c r="L359" s="33">
        <f>_xlfn.XLOOKUP(C359,[1]期初设置!$E:$E,[1]期初设置!$J:$J,0)</f>
        <v>0</v>
      </c>
      <c r="M359" s="35">
        <f>_xlfn.XLOOKUP(C359,[1]期初设置!$E:$E,[1]期初设置!$I:$I,0)</f>
        <v>0</v>
      </c>
      <c r="N359" s="35">
        <f>_xlfn.XLOOKUP(C359,[1]期初设置!$E:$E,[1]期初设置!$K:$K,0)</f>
        <v>0</v>
      </c>
      <c r="O359" s="33">
        <f>_xlfn.XLOOKUP(C359,[1]期初设置!$E:$E,[1]期初设置!$O:$O,0)</f>
        <v>0</v>
      </c>
      <c r="P359" s="35">
        <f>IF(_xlfn.XLOOKUP(C359,[1]期初设置!$E:$E,[1]期初设置!$N:$N,0)="同老店",0,_xlfn.XLOOKUP(C359,[1]期初设置!$E:$E,[1]期初设置!$N:$N,0))</f>
        <v>0</v>
      </c>
      <c r="Q359" s="38">
        <f>_xlfn.XLOOKUP(C359,'[3]7月'!$C:$C,'[3]7月'!$E:$E,0)</f>
        <v>0</v>
      </c>
      <c r="R359" s="38">
        <f>_xlfn.XLOOKUP(C359,'[3]7月'!$C:$C,'[3]7月'!$D:$D,0)</f>
        <v>0</v>
      </c>
      <c r="S359" s="38">
        <f>_xlfn.XLOOKUP(A359,[2]人头人次表!$A:$A,[2]人头人次表!$C:$C,0)</f>
        <v>177</v>
      </c>
      <c r="T359" s="38">
        <f>_xlfn.XLOOKUP(C359,'[4]②7月-汇总'!$D:$D,'[4]②7月-汇总'!$AP:$AP,0)</f>
        <v>0</v>
      </c>
      <c r="U359" s="38">
        <f>_xlfn.XLOOKUP(C359,'[4]②7月-汇总'!$D:$D,'[4]②7月-汇总'!$U:$U,0)</f>
        <v>0</v>
      </c>
      <c r="V359" s="41">
        <f>_xlfn.XLOOKUP(C359,[5]期初设置!$E:$E,[5]期初设置!$AG:$AG,0)</f>
        <v>0</v>
      </c>
      <c r="W359" s="42">
        <f>_xlfn.XLOOKUP(C359,[5]期初设置!$E:$E,[5]期初设置!$AH:$AH,0)</f>
        <v>0</v>
      </c>
      <c r="X359" s="42">
        <f>_xlfn.XLOOKUP(C359,[5]期初设置!$E:$E,[5]期初设置!$AI:$AI,0)</f>
        <v>0</v>
      </c>
      <c r="Y359" s="42" t="str">
        <f>_xlfn.XLOOKUP(C359,[5]期初设置!$E:$E,[5]期初设置!$AM:$AM,0)</f>
        <v/>
      </c>
      <c r="Z359" s="42">
        <f t="shared" si="67"/>
        <v>396.5825</v>
      </c>
      <c r="AA359" s="42">
        <f t="shared" si="68"/>
        <v>396.5825</v>
      </c>
      <c r="AB359" s="42">
        <f>_xlfn.XLOOKUP(C359,'[6]健康师-人工底薪'!$A:$A,'[6]健康师-人工底薪'!$AF:$AF,0)</f>
        <v>0</v>
      </c>
      <c r="AC359" s="47">
        <f t="shared" si="69"/>
        <v>0</v>
      </c>
      <c r="AD359" s="38">
        <f>_xlfn.XLOOKUP(C359,'[3]7月'!$C:$C,'[3]7月'!$F:$F,0)</f>
        <v>0</v>
      </c>
      <c r="AE359" s="38">
        <f>_xlfn.XLOOKUP(C359,'[8]7月'!$C:$C,'[8]7月'!$G:$G,0)</f>
        <v>0</v>
      </c>
      <c r="AF359" s="38">
        <f>_xlfn.XLOOKUP(C359,'[9]②7月-汇总'!$D:$D,'[9]②7月-汇总'!$W:$W,0)</f>
        <v>0</v>
      </c>
      <c r="AG359" s="38">
        <f>_xlfn.XLOOKUP(C359,'[9]②7月-汇总'!$D:$D,'[9]②7月-汇总'!$Z:$Z,0)</f>
        <v>0</v>
      </c>
      <c r="AH359" s="50" t="e">
        <f>AA359+AC359+#REF!+#REF!+#REF!+AF359+AG359+AD359+AE359</f>
        <v>#REF!</v>
      </c>
      <c r="AI359" s="38">
        <f>_xlfn.XLOOKUP(C359,'[9]①7月-花名册'!$E:$E,'[9]①7月-花名册'!$T:$T,0)</f>
        <v>0</v>
      </c>
      <c r="AJ359" s="38">
        <f t="shared" si="70"/>
        <v>0</v>
      </c>
      <c r="AK359" s="38">
        <f t="shared" si="71"/>
        <v>0</v>
      </c>
      <c r="AL359" s="38">
        <f t="shared" si="72"/>
        <v>0</v>
      </c>
      <c r="AM359" s="38" t="e">
        <f t="shared" si="73"/>
        <v>#REF!</v>
      </c>
      <c r="AN359" s="52">
        <f>_xlfn.XLOOKUP(C359,'[9]②7月-汇总'!$D:$D,'[9]②7月-汇总'!AI:AI,0)</f>
        <v>0</v>
      </c>
      <c r="AO359" s="52">
        <f>_xlfn.XLOOKUP(C359,'[9]②7月-汇总'!$D:$D,'[9]②7月-汇总'!AJ:AJ,0)</f>
        <v>0</v>
      </c>
      <c r="AP359" s="52">
        <f>_xlfn.XLOOKUP(C359,'[9]②7月-汇总'!$D:$D,'[9]②7月-汇总'!AL:AL,0)</f>
        <v>0</v>
      </c>
      <c r="AQ359" s="54">
        <f t="shared" si="74"/>
        <v>0</v>
      </c>
      <c r="AR359" s="55">
        <f>_xlfn.XLOOKUP(C359,'[9]②7月-汇总'!$D:$D,'[9]②7月-汇总'!X:X,0)</f>
        <v>0</v>
      </c>
      <c r="AS359" s="55">
        <f>_xlfn.XLOOKUP(C359,'[9]②7月-汇总'!$D:$D,'[9]②7月-汇总'!Y:Y,0)</f>
        <v>0</v>
      </c>
      <c r="AT359" s="55"/>
      <c r="AU359" s="52">
        <f>_xlfn.XLOOKUP(C359,'[10]7月社保'!$B:$B,'[10]7月社保'!$L:$L,0)</f>
        <v>0</v>
      </c>
      <c r="AV359" s="52">
        <f>IFERROR(IF(AL359&gt;0,_xlfn.XLOOKUP(C359,[11]健康师明细!$C:$C,[11]健康师明细!$N:$N,0),0),0)</f>
        <v>0</v>
      </c>
      <c r="AW359" s="52">
        <f>_xlfn.XLOOKUP(C359,'[9]②7月-汇总'!$D:$D,'[9]②7月-汇总'!$AC:$AC,0)</f>
        <v>0</v>
      </c>
      <c r="AX359" s="52">
        <f>_xlfn.XLOOKUP(C359,'[9]②7月-汇总'!$D:$D,'[9]②7月-汇总'!$AB:$AB,0)</f>
        <v>0</v>
      </c>
      <c r="AY359" s="52">
        <f>_xlfn.XLOOKUP(C359,'[9]②7月-汇总'!$D:$D,'[9]②7月-汇总'!$AD:$AD,0)</f>
        <v>0</v>
      </c>
      <c r="AZ359" s="54">
        <f t="shared" si="75"/>
        <v>0</v>
      </c>
      <c r="BA359" s="52">
        <f>_xlfn.XLOOKUP(C359,[11]健康师明细!$C:$C,[11]健康师明细!$K:$K,0)</f>
        <v>0</v>
      </c>
      <c r="BB359" s="55">
        <f>_xlfn.XLOOKUP(C359,'[9]②7月-汇总'!$D:$D,'[9]②7月-汇总'!$AE:$AE,0)</f>
        <v>0</v>
      </c>
      <c r="BC359" s="55">
        <f>_xlfn.XLOOKUP(C359,'[9]②7月-汇总'!$D:$D,'[9]②7月-汇总'!$AF:$AF,0)</f>
        <v>0</v>
      </c>
      <c r="BD359" s="58">
        <f>_xlfn.XLOOKUP(C359,'[9]②7月-汇总'!$D:$D,'[9]②7月-汇总'!$AG:$AG,0)</f>
        <v>0</v>
      </c>
      <c r="BE359" s="60" t="e">
        <f t="shared" si="79"/>
        <v>#REF!</v>
      </c>
      <c r="BF359" s="52">
        <f>_xlfn.XLOOKUP(C359,'[9]①7月-花名册'!$E:$E,'[9]①7月-花名册'!$U:$U,0)</f>
        <v>0</v>
      </c>
      <c r="BG359" s="61" t="e">
        <f t="shared" si="76"/>
        <v>#REF!</v>
      </c>
      <c r="BH359" s="61" t="e">
        <f t="shared" si="77"/>
        <v>#REF!</v>
      </c>
      <c r="BI359" s="52">
        <f>_xlfn.XLOOKUP(C359,[9]上月未发人员明细!$A:$A,[9]上月未发人员明细!$I:$I,0)</f>
        <v>0</v>
      </c>
      <c r="BJ359" s="52">
        <f>SUMIFS([7]手动调整!$F:$F,[7]手动调整!$B:$B,C359)</f>
        <v>0</v>
      </c>
      <c r="BK359" s="64" t="e">
        <f t="shared" si="78"/>
        <v>#REF!</v>
      </c>
    </row>
    <row r="360" spans="1:63">
      <c r="A360" s="68" t="s">
        <v>190</v>
      </c>
      <c r="B360" s="25" t="s">
        <v>460</v>
      </c>
      <c r="C360" s="25" t="str">
        <f t="shared" si="80"/>
        <v>荣华南路+门店T区</v>
      </c>
      <c r="D360" s="23" t="str">
        <f>_xlfn.XLOOKUP(C360,[1]期初设置!$E:$E,[1]期初设置!$AM:$AM,0)</f>
        <v>单人</v>
      </c>
      <c r="E360" s="27">
        <f>IFERROR(_xlfn.XLOOKUP(C360,[1]期初设置!$E:$E,[1]期初设置!$R:$R),"")</f>
        <v>0</v>
      </c>
      <c r="F360" s="27">
        <f>IFERROR(_xlfn.XLOOKUP(C360,[1]期初设置!$E:$E,[1]期初设置!S:S),"")</f>
        <v>0</v>
      </c>
      <c r="G360" s="27">
        <f>IFERROR(_xlfn.XLOOKUP(C360,[1]期初设置!$E:$E,[1]期初设置!T:T),"")</f>
        <v>0</v>
      </c>
      <c r="H360" s="27">
        <f>IFERROR(_xlfn.XLOOKUP(C360,[1]期初设置!$E:$E,[1]期初设置!U:U),"")</f>
        <v>0</v>
      </c>
      <c r="I360" s="31">
        <f>_xlfn.XLOOKUP(A360,[2]门店排名!$C:$C,[2]门店排名!$E:$E,0)</f>
        <v>180024</v>
      </c>
      <c r="J360" s="31">
        <f>IFERROR(_xlfn.XLOOKUP(D360,'[1]⑥战队统计表-B-a-②呈现-业绩明细表④'!$A:$A,'[1]⑥战队统计表-B-a-②呈现-业绩明细表④'!$C:$C,0),"")</f>
        <v>0</v>
      </c>
      <c r="K360" s="32">
        <f>IFERROR(_xlfn.XLOOKUP(C360,[1]期初设置!$E:$E,[1]期初设置!$AI:$AI,0),"")</f>
        <v>0</v>
      </c>
      <c r="L360" s="33">
        <f>_xlfn.XLOOKUP(C360,[1]期初设置!$E:$E,[1]期初设置!$J:$J,0)</f>
        <v>0</v>
      </c>
      <c r="M360" s="35">
        <f>_xlfn.XLOOKUP(C360,[1]期初设置!$E:$E,[1]期初设置!$I:$I,0)</f>
        <v>0</v>
      </c>
      <c r="N360" s="35">
        <f>_xlfn.XLOOKUP(C360,[1]期初设置!$E:$E,[1]期初设置!$K:$K,0)</f>
        <v>0</v>
      </c>
      <c r="O360" s="33">
        <f>_xlfn.XLOOKUP(C360,[1]期初设置!$E:$E,[1]期初设置!$O:$O,0)</f>
        <v>0</v>
      </c>
      <c r="P360" s="35">
        <f>IF(_xlfn.XLOOKUP(C360,[1]期初设置!$E:$E,[1]期初设置!$N:$N,0)="同老店",0,_xlfn.XLOOKUP(C360,[1]期初设置!$E:$E,[1]期初设置!$N:$N,0))</f>
        <v>0</v>
      </c>
      <c r="Q360" s="38">
        <f>_xlfn.XLOOKUP(C360,'[3]7月'!$C:$C,'[3]7月'!$E:$E,0)</f>
        <v>0</v>
      </c>
      <c r="R360" s="38">
        <f>_xlfn.XLOOKUP(C360,'[3]7月'!$C:$C,'[3]7月'!$D:$D,0)</f>
        <v>0</v>
      </c>
      <c r="S360" s="38">
        <f>_xlfn.XLOOKUP(A360,[2]人头人次表!$A:$A,[2]人头人次表!$C:$C,0)</f>
        <v>140</v>
      </c>
      <c r="T360" s="38">
        <f>_xlfn.XLOOKUP(C360,'[4]②7月-汇总'!$D:$D,'[4]②7月-汇总'!$AP:$AP,0)</f>
        <v>0</v>
      </c>
      <c r="U360" s="38">
        <f>_xlfn.XLOOKUP(C360,'[4]②7月-汇总'!$D:$D,'[4]②7月-汇总'!$U:$U,0)</f>
        <v>0</v>
      </c>
      <c r="V360" s="41">
        <f>_xlfn.XLOOKUP(C360,[5]期初设置!$E:$E,[5]期初设置!$AG:$AG,0)</f>
        <v>0</v>
      </c>
      <c r="W360" s="42">
        <f>_xlfn.XLOOKUP(C360,[5]期初设置!$E:$E,[5]期初设置!$AH:$AH,0)</f>
        <v>0</v>
      </c>
      <c r="X360" s="42">
        <f>_xlfn.XLOOKUP(C360,[5]期初设置!$E:$E,[5]期初设置!$AI:$AI,0)</f>
        <v>0</v>
      </c>
      <c r="Y360" s="42" t="str">
        <f>_xlfn.XLOOKUP(C360,[5]期初设置!$E:$E,[5]期初设置!$AM:$AM,0)</f>
        <v/>
      </c>
      <c r="Z360" s="42">
        <f t="shared" si="67"/>
        <v>450.06</v>
      </c>
      <c r="AA360" s="42">
        <f t="shared" si="68"/>
        <v>450.06</v>
      </c>
      <c r="AB360" s="42">
        <f>_xlfn.XLOOKUP(C360,'[6]健康师-人工底薪'!$A:$A,'[6]健康师-人工底薪'!$AF:$AF,0)</f>
        <v>0</v>
      </c>
      <c r="AC360" s="47">
        <f t="shared" si="69"/>
        <v>0</v>
      </c>
      <c r="AD360" s="38">
        <f>_xlfn.XLOOKUP(C360,'[3]7月'!$C:$C,'[3]7月'!$F:$F,0)</f>
        <v>0</v>
      </c>
      <c r="AE360" s="38">
        <f>_xlfn.XLOOKUP(C360,'[8]7月'!$C:$C,'[8]7月'!$G:$G,0)</f>
        <v>0</v>
      </c>
      <c r="AF360" s="38">
        <f>_xlfn.XLOOKUP(C360,'[9]②7月-汇总'!$D:$D,'[9]②7月-汇总'!$W:$W,0)</f>
        <v>0</v>
      </c>
      <c r="AG360" s="38">
        <f>_xlfn.XLOOKUP(C360,'[9]②7月-汇总'!$D:$D,'[9]②7月-汇总'!$Z:$Z,0)</f>
        <v>0</v>
      </c>
      <c r="AH360" s="50" t="e">
        <f>AA360+AC360+#REF!+#REF!+#REF!+AF360+AG360+AD360+AE360</f>
        <v>#REF!</v>
      </c>
      <c r="AI360" s="38">
        <f>_xlfn.XLOOKUP(C360,'[9]①7月-花名册'!$E:$E,'[9]①7月-花名册'!$T:$T,0)</f>
        <v>0</v>
      </c>
      <c r="AJ360" s="38">
        <f t="shared" si="70"/>
        <v>0</v>
      </c>
      <c r="AK360" s="38">
        <f t="shared" si="71"/>
        <v>0</v>
      </c>
      <c r="AL360" s="38">
        <f t="shared" si="72"/>
        <v>0</v>
      </c>
      <c r="AM360" s="38" t="e">
        <f t="shared" si="73"/>
        <v>#REF!</v>
      </c>
      <c r="AN360" s="52">
        <f>_xlfn.XLOOKUP(C360,'[9]②7月-汇总'!$D:$D,'[9]②7月-汇总'!AI:AI,0)</f>
        <v>0</v>
      </c>
      <c r="AO360" s="52">
        <f>_xlfn.XLOOKUP(C360,'[9]②7月-汇总'!$D:$D,'[9]②7月-汇总'!AJ:AJ,0)</f>
        <v>0</v>
      </c>
      <c r="AP360" s="52">
        <f>_xlfn.XLOOKUP(C360,'[9]②7月-汇总'!$D:$D,'[9]②7月-汇总'!AL:AL,0)</f>
        <v>0</v>
      </c>
      <c r="AQ360" s="54">
        <f t="shared" si="74"/>
        <v>0</v>
      </c>
      <c r="AR360" s="55">
        <f>_xlfn.XLOOKUP(C360,'[9]②7月-汇总'!$D:$D,'[9]②7月-汇总'!X:X,0)</f>
        <v>0</v>
      </c>
      <c r="AS360" s="55">
        <f>_xlfn.XLOOKUP(C360,'[9]②7月-汇总'!$D:$D,'[9]②7月-汇总'!Y:Y,0)</f>
        <v>0</v>
      </c>
      <c r="AT360" s="55"/>
      <c r="AU360" s="52">
        <f>_xlfn.XLOOKUP(C360,'[10]7月社保'!$B:$B,'[10]7月社保'!$L:$L,0)</f>
        <v>0</v>
      </c>
      <c r="AV360" s="52">
        <f>IFERROR(IF(AL360&gt;0,_xlfn.XLOOKUP(C360,[11]健康师明细!$C:$C,[11]健康师明细!$N:$N,0),0),0)</f>
        <v>0</v>
      </c>
      <c r="AW360" s="52">
        <f>_xlfn.XLOOKUP(C360,'[9]②7月-汇总'!$D:$D,'[9]②7月-汇总'!$AC:$AC,0)</f>
        <v>0</v>
      </c>
      <c r="AX360" s="52">
        <f>_xlfn.XLOOKUP(C360,'[9]②7月-汇总'!$D:$D,'[9]②7月-汇总'!$AB:$AB,0)</f>
        <v>0</v>
      </c>
      <c r="AY360" s="52">
        <f>_xlfn.XLOOKUP(C360,'[9]②7月-汇总'!$D:$D,'[9]②7月-汇总'!$AD:$AD,0)</f>
        <v>0</v>
      </c>
      <c r="AZ360" s="54">
        <f t="shared" si="75"/>
        <v>0</v>
      </c>
      <c r="BA360" s="52">
        <f>_xlfn.XLOOKUP(C360,[11]健康师明细!$C:$C,[11]健康师明细!$K:$K,0)</f>
        <v>0</v>
      </c>
      <c r="BB360" s="55">
        <f>_xlfn.XLOOKUP(C360,'[9]②7月-汇总'!$D:$D,'[9]②7月-汇总'!$AE:$AE,0)</f>
        <v>0</v>
      </c>
      <c r="BC360" s="55">
        <f>_xlfn.XLOOKUP(C360,'[9]②7月-汇总'!$D:$D,'[9]②7月-汇总'!$AF:$AF,0)</f>
        <v>0</v>
      </c>
      <c r="BD360" s="58">
        <f>_xlfn.XLOOKUP(C360,'[9]②7月-汇总'!$D:$D,'[9]②7月-汇总'!$AG:$AG,0)</f>
        <v>0</v>
      </c>
      <c r="BE360" s="60" t="e">
        <f t="shared" si="79"/>
        <v>#REF!</v>
      </c>
      <c r="BF360" s="52">
        <f>_xlfn.XLOOKUP(C360,'[9]①7月-花名册'!$E:$E,'[9]①7月-花名册'!$U:$U,0)</f>
        <v>0</v>
      </c>
      <c r="BG360" s="61" t="e">
        <f t="shared" si="76"/>
        <v>#REF!</v>
      </c>
      <c r="BH360" s="61" t="e">
        <f t="shared" si="77"/>
        <v>#REF!</v>
      </c>
      <c r="BI360" s="52">
        <f>_xlfn.XLOOKUP(C360,[9]上月未发人员明细!$A:$A,[9]上月未发人员明细!$I:$I,0)</f>
        <v>0</v>
      </c>
      <c r="BJ360" s="52">
        <f>SUMIFS([7]手动调整!$F:$F,[7]手动调整!$B:$B,C360)</f>
        <v>0</v>
      </c>
      <c r="BK360" s="64" t="e">
        <f t="shared" si="78"/>
        <v>#REF!</v>
      </c>
    </row>
    <row r="361" spans="1:63">
      <c r="A361" s="68" t="s">
        <v>153</v>
      </c>
      <c r="B361" s="25" t="s">
        <v>460</v>
      </c>
      <c r="C361" s="25" t="str">
        <f t="shared" si="80"/>
        <v>融创+门店T区</v>
      </c>
      <c r="D361" s="23" t="str">
        <f>_xlfn.XLOOKUP(C361,[1]期初设置!$E:$E,[1]期初设置!$AM:$AM,0)</f>
        <v>单人</v>
      </c>
      <c r="E361" s="27">
        <f>IFERROR(_xlfn.XLOOKUP(C361,[1]期初设置!$E:$E,[1]期初设置!$R:$R),"")</f>
        <v>0</v>
      </c>
      <c r="F361" s="27">
        <f>IFERROR(_xlfn.XLOOKUP(C361,[1]期初设置!$E:$E,[1]期初设置!S:S),"")</f>
        <v>0</v>
      </c>
      <c r="G361" s="27">
        <f>IFERROR(_xlfn.XLOOKUP(C361,[1]期初设置!$E:$E,[1]期初设置!T:T),"")</f>
        <v>0</v>
      </c>
      <c r="H361" s="27">
        <f>IFERROR(_xlfn.XLOOKUP(C361,[1]期初设置!$E:$E,[1]期初设置!U:U),"")</f>
        <v>0</v>
      </c>
      <c r="I361" s="31">
        <f>_xlfn.XLOOKUP(A361,[2]门店排名!$C:$C,[2]门店排名!$E:$E,0)</f>
        <v>152421</v>
      </c>
      <c r="J361" s="31">
        <f>IFERROR(_xlfn.XLOOKUP(D361,'[1]⑥战队统计表-B-a-②呈现-业绩明细表④'!$A:$A,'[1]⑥战队统计表-B-a-②呈现-业绩明细表④'!$C:$C,0),"")</f>
        <v>0</v>
      </c>
      <c r="K361" s="32">
        <f>IFERROR(_xlfn.XLOOKUP(C361,[1]期初设置!$E:$E,[1]期初设置!$AI:$AI,0),"")</f>
        <v>0</v>
      </c>
      <c r="L361" s="33">
        <f>_xlfn.XLOOKUP(C361,[1]期初设置!$E:$E,[1]期初设置!$J:$J,0)</f>
        <v>0</v>
      </c>
      <c r="M361" s="35">
        <f>_xlfn.XLOOKUP(C361,[1]期初设置!$E:$E,[1]期初设置!$I:$I,0)</f>
        <v>0</v>
      </c>
      <c r="N361" s="35">
        <f>_xlfn.XLOOKUP(C361,[1]期初设置!$E:$E,[1]期初设置!$K:$K,0)</f>
        <v>0</v>
      </c>
      <c r="O361" s="33">
        <f>_xlfn.XLOOKUP(C361,[1]期初设置!$E:$E,[1]期初设置!$O:$O,0)</f>
        <v>0</v>
      </c>
      <c r="P361" s="35">
        <f>IF(_xlfn.XLOOKUP(C361,[1]期初设置!$E:$E,[1]期初设置!$N:$N,0)="同老店",0,_xlfn.XLOOKUP(C361,[1]期初设置!$E:$E,[1]期初设置!$N:$N,0))</f>
        <v>0</v>
      </c>
      <c r="Q361" s="38">
        <f>_xlfn.XLOOKUP(C361,'[3]7月'!$C:$C,'[3]7月'!$E:$E,0)</f>
        <v>0</v>
      </c>
      <c r="R361" s="38">
        <f>_xlfn.XLOOKUP(C361,'[3]7月'!$C:$C,'[3]7月'!$D:$D,0)</f>
        <v>0</v>
      </c>
      <c r="S361" s="38">
        <f>_xlfn.XLOOKUP(A361,[2]人头人次表!$A:$A,[2]人头人次表!$C:$C,0)</f>
        <v>138</v>
      </c>
      <c r="T361" s="38">
        <f>_xlfn.XLOOKUP(C361,'[4]②7月-汇总'!$D:$D,'[4]②7月-汇总'!$AP:$AP,0)</f>
        <v>0</v>
      </c>
      <c r="U361" s="38">
        <f>_xlfn.XLOOKUP(C361,'[4]②7月-汇总'!$D:$D,'[4]②7月-汇总'!$U:$U,0)</f>
        <v>0</v>
      </c>
      <c r="V361" s="41">
        <f>_xlfn.XLOOKUP(C361,[5]期初设置!$E:$E,[5]期初设置!$AG:$AG,0)</f>
        <v>0</v>
      </c>
      <c r="W361" s="42">
        <f>_xlfn.XLOOKUP(C361,[5]期初设置!$E:$E,[5]期初设置!$AH:$AH,0)</f>
        <v>0</v>
      </c>
      <c r="X361" s="42">
        <f>_xlfn.XLOOKUP(C361,[5]期初设置!$E:$E,[5]期初设置!$AI:$AI,0)</f>
        <v>0</v>
      </c>
      <c r="Y361" s="42" t="str">
        <f>_xlfn.XLOOKUP(C361,[5]期初设置!$E:$E,[5]期初设置!$AM:$AM,0)</f>
        <v/>
      </c>
      <c r="Z361" s="42">
        <f t="shared" si="67"/>
        <v>381.0525</v>
      </c>
      <c r="AA361" s="42">
        <f t="shared" si="68"/>
        <v>381.0525</v>
      </c>
      <c r="AB361" s="42">
        <f>_xlfn.XLOOKUP(C361,'[6]健康师-人工底薪'!$A:$A,'[6]健康师-人工底薪'!$AF:$AF,0)</f>
        <v>0</v>
      </c>
      <c r="AC361" s="47">
        <f t="shared" si="69"/>
        <v>0</v>
      </c>
      <c r="AD361" s="38">
        <f>_xlfn.XLOOKUP(C361,'[3]7月'!$C:$C,'[3]7月'!$F:$F,0)</f>
        <v>0</v>
      </c>
      <c r="AE361" s="38">
        <f>_xlfn.XLOOKUP(C361,'[8]7月'!$C:$C,'[8]7月'!$G:$G,0)</f>
        <v>0</v>
      </c>
      <c r="AF361" s="38">
        <f>_xlfn.XLOOKUP(C361,'[9]②7月-汇总'!$D:$D,'[9]②7月-汇总'!$W:$W,0)</f>
        <v>0</v>
      </c>
      <c r="AG361" s="38">
        <f>_xlfn.XLOOKUP(C361,'[9]②7月-汇总'!$D:$D,'[9]②7月-汇总'!$Z:$Z,0)</f>
        <v>0</v>
      </c>
      <c r="AH361" s="50" t="e">
        <f>AA361+AC361+#REF!+#REF!+#REF!+AF361+AG361+AD361+AE361</f>
        <v>#REF!</v>
      </c>
      <c r="AI361" s="38">
        <f>_xlfn.XLOOKUP(C361,'[9]①7月-花名册'!$E:$E,'[9]①7月-花名册'!$T:$T,0)</f>
        <v>0</v>
      </c>
      <c r="AJ361" s="38">
        <f t="shared" si="70"/>
        <v>0</v>
      </c>
      <c r="AK361" s="38">
        <f t="shared" si="71"/>
        <v>0</v>
      </c>
      <c r="AL361" s="38">
        <f t="shared" si="72"/>
        <v>0</v>
      </c>
      <c r="AM361" s="38" t="e">
        <f t="shared" si="73"/>
        <v>#REF!</v>
      </c>
      <c r="AN361" s="52">
        <f>_xlfn.XLOOKUP(C361,'[9]②7月-汇总'!$D:$D,'[9]②7月-汇总'!AI:AI,0)</f>
        <v>0</v>
      </c>
      <c r="AO361" s="52">
        <f>_xlfn.XLOOKUP(C361,'[9]②7月-汇总'!$D:$D,'[9]②7月-汇总'!AJ:AJ,0)</f>
        <v>0</v>
      </c>
      <c r="AP361" s="52">
        <f>_xlfn.XLOOKUP(C361,'[9]②7月-汇总'!$D:$D,'[9]②7月-汇总'!AL:AL,0)</f>
        <v>0</v>
      </c>
      <c r="AQ361" s="54">
        <f t="shared" si="74"/>
        <v>0</v>
      </c>
      <c r="AR361" s="55">
        <f>_xlfn.XLOOKUP(C361,'[9]②7月-汇总'!$D:$D,'[9]②7月-汇总'!X:X,0)</f>
        <v>0</v>
      </c>
      <c r="AS361" s="55">
        <f>_xlfn.XLOOKUP(C361,'[9]②7月-汇总'!$D:$D,'[9]②7月-汇总'!Y:Y,0)</f>
        <v>0</v>
      </c>
      <c r="AT361" s="55"/>
      <c r="AU361" s="52">
        <f>_xlfn.XLOOKUP(C361,'[10]7月社保'!$B:$B,'[10]7月社保'!$L:$L,0)</f>
        <v>0</v>
      </c>
      <c r="AV361" s="52">
        <f>IFERROR(IF(AL361&gt;0,_xlfn.XLOOKUP(C361,[11]健康师明细!$C:$C,[11]健康师明细!$N:$N,0),0),0)</f>
        <v>0</v>
      </c>
      <c r="AW361" s="52">
        <f>_xlfn.XLOOKUP(C361,'[9]②7月-汇总'!$D:$D,'[9]②7月-汇总'!$AC:$AC,0)</f>
        <v>0</v>
      </c>
      <c r="AX361" s="52">
        <f>_xlfn.XLOOKUP(C361,'[9]②7月-汇总'!$D:$D,'[9]②7月-汇总'!$AB:$AB,0)</f>
        <v>0</v>
      </c>
      <c r="AY361" s="52">
        <f>_xlfn.XLOOKUP(C361,'[9]②7月-汇总'!$D:$D,'[9]②7月-汇总'!$AD:$AD,0)</f>
        <v>0</v>
      </c>
      <c r="AZ361" s="54">
        <f t="shared" si="75"/>
        <v>0</v>
      </c>
      <c r="BA361" s="52">
        <f>_xlfn.XLOOKUP(C361,[11]健康师明细!$C:$C,[11]健康师明细!$K:$K,0)</f>
        <v>0</v>
      </c>
      <c r="BB361" s="55">
        <f>_xlfn.XLOOKUP(C361,'[9]②7月-汇总'!$D:$D,'[9]②7月-汇总'!$AE:$AE,0)</f>
        <v>0</v>
      </c>
      <c r="BC361" s="55">
        <f>_xlfn.XLOOKUP(C361,'[9]②7月-汇总'!$D:$D,'[9]②7月-汇总'!$AF:$AF,0)</f>
        <v>0</v>
      </c>
      <c r="BD361" s="58">
        <f>_xlfn.XLOOKUP(C361,'[9]②7月-汇总'!$D:$D,'[9]②7月-汇总'!$AG:$AG,0)</f>
        <v>0</v>
      </c>
      <c r="BE361" s="60" t="e">
        <f t="shared" si="79"/>
        <v>#REF!</v>
      </c>
      <c r="BF361" s="52">
        <f>_xlfn.XLOOKUP(C361,'[9]①7月-花名册'!$E:$E,'[9]①7月-花名册'!$U:$U,0)</f>
        <v>0</v>
      </c>
      <c r="BG361" s="61" t="e">
        <f t="shared" si="76"/>
        <v>#REF!</v>
      </c>
      <c r="BH361" s="61" t="e">
        <f t="shared" si="77"/>
        <v>#REF!</v>
      </c>
      <c r="BI361" s="52">
        <f>_xlfn.XLOOKUP(C361,[9]上月未发人员明细!$A:$A,[9]上月未发人员明细!$I:$I,0)</f>
        <v>0</v>
      </c>
      <c r="BJ361" s="52">
        <f>SUMIFS([7]手动调整!$F:$F,[7]手动调整!$B:$B,C361)</f>
        <v>0</v>
      </c>
      <c r="BK361" s="64" t="e">
        <f t="shared" si="78"/>
        <v>#REF!</v>
      </c>
    </row>
  </sheetData>
  <autoFilter xmlns:etc="http://www.wps.cn/officeDocument/2017/etCustomData" ref="A7:BK361" etc:filterBottomFollowUsedRange="0">
    <extLst/>
  </autoFilter>
  <conditionalFormatting sqref="C7:D7">
    <cfRule type="duplicateValues" dxfId="0" priority="1"/>
  </conditionalFormatting>
  <pageMargins left="0.7" right="0.7" top="0.75" bottom="0.75" header="0.3" footer="0.3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A23"/>
  <sheetViews>
    <sheetView workbookViewId="0">
      <selection activeCell="B37" sqref="B37"/>
    </sheetView>
  </sheetViews>
  <sheetFormatPr defaultColWidth="9" defaultRowHeight="16.8"/>
  <cols>
    <col min="1" max="1" width="13" customWidth="1"/>
  </cols>
  <sheetData>
    <row r="1" spans="1:1">
      <c r="A1" s="4" t="s">
        <v>461</v>
      </c>
    </row>
    <row r="3" spans="1:1">
      <c r="A3" s="5" t="s">
        <v>462</v>
      </c>
    </row>
    <row r="7" spans="1:1">
      <c r="A7" s="5" t="s">
        <v>463</v>
      </c>
    </row>
    <row r="8" spans="1:1">
      <c r="A8" s="4" t="s">
        <v>464</v>
      </c>
    </row>
    <row r="9" spans="1:1">
      <c r="A9" s="4" t="s">
        <v>465</v>
      </c>
    </row>
    <row r="10" spans="1:1">
      <c r="A10" s="4" t="s">
        <v>466</v>
      </c>
    </row>
    <row r="11" spans="1:1">
      <c r="A11" s="4" t="s">
        <v>70</v>
      </c>
    </row>
    <row r="12" spans="1:1">
      <c r="A12" s="4" t="s">
        <v>467</v>
      </c>
    </row>
    <row r="13" spans="1:1">
      <c r="A13" s="4"/>
    </row>
    <row r="14" spans="1:1">
      <c r="A14" s="5" t="s">
        <v>468</v>
      </c>
    </row>
    <row r="15" spans="1:1">
      <c r="A15" s="4" t="s">
        <v>58</v>
      </c>
    </row>
    <row r="16" spans="1:1">
      <c r="A16" s="4" t="s">
        <v>59</v>
      </c>
    </row>
    <row r="17" spans="1:1">
      <c r="A17" s="4" t="s">
        <v>469</v>
      </c>
    </row>
    <row r="21" spans="1:1">
      <c r="A21" s="5" t="s">
        <v>470</v>
      </c>
    </row>
    <row r="22" spans="1:1">
      <c r="A22" s="4" t="s">
        <v>471</v>
      </c>
    </row>
    <row r="23" spans="1:1">
      <c r="A23" s="4" t="s">
        <v>472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workbookViewId="0">
      <selection activeCell="G35" sqref="G35"/>
    </sheetView>
  </sheetViews>
  <sheetFormatPr defaultColWidth="9" defaultRowHeight="13.6"/>
  <cols>
    <col min="1" max="2" width="9" style="1"/>
    <col min="3" max="3" width="11.75" style="2" customWidth="1"/>
    <col min="4" max="7" width="9" style="1"/>
    <col min="8" max="8" width="11.125" style="1" customWidth="1"/>
    <col min="9" max="9" width="12.875" style="2" customWidth="1"/>
    <col min="10" max="16" width="9" style="1"/>
    <col min="17" max="17" width="9" style="2"/>
    <col min="18" max="16384" width="9" style="1"/>
  </cols>
  <sheetData>
    <row r="1" spans="1:17">
      <c r="A1" s="1" t="e" cm="1">
        <f t="array" ref="A1">_xlfn.CHOOSECOLS(工资核对的全字段!A:BE,1,3,93)</f>
        <v>#VALUE!</v>
      </c>
      <c r="F1" s="1" t="s">
        <v>78</v>
      </c>
      <c r="G1" s="1" t="e" cm="1">
        <f t="array" ref="G1">_xlfn._xlws.FILTER(A:C,A:A=F1)</f>
        <v>#VALUE!</v>
      </c>
      <c r="I1" s="3"/>
      <c r="L1" s="1" t="s">
        <v>473</v>
      </c>
      <c r="M1" s="1" t="s">
        <v>122</v>
      </c>
      <c r="N1" s="1" t="s">
        <v>78</v>
      </c>
      <c r="O1" s="1" t="s">
        <v>474</v>
      </c>
      <c r="P1" s="1" t="s">
        <v>83</v>
      </c>
      <c r="Q1" s="3">
        <v>5494.5954</v>
      </c>
    </row>
    <row r="2" spans="9:17">
      <c r="I2" s="3"/>
      <c r="L2" s="1" t="s">
        <v>473</v>
      </c>
      <c r="M2" s="1" t="s">
        <v>122</v>
      </c>
      <c r="N2" s="1" t="s">
        <v>78</v>
      </c>
      <c r="O2" s="1" t="s">
        <v>12</v>
      </c>
      <c r="P2" s="1" t="s">
        <v>86</v>
      </c>
      <c r="Q2" s="3">
        <v>3880.40125</v>
      </c>
    </row>
    <row r="3" spans="9:17">
      <c r="I3" s="3"/>
      <c r="L3" s="1" t="s">
        <v>473</v>
      </c>
      <c r="M3" s="1" t="s">
        <v>122</v>
      </c>
      <c r="N3" s="1" t="s">
        <v>78</v>
      </c>
      <c r="O3" s="1" t="s">
        <v>12</v>
      </c>
      <c r="P3" s="1" t="s">
        <v>85</v>
      </c>
      <c r="Q3" s="3">
        <v>4729.1445</v>
      </c>
    </row>
    <row r="4" spans="9:17">
      <c r="I4" s="3"/>
      <c r="L4" s="1" t="s">
        <v>473</v>
      </c>
      <c r="M4" s="1" t="s">
        <v>122</v>
      </c>
      <c r="N4" s="1" t="s">
        <v>78</v>
      </c>
      <c r="O4" s="1" t="s">
        <v>475</v>
      </c>
      <c r="P4" s="1" t="s">
        <v>475</v>
      </c>
      <c r="Q4" s="2">
        <v>0</v>
      </c>
    </row>
    <row r="5" spans="9:17">
      <c r="I5" s="3"/>
      <c r="L5" s="1" t="s">
        <v>473</v>
      </c>
      <c r="M5" s="1" t="s">
        <v>122</v>
      </c>
      <c r="N5" s="1" t="s">
        <v>78</v>
      </c>
      <c r="O5" s="1" t="s">
        <v>474</v>
      </c>
      <c r="P5" s="1" t="s">
        <v>84</v>
      </c>
      <c r="Q5" s="3">
        <v>5510.4725</v>
      </c>
    </row>
    <row r="6" spans="9:17">
      <c r="I6" s="3"/>
      <c r="L6" s="1" t="s">
        <v>473</v>
      </c>
      <c r="M6" s="1" t="s">
        <v>122</v>
      </c>
      <c r="N6" s="1" t="s">
        <v>78</v>
      </c>
      <c r="O6" s="1" t="s">
        <v>12</v>
      </c>
      <c r="P6" s="1" t="s">
        <v>172</v>
      </c>
      <c r="Q6" s="2">
        <v>2880.38</v>
      </c>
    </row>
    <row r="7" spans="9:17">
      <c r="I7" s="3"/>
      <c r="L7" s="1" t="s">
        <v>473</v>
      </c>
      <c r="M7" s="1" t="s">
        <v>122</v>
      </c>
      <c r="N7" s="1" t="s">
        <v>78</v>
      </c>
      <c r="O7" s="1" t="s">
        <v>475</v>
      </c>
      <c r="P7" s="1" t="s">
        <v>475</v>
      </c>
      <c r="Q7" s="2">
        <v>0</v>
      </c>
    </row>
    <row r="8" spans="9:17">
      <c r="I8" s="3"/>
      <c r="L8" s="1" t="s">
        <v>473</v>
      </c>
      <c r="M8" s="1" t="s">
        <v>122</v>
      </c>
      <c r="N8" s="1" t="s">
        <v>78</v>
      </c>
      <c r="O8" s="1" t="s">
        <v>12</v>
      </c>
      <c r="P8" s="1" t="s">
        <v>476</v>
      </c>
      <c r="Q8" s="3">
        <v>1619</v>
      </c>
    </row>
    <row r="9" spans="12:17">
      <c r="L9" s="1" t="s">
        <v>473</v>
      </c>
      <c r="M9" s="1" t="s">
        <v>122</v>
      </c>
      <c r="N9" s="1" t="s">
        <v>78</v>
      </c>
      <c r="O9" s="1" t="s">
        <v>12</v>
      </c>
      <c r="P9" s="1" t="s">
        <v>477</v>
      </c>
      <c r="Q9" s="3">
        <v>2264.33333333333</v>
      </c>
    </row>
    <row r="10" spans="9:17">
      <c r="I10" s="3"/>
      <c r="L10" s="1" t="s">
        <v>473</v>
      </c>
      <c r="M10" s="1" t="s">
        <v>122</v>
      </c>
      <c r="N10" s="1" t="s">
        <v>78</v>
      </c>
      <c r="O10" s="1" t="s">
        <v>460</v>
      </c>
      <c r="P10" s="1" t="s">
        <v>460</v>
      </c>
      <c r="Q10" s="2">
        <v>440</v>
      </c>
    </row>
    <row r="11" spans="12:17">
      <c r="L11" s="1" t="s">
        <v>473</v>
      </c>
      <c r="M11" s="1" t="s">
        <v>122</v>
      </c>
      <c r="N11" s="1" t="s">
        <v>78</v>
      </c>
      <c r="O11" s="1" t="s">
        <v>81</v>
      </c>
      <c r="P11" s="1" t="s">
        <v>82</v>
      </c>
      <c r="Q11" s="3">
        <v>3663.352</v>
      </c>
    </row>
    <row r="12" spans="12:18">
      <c r="L12" s="1" t="s">
        <v>473</v>
      </c>
      <c r="M12" s="1" t="s">
        <v>122</v>
      </c>
      <c r="N12" s="1" t="s">
        <v>78</v>
      </c>
      <c r="O12" s="1" t="s">
        <v>79</v>
      </c>
      <c r="P12" s="1" t="s">
        <v>80</v>
      </c>
      <c r="Q12" s="3">
        <v>6701.8919</v>
      </c>
      <c r="R12" s="2">
        <f>Q12-I1</f>
        <v>6701.8919</v>
      </c>
    </row>
    <row r="13" spans="12:17">
      <c r="L13" s="1" t="s">
        <v>473</v>
      </c>
      <c r="M13" s="1" t="s">
        <v>122</v>
      </c>
      <c r="N13" s="1" t="s">
        <v>78</v>
      </c>
      <c r="O13" s="1" t="s">
        <v>402</v>
      </c>
      <c r="P13" s="1" t="s">
        <v>422</v>
      </c>
      <c r="Q13" s="3">
        <v>1300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361"/>
  <sheetViews>
    <sheetView workbookViewId="0">
      <selection activeCell="C13" sqref="C13"/>
    </sheetView>
  </sheetViews>
  <sheetFormatPr defaultColWidth="9" defaultRowHeight="16.8" outlineLevelCol="1"/>
  <cols>
    <col min="1" max="1" width="12.625" customWidth="1"/>
  </cols>
  <sheetData>
    <row r="2" spans="1:1">
      <c r="A2" t="s">
        <v>5</v>
      </c>
    </row>
    <row r="3" spans="1:1">
      <c r="A3" t="s">
        <v>7</v>
      </c>
    </row>
    <row r="6" spans="2:2">
      <c r="B6">
        <f>SUM(B8:B12000)</f>
        <v>166845.806451613</v>
      </c>
    </row>
    <row r="7" spans="1:2">
      <c r="A7" t="s">
        <v>17</v>
      </c>
      <c r="B7" t="s">
        <v>49</v>
      </c>
    </row>
    <row r="8" spans="1:2">
      <c r="A8" t="s">
        <v>80</v>
      </c>
      <c r="B8">
        <v>0</v>
      </c>
    </row>
    <row r="9" spans="1:2">
      <c r="A9" t="s">
        <v>82</v>
      </c>
      <c r="B9">
        <v>0</v>
      </c>
    </row>
    <row r="10" spans="1:2">
      <c r="A10" t="s">
        <v>83</v>
      </c>
      <c r="B10">
        <v>0</v>
      </c>
    </row>
    <row r="11" spans="1:2">
      <c r="A11" t="s">
        <v>84</v>
      </c>
      <c r="B11">
        <v>0</v>
      </c>
    </row>
    <row r="12" spans="1:2">
      <c r="A12" t="s">
        <v>85</v>
      </c>
      <c r="B12">
        <v>0</v>
      </c>
    </row>
    <row r="13" spans="1:2">
      <c r="A13" t="s">
        <v>86</v>
      </c>
      <c r="B13">
        <v>4000</v>
      </c>
    </row>
    <row r="14" spans="1:2">
      <c r="A14" t="s">
        <v>87</v>
      </c>
      <c r="B14">
        <v>5000</v>
      </c>
    </row>
    <row r="15" spans="1:2">
      <c r="A15" t="s">
        <v>90</v>
      </c>
      <c r="B15">
        <v>0</v>
      </c>
    </row>
    <row r="16" spans="1:2">
      <c r="A16" t="s">
        <v>92</v>
      </c>
      <c r="B16">
        <v>0</v>
      </c>
    </row>
    <row r="17" spans="1:2">
      <c r="A17" t="s">
        <v>93</v>
      </c>
      <c r="B17">
        <v>0</v>
      </c>
    </row>
    <row r="18" spans="1:2">
      <c r="A18" t="s">
        <v>94</v>
      </c>
      <c r="B18">
        <v>0</v>
      </c>
    </row>
    <row r="19" spans="1:2">
      <c r="A19" t="s">
        <v>95</v>
      </c>
      <c r="B19">
        <v>0</v>
      </c>
    </row>
    <row r="20" spans="1:2">
      <c r="A20" t="s">
        <v>96</v>
      </c>
      <c r="B20">
        <v>0</v>
      </c>
    </row>
    <row r="21" spans="1:2">
      <c r="A21" t="s">
        <v>97</v>
      </c>
      <c r="B21">
        <v>0</v>
      </c>
    </row>
    <row r="22" spans="1:2">
      <c r="A22" t="s">
        <v>98</v>
      </c>
      <c r="B22">
        <v>0</v>
      </c>
    </row>
    <row r="23" spans="1:2">
      <c r="A23" t="s">
        <v>99</v>
      </c>
      <c r="B23">
        <v>0</v>
      </c>
    </row>
    <row r="24" spans="1:2">
      <c r="A24" t="s">
        <v>100</v>
      </c>
      <c r="B24">
        <v>0</v>
      </c>
    </row>
    <row r="25" spans="1:2">
      <c r="A25" t="s">
        <v>101</v>
      </c>
      <c r="B25">
        <v>0</v>
      </c>
    </row>
    <row r="26" spans="1:2">
      <c r="A26" t="s">
        <v>103</v>
      </c>
      <c r="B26">
        <v>0</v>
      </c>
    </row>
    <row r="27" spans="1:2">
      <c r="A27" t="s">
        <v>105</v>
      </c>
      <c r="B27">
        <v>0</v>
      </c>
    </row>
    <row r="28" spans="1:2">
      <c r="A28" t="s">
        <v>106</v>
      </c>
      <c r="B28">
        <v>0</v>
      </c>
    </row>
    <row r="29" spans="1:2">
      <c r="A29" t="s">
        <v>107</v>
      </c>
      <c r="B29">
        <v>0</v>
      </c>
    </row>
    <row r="30" spans="1:2">
      <c r="A30" t="s">
        <v>108</v>
      </c>
      <c r="B30">
        <v>0</v>
      </c>
    </row>
    <row r="31" spans="1:2">
      <c r="A31" t="s">
        <v>109</v>
      </c>
      <c r="B31">
        <v>0</v>
      </c>
    </row>
    <row r="32" spans="1:2">
      <c r="A32" t="s">
        <v>110</v>
      </c>
      <c r="B32">
        <v>0</v>
      </c>
    </row>
    <row r="33" spans="1:2">
      <c r="A33" t="s">
        <v>111</v>
      </c>
      <c r="B33">
        <v>0</v>
      </c>
    </row>
    <row r="34" spans="1:2">
      <c r="A34" t="s">
        <v>113</v>
      </c>
      <c r="B34">
        <v>0</v>
      </c>
    </row>
    <row r="35" spans="1:2">
      <c r="A35" t="s">
        <v>115</v>
      </c>
      <c r="B35">
        <v>0</v>
      </c>
    </row>
    <row r="36" spans="1:2">
      <c r="A36" t="s">
        <v>116</v>
      </c>
      <c r="B36">
        <v>0</v>
      </c>
    </row>
    <row r="37" spans="1:2">
      <c r="A37" t="s">
        <v>117</v>
      </c>
      <c r="B37">
        <v>0</v>
      </c>
    </row>
    <row r="38" spans="1:2">
      <c r="A38" t="s">
        <v>118</v>
      </c>
      <c r="B38">
        <v>0</v>
      </c>
    </row>
    <row r="39" spans="1:2">
      <c r="A39" t="s">
        <v>119</v>
      </c>
      <c r="B39">
        <v>0</v>
      </c>
    </row>
    <row r="40" spans="1:2">
      <c r="A40" t="s">
        <v>120</v>
      </c>
      <c r="B40">
        <v>0</v>
      </c>
    </row>
    <row r="41" spans="1:2">
      <c r="A41" t="s">
        <v>121</v>
      </c>
      <c r="B41">
        <v>0</v>
      </c>
    </row>
    <row r="42" spans="1:2">
      <c r="A42" t="s">
        <v>123</v>
      </c>
      <c r="B42">
        <v>0</v>
      </c>
    </row>
    <row r="43" spans="1:2">
      <c r="A43" t="s">
        <v>125</v>
      </c>
      <c r="B43">
        <v>0</v>
      </c>
    </row>
    <row r="44" spans="1:2">
      <c r="A44" t="s">
        <v>126</v>
      </c>
      <c r="B44">
        <v>0</v>
      </c>
    </row>
    <row r="45" spans="1:2">
      <c r="A45" t="s">
        <v>127</v>
      </c>
      <c r="B45">
        <v>0</v>
      </c>
    </row>
    <row r="46" spans="1:2">
      <c r="A46" t="s">
        <v>129</v>
      </c>
      <c r="B46">
        <v>0</v>
      </c>
    </row>
    <row r="47" spans="1:2">
      <c r="A47" t="s">
        <v>130</v>
      </c>
      <c r="B47">
        <v>0</v>
      </c>
    </row>
    <row r="48" spans="1:2">
      <c r="A48" t="s">
        <v>131</v>
      </c>
      <c r="B48">
        <v>0</v>
      </c>
    </row>
    <row r="49" spans="1:2">
      <c r="A49" t="s">
        <v>132</v>
      </c>
      <c r="B49">
        <v>0</v>
      </c>
    </row>
    <row r="50" spans="1:2">
      <c r="A50" t="s">
        <v>133</v>
      </c>
      <c r="B50">
        <v>0</v>
      </c>
    </row>
    <row r="51" spans="1:2">
      <c r="A51" t="s">
        <v>135</v>
      </c>
      <c r="B51">
        <v>0</v>
      </c>
    </row>
    <row r="52" spans="1:2">
      <c r="A52" t="s">
        <v>136</v>
      </c>
      <c r="B52">
        <v>0</v>
      </c>
    </row>
    <row r="53" spans="1:2">
      <c r="A53" t="s">
        <v>137</v>
      </c>
      <c r="B53">
        <v>0</v>
      </c>
    </row>
    <row r="54" spans="1:2">
      <c r="A54" t="s">
        <v>138</v>
      </c>
      <c r="B54">
        <v>0</v>
      </c>
    </row>
    <row r="55" spans="1:2">
      <c r="A55" t="s">
        <v>139</v>
      </c>
      <c r="B55">
        <v>0</v>
      </c>
    </row>
    <row r="56" spans="1:2">
      <c r="A56" t="s">
        <v>140</v>
      </c>
      <c r="B56">
        <v>0</v>
      </c>
    </row>
    <row r="57" spans="1:2">
      <c r="A57" t="s">
        <v>141</v>
      </c>
      <c r="B57">
        <v>0</v>
      </c>
    </row>
    <row r="58" spans="1:2">
      <c r="A58" t="s">
        <v>142</v>
      </c>
      <c r="B58">
        <v>4000</v>
      </c>
    </row>
    <row r="59" spans="1:2">
      <c r="A59" t="s">
        <v>143</v>
      </c>
      <c r="B59">
        <v>7000</v>
      </c>
    </row>
    <row r="60" spans="1:2">
      <c r="A60" t="s">
        <v>145</v>
      </c>
      <c r="B60">
        <v>0</v>
      </c>
    </row>
    <row r="61" spans="1:2">
      <c r="A61" t="s">
        <v>146</v>
      </c>
      <c r="B61">
        <v>0</v>
      </c>
    </row>
    <row r="62" spans="1:2">
      <c r="A62" t="s">
        <v>147</v>
      </c>
      <c r="B62">
        <v>0</v>
      </c>
    </row>
    <row r="63" spans="1:2">
      <c r="A63" t="s">
        <v>148</v>
      </c>
      <c r="B63">
        <v>0</v>
      </c>
    </row>
    <row r="64" spans="1:2">
      <c r="A64" t="s">
        <v>149</v>
      </c>
      <c r="B64">
        <v>0</v>
      </c>
    </row>
    <row r="65" spans="1:2">
      <c r="A65" t="s">
        <v>150</v>
      </c>
      <c r="B65">
        <v>0</v>
      </c>
    </row>
    <row r="66" spans="1:2">
      <c r="A66" t="s">
        <v>152</v>
      </c>
      <c r="B66">
        <v>0</v>
      </c>
    </row>
    <row r="67" spans="1:2">
      <c r="A67" t="s">
        <v>154</v>
      </c>
      <c r="B67">
        <v>0</v>
      </c>
    </row>
    <row r="68" spans="1:2">
      <c r="A68" t="s">
        <v>155</v>
      </c>
      <c r="B68">
        <v>0</v>
      </c>
    </row>
    <row r="69" spans="1:2">
      <c r="A69" t="s">
        <v>156</v>
      </c>
      <c r="B69">
        <v>0</v>
      </c>
    </row>
    <row r="70" spans="1:2">
      <c r="A70" t="s">
        <v>157</v>
      </c>
      <c r="B70">
        <v>0</v>
      </c>
    </row>
    <row r="71" spans="1:2">
      <c r="A71" t="s">
        <v>158</v>
      </c>
      <c r="B71">
        <v>0</v>
      </c>
    </row>
    <row r="72" spans="1:2">
      <c r="A72" t="s">
        <v>159</v>
      </c>
      <c r="B72">
        <v>0</v>
      </c>
    </row>
    <row r="73" spans="1:2">
      <c r="A73" t="s">
        <v>160</v>
      </c>
      <c r="B73">
        <v>3500</v>
      </c>
    </row>
    <row r="74" spans="1:2">
      <c r="A74" t="s">
        <v>161</v>
      </c>
      <c r="B74">
        <v>4000</v>
      </c>
    </row>
    <row r="75" spans="1:2">
      <c r="A75" t="s">
        <v>163</v>
      </c>
      <c r="B75">
        <v>0</v>
      </c>
    </row>
    <row r="76" spans="1:2">
      <c r="A76" t="s">
        <v>165</v>
      </c>
      <c r="B76">
        <v>0</v>
      </c>
    </row>
    <row r="77" spans="1:2">
      <c r="A77" t="s">
        <v>166</v>
      </c>
      <c r="B77">
        <v>5000</v>
      </c>
    </row>
    <row r="78" spans="1:2">
      <c r="A78" t="s">
        <v>167</v>
      </c>
      <c r="B78">
        <v>0</v>
      </c>
    </row>
    <row r="79" spans="1:2">
      <c r="A79" t="s">
        <v>168</v>
      </c>
      <c r="B79">
        <v>0</v>
      </c>
    </row>
    <row r="80" spans="1:2">
      <c r="A80" t="s">
        <v>169</v>
      </c>
      <c r="B80">
        <v>0</v>
      </c>
    </row>
    <row r="81" spans="1:2">
      <c r="A81" t="s">
        <v>170</v>
      </c>
      <c r="B81">
        <v>0</v>
      </c>
    </row>
    <row r="82" spans="1:2">
      <c r="A82" t="s">
        <v>171</v>
      </c>
      <c r="B82">
        <v>0</v>
      </c>
    </row>
    <row r="83" spans="1:2">
      <c r="A83" t="s">
        <v>172</v>
      </c>
      <c r="B83">
        <v>0</v>
      </c>
    </row>
    <row r="84" spans="1:2">
      <c r="A84" t="s">
        <v>173</v>
      </c>
      <c r="B84">
        <v>0</v>
      </c>
    </row>
    <row r="85" spans="1:2">
      <c r="A85" t="s">
        <v>175</v>
      </c>
      <c r="B85">
        <v>0</v>
      </c>
    </row>
    <row r="86" spans="1:2">
      <c r="A86" t="s">
        <v>176</v>
      </c>
      <c r="B86">
        <v>0</v>
      </c>
    </row>
    <row r="87" spans="1:2">
      <c r="A87" t="s">
        <v>177</v>
      </c>
      <c r="B87">
        <v>0</v>
      </c>
    </row>
    <row r="88" spans="1:2">
      <c r="A88" t="s">
        <v>178</v>
      </c>
      <c r="B88">
        <v>0</v>
      </c>
    </row>
    <row r="89" spans="1:2">
      <c r="A89" t="s">
        <v>179</v>
      </c>
      <c r="B89">
        <v>0</v>
      </c>
    </row>
    <row r="90" spans="1:2">
      <c r="A90" t="s">
        <v>180</v>
      </c>
      <c r="B90">
        <v>0</v>
      </c>
    </row>
    <row r="91" spans="1:2">
      <c r="A91" t="s">
        <v>181</v>
      </c>
      <c r="B91">
        <v>0</v>
      </c>
    </row>
    <row r="92" spans="1:2">
      <c r="A92" t="s">
        <v>183</v>
      </c>
      <c r="B92">
        <v>0</v>
      </c>
    </row>
    <row r="93" spans="1:2">
      <c r="A93" t="s">
        <v>184</v>
      </c>
      <c r="B93">
        <v>0</v>
      </c>
    </row>
    <row r="94" spans="1:2">
      <c r="A94" t="s">
        <v>185</v>
      </c>
      <c r="B94">
        <v>0</v>
      </c>
    </row>
    <row r="95" spans="1:2">
      <c r="A95" t="s">
        <v>186</v>
      </c>
      <c r="B95">
        <v>0</v>
      </c>
    </row>
    <row r="96" spans="1:2">
      <c r="A96" t="s">
        <v>187</v>
      </c>
      <c r="B96">
        <v>0</v>
      </c>
    </row>
    <row r="97" spans="1:2">
      <c r="A97" t="s">
        <v>188</v>
      </c>
      <c r="B97">
        <v>0</v>
      </c>
    </row>
    <row r="98" spans="1:2">
      <c r="A98" t="s">
        <v>189</v>
      </c>
      <c r="B98">
        <v>3500</v>
      </c>
    </row>
    <row r="99" spans="1:2">
      <c r="A99" t="s">
        <v>191</v>
      </c>
      <c r="B99">
        <v>0</v>
      </c>
    </row>
    <row r="100" spans="1:2">
      <c r="A100" t="s">
        <v>192</v>
      </c>
      <c r="B100">
        <v>0</v>
      </c>
    </row>
    <row r="101" spans="1:2">
      <c r="A101" t="s">
        <v>193</v>
      </c>
      <c r="B101">
        <v>0</v>
      </c>
    </row>
    <row r="102" spans="1:2">
      <c r="A102" t="s">
        <v>194</v>
      </c>
      <c r="B102">
        <v>0</v>
      </c>
    </row>
    <row r="103" spans="1:2">
      <c r="A103" t="s">
        <v>195</v>
      </c>
      <c r="B103">
        <v>0</v>
      </c>
    </row>
    <row r="104" spans="1:2">
      <c r="A104" t="s">
        <v>196</v>
      </c>
      <c r="B104">
        <v>0</v>
      </c>
    </row>
    <row r="105" spans="1:2">
      <c r="A105" t="s">
        <v>197</v>
      </c>
      <c r="B105">
        <v>0</v>
      </c>
    </row>
    <row r="106" spans="1:2">
      <c r="A106" t="s">
        <v>199</v>
      </c>
      <c r="B106">
        <v>0</v>
      </c>
    </row>
    <row r="107" spans="1:2">
      <c r="A107" t="s">
        <v>201</v>
      </c>
      <c r="B107">
        <v>0</v>
      </c>
    </row>
    <row r="108" spans="1:2">
      <c r="A108" t="s">
        <v>202</v>
      </c>
      <c r="B108">
        <v>0</v>
      </c>
    </row>
    <row r="109" spans="1:2">
      <c r="A109" t="s">
        <v>203</v>
      </c>
      <c r="B109">
        <v>0</v>
      </c>
    </row>
    <row r="110" spans="1:2">
      <c r="A110" t="s">
        <v>204</v>
      </c>
      <c r="B110">
        <v>0</v>
      </c>
    </row>
    <row r="111" spans="1:2">
      <c r="A111" t="s">
        <v>205</v>
      </c>
      <c r="B111">
        <v>0</v>
      </c>
    </row>
    <row r="112" spans="1:2">
      <c r="A112" t="s">
        <v>206</v>
      </c>
      <c r="B112">
        <v>0</v>
      </c>
    </row>
    <row r="113" spans="1:2">
      <c r="A113" t="s">
        <v>207</v>
      </c>
      <c r="B113">
        <v>0</v>
      </c>
    </row>
    <row r="114" spans="1:2">
      <c r="A114" t="s">
        <v>208</v>
      </c>
      <c r="B114">
        <v>0</v>
      </c>
    </row>
    <row r="115" spans="1:2">
      <c r="A115" t="s">
        <v>210</v>
      </c>
      <c r="B115">
        <v>0</v>
      </c>
    </row>
    <row r="116" spans="1:2">
      <c r="A116" t="s">
        <v>211</v>
      </c>
      <c r="B116">
        <v>0</v>
      </c>
    </row>
    <row r="117" spans="1:2">
      <c r="A117" t="s">
        <v>212</v>
      </c>
      <c r="B117">
        <v>0</v>
      </c>
    </row>
    <row r="118" spans="1:2">
      <c r="A118" t="s">
        <v>213</v>
      </c>
      <c r="B118">
        <v>0</v>
      </c>
    </row>
    <row r="119" spans="1:2">
      <c r="A119" t="s">
        <v>214</v>
      </c>
      <c r="B119">
        <v>0</v>
      </c>
    </row>
    <row r="120" spans="1:2">
      <c r="A120" t="s">
        <v>215</v>
      </c>
      <c r="B120">
        <v>0</v>
      </c>
    </row>
    <row r="121" spans="1:2">
      <c r="A121" t="s">
        <v>216</v>
      </c>
      <c r="B121">
        <v>4000</v>
      </c>
    </row>
    <row r="122" spans="1:2">
      <c r="A122" t="s">
        <v>218</v>
      </c>
      <c r="B122">
        <v>0</v>
      </c>
    </row>
    <row r="123" spans="1:2">
      <c r="A123" t="s">
        <v>219</v>
      </c>
      <c r="B123">
        <v>0</v>
      </c>
    </row>
    <row r="124" spans="1:2">
      <c r="A124" t="s">
        <v>220</v>
      </c>
      <c r="B124">
        <v>0</v>
      </c>
    </row>
    <row r="125" spans="1:2">
      <c r="A125" t="s">
        <v>221</v>
      </c>
      <c r="B125">
        <v>0</v>
      </c>
    </row>
    <row r="126" spans="1:2">
      <c r="A126" t="s">
        <v>222</v>
      </c>
      <c r="B126">
        <v>0</v>
      </c>
    </row>
    <row r="127" spans="1:2">
      <c r="A127" t="s">
        <v>223</v>
      </c>
      <c r="B127">
        <v>0</v>
      </c>
    </row>
    <row r="128" spans="1:2">
      <c r="A128" t="s">
        <v>224</v>
      </c>
      <c r="B128">
        <v>4000</v>
      </c>
    </row>
    <row r="129" spans="1:2">
      <c r="A129" t="s">
        <v>225</v>
      </c>
      <c r="B129">
        <v>4000</v>
      </c>
    </row>
    <row r="130" spans="1:2">
      <c r="A130" t="s">
        <v>227</v>
      </c>
      <c r="B130">
        <v>0</v>
      </c>
    </row>
    <row r="131" spans="1:2">
      <c r="A131" t="s">
        <v>228</v>
      </c>
      <c r="B131">
        <v>0</v>
      </c>
    </row>
    <row r="132" spans="1:2">
      <c r="A132" t="s">
        <v>229</v>
      </c>
      <c r="B132">
        <v>0</v>
      </c>
    </row>
    <row r="133" spans="1:2">
      <c r="A133" t="s">
        <v>230</v>
      </c>
      <c r="B133">
        <v>0</v>
      </c>
    </row>
    <row r="134" spans="1:2">
      <c r="A134" t="s">
        <v>231</v>
      </c>
      <c r="B134">
        <v>0</v>
      </c>
    </row>
    <row r="135" spans="1:2">
      <c r="A135" t="s">
        <v>232</v>
      </c>
      <c r="B135">
        <v>3500</v>
      </c>
    </row>
    <row r="136" spans="1:2">
      <c r="A136" t="s">
        <v>234</v>
      </c>
      <c r="B136">
        <v>0</v>
      </c>
    </row>
    <row r="137" spans="1:2">
      <c r="A137" t="s">
        <v>236</v>
      </c>
      <c r="B137">
        <v>0</v>
      </c>
    </row>
    <row r="138" spans="1:2">
      <c r="A138" t="s">
        <v>237</v>
      </c>
      <c r="B138">
        <v>0</v>
      </c>
    </row>
    <row r="139" spans="1:2">
      <c r="A139" t="s">
        <v>238</v>
      </c>
      <c r="B139">
        <v>0</v>
      </c>
    </row>
    <row r="140" spans="1:2">
      <c r="A140" t="s">
        <v>239</v>
      </c>
      <c r="B140">
        <v>0</v>
      </c>
    </row>
    <row r="141" spans="1:2">
      <c r="A141" t="s">
        <v>240</v>
      </c>
      <c r="B141">
        <v>0</v>
      </c>
    </row>
    <row r="142" spans="1:2">
      <c r="A142" t="s">
        <v>241</v>
      </c>
      <c r="B142">
        <v>0</v>
      </c>
    </row>
    <row r="143" spans="1:2">
      <c r="A143" t="s">
        <v>242</v>
      </c>
      <c r="B143">
        <v>4000</v>
      </c>
    </row>
    <row r="144" spans="1:2">
      <c r="A144" t="s">
        <v>244</v>
      </c>
      <c r="B144">
        <v>0</v>
      </c>
    </row>
    <row r="145" spans="1:2">
      <c r="A145" t="s">
        <v>245</v>
      </c>
      <c r="B145">
        <v>0</v>
      </c>
    </row>
    <row r="146" spans="1:2">
      <c r="A146" t="s">
        <v>246</v>
      </c>
      <c r="B146">
        <v>0</v>
      </c>
    </row>
    <row r="147" spans="1:2">
      <c r="A147" t="s">
        <v>247</v>
      </c>
      <c r="B147">
        <v>0</v>
      </c>
    </row>
    <row r="148" spans="1:2">
      <c r="A148" t="s">
        <v>248</v>
      </c>
      <c r="B148">
        <v>0</v>
      </c>
    </row>
    <row r="149" spans="1:2">
      <c r="A149" t="s">
        <v>249</v>
      </c>
      <c r="B149">
        <v>4000</v>
      </c>
    </row>
    <row r="150" spans="1:2">
      <c r="A150" t="s">
        <v>250</v>
      </c>
      <c r="B150">
        <v>3500</v>
      </c>
    </row>
    <row r="151" spans="1:2">
      <c r="A151" t="s">
        <v>251</v>
      </c>
      <c r="B151">
        <v>0</v>
      </c>
    </row>
    <row r="152" spans="1:2">
      <c r="A152" t="s">
        <v>253</v>
      </c>
      <c r="B152">
        <v>0</v>
      </c>
    </row>
    <row r="153" spans="1:2">
      <c r="A153" t="s">
        <v>254</v>
      </c>
      <c r="B153">
        <v>0</v>
      </c>
    </row>
    <row r="154" spans="1:2">
      <c r="A154" t="s">
        <v>255</v>
      </c>
      <c r="B154">
        <v>0</v>
      </c>
    </row>
    <row r="155" spans="1:2">
      <c r="A155" t="s">
        <v>256</v>
      </c>
      <c r="B155">
        <v>0</v>
      </c>
    </row>
    <row r="156" spans="1:2">
      <c r="A156" t="s">
        <v>257</v>
      </c>
      <c r="B156">
        <v>0</v>
      </c>
    </row>
    <row r="157" spans="1:2">
      <c r="A157" t="s">
        <v>258</v>
      </c>
      <c r="B157">
        <v>0</v>
      </c>
    </row>
    <row r="158" spans="1:2">
      <c r="A158" t="s">
        <v>259</v>
      </c>
      <c r="B158">
        <v>0</v>
      </c>
    </row>
    <row r="159" spans="1:2">
      <c r="A159" t="s">
        <v>260</v>
      </c>
      <c r="B159">
        <v>0</v>
      </c>
    </row>
    <row r="160" spans="1:2">
      <c r="A160" t="s">
        <v>262</v>
      </c>
      <c r="B160">
        <v>0</v>
      </c>
    </row>
    <row r="161" spans="1:2">
      <c r="A161" t="s">
        <v>263</v>
      </c>
      <c r="B161">
        <v>0</v>
      </c>
    </row>
    <row r="162" spans="1:2">
      <c r="A162" t="s">
        <v>264</v>
      </c>
      <c r="B162">
        <v>0</v>
      </c>
    </row>
    <row r="163" spans="1:2">
      <c r="A163" t="s">
        <v>265</v>
      </c>
      <c r="B163">
        <v>0</v>
      </c>
    </row>
    <row r="164" spans="1:2">
      <c r="A164" t="s">
        <v>266</v>
      </c>
      <c r="B164">
        <v>0</v>
      </c>
    </row>
    <row r="165" spans="1:2">
      <c r="A165" t="s">
        <v>267</v>
      </c>
      <c r="B165">
        <v>0</v>
      </c>
    </row>
    <row r="166" spans="1:2">
      <c r="A166" t="s">
        <v>269</v>
      </c>
      <c r="B166">
        <v>0</v>
      </c>
    </row>
    <row r="167" spans="1:2">
      <c r="A167" t="s">
        <v>270</v>
      </c>
      <c r="B167">
        <v>4000</v>
      </c>
    </row>
    <row r="168" spans="1:2">
      <c r="A168" t="s">
        <v>272</v>
      </c>
      <c r="B168">
        <v>0</v>
      </c>
    </row>
    <row r="169" spans="1:2">
      <c r="A169" t="s">
        <v>273</v>
      </c>
      <c r="B169">
        <v>0</v>
      </c>
    </row>
    <row r="170" spans="1:2">
      <c r="A170" t="s">
        <v>274</v>
      </c>
      <c r="B170">
        <v>0</v>
      </c>
    </row>
    <row r="171" spans="1:2">
      <c r="A171" t="s">
        <v>275</v>
      </c>
      <c r="B171">
        <v>0</v>
      </c>
    </row>
    <row r="172" spans="1:2">
      <c r="A172" t="s">
        <v>276</v>
      </c>
      <c r="B172">
        <v>0</v>
      </c>
    </row>
    <row r="173" spans="1:2">
      <c r="A173" t="s">
        <v>277</v>
      </c>
      <c r="B173">
        <v>0</v>
      </c>
    </row>
    <row r="174" spans="1:2">
      <c r="A174" t="s">
        <v>278</v>
      </c>
      <c r="B174">
        <v>0</v>
      </c>
    </row>
    <row r="175" spans="1:2">
      <c r="A175" t="s">
        <v>279</v>
      </c>
      <c r="B175">
        <v>0</v>
      </c>
    </row>
    <row r="176" spans="1:2">
      <c r="A176" t="s">
        <v>281</v>
      </c>
      <c r="B176">
        <v>0</v>
      </c>
    </row>
    <row r="177" spans="1:2">
      <c r="A177" t="s">
        <v>282</v>
      </c>
      <c r="B177">
        <v>0</v>
      </c>
    </row>
    <row r="178" spans="1:2">
      <c r="A178" t="s">
        <v>283</v>
      </c>
      <c r="B178">
        <v>0</v>
      </c>
    </row>
    <row r="179" spans="1:2">
      <c r="A179" t="s">
        <v>284</v>
      </c>
      <c r="B179">
        <v>0</v>
      </c>
    </row>
    <row r="180" spans="1:2">
      <c r="A180" t="s">
        <v>285</v>
      </c>
      <c r="B180">
        <v>0</v>
      </c>
    </row>
    <row r="181" spans="1:2">
      <c r="A181" t="s">
        <v>286</v>
      </c>
      <c r="B181">
        <v>0</v>
      </c>
    </row>
    <row r="182" spans="1:2">
      <c r="A182" t="s">
        <v>287</v>
      </c>
      <c r="B182">
        <v>0</v>
      </c>
    </row>
    <row r="183" spans="1:2">
      <c r="A183" t="s">
        <v>288</v>
      </c>
      <c r="B183">
        <v>3500</v>
      </c>
    </row>
    <row r="184" spans="1:2">
      <c r="A184" t="s">
        <v>290</v>
      </c>
      <c r="B184">
        <v>0</v>
      </c>
    </row>
    <row r="185" spans="1:2">
      <c r="A185" t="s">
        <v>291</v>
      </c>
      <c r="B185">
        <v>0</v>
      </c>
    </row>
    <row r="186" spans="1:2">
      <c r="A186" t="s">
        <v>292</v>
      </c>
      <c r="B186">
        <v>0</v>
      </c>
    </row>
    <row r="187" spans="1:2">
      <c r="A187" t="s">
        <v>293</v>
      </c>
      <c r="B187">
        <v>0</v>
      </c>
    </row>
    <row r="188" spans="1:2">
      <c r="A188" t="s">
        <v>294</v>
      </c>
      <c r="B188">
        <v>0</v>
      </c>
    </row>
    <row r="189" spans="1:2">
      <c r="A189" t="s">
        <v>295</v>
      </c>
      <c r="B189">
        <v>0</v>
      </c>
    </row>
    <row r="190" spans="1:2">
      <c r="A190" t="s">
        <v>296</v>
      </c>
      <c r="B190">
        <v>0</v>
      </c>
    </row>
    <row r="191" spans="1:2">
      <c r="A191" t="s">
        <v>297</v>
      </c>
      <c r="B191">
        <v>3500</v>
      </c>
    </row>
    <row r="192" spans="1:2">
      <c r="A192" t="s">
        <v>299</v>
      </c>
      <c r="B192">
        <v>0</v>
      </c>
    </row>
    <row r="193" spans="1:2">
      <c r="A193" t="s">
        <v>300</v>
      </c>
      <c r="B193">
        <v>0</v>
      </c>
    </row>
    <row r="194" spans="1:2">
      <c r="A194" t="s">
        <v>301</v>
      </c>
      <c r="B194">
        <v>0</v>
      </c>
    </row>
    <row r="195" spans="1:2">
      <c r="A195" t="s">
        <v>302</v>
      </c>
      <c r="B195">
        <v>0</v>
      </c>
    </row>
    <row r="196" spans="1:2">
      <c r="A196" t="s">
        <v>303</v>
      </c>
      <c r="B196">
        <v>0</v>
      </c>
    </row>
    <row r="197" spans="1:2">
      <c r="A197" t="s">
        <v>304</v>
      </c>
      <c r="B197">
        <v>0</v>
      </c>
    </row>
    <row r="198" spans="1:2">
      <c r="A198" t="s">
        <v>305</v>
      </c>
      <c r="B198">
        <v>0</v>
      </c>
    </row>
    <row r="199" spans="1:2">
      <c r="A199" t="s">
        <v>306</v>
      </c>
      <c r="B199">
        <v>4000</v>
      </c>
    </row>
    <row r="200" spans="1:2">
      <c r="A200" t="s">
        <v>308</v>
      </c>
      <c r="B200">
        <v>0</v>
      </c>
    </row>
    <row r="201" spans="1:2">
      <c r="A201" t="s">
        <v>309</v>
      </c>
      <c r="B201">
        <v>0</v>
      </c>
    </row>
    <row r="202" spans="1:2">
      <c r="A202" t="s">
        <v>310</v>
      </c>
      <c r="B202">
        <v>0</v>
      </c>
    </row>
    <row r="203" spans="1:2">
      <c r="A203" t="s">
        <v>311</v>
      </c>
      <c r="B203">
        <v>0</v>
      </c>
    </row>
    <row r="204" spans="1:2">
      <c r="A204" t="s">
        <v>312</v>
      </c>
      <c r="B204">
        <v>0</v>
      </c>
    </row>
    <row r="205" spans="1:2">
      <c r="A205" t="s">
        <v>313</v>
      </c>
      <c r="B205">
        <v>0</v>
      </c>
    </row>
    <row r="206" spans="1:2">
      <c r="A206" t="s">
        <v>314</v>
      </c>
      <c r="B206">
        <v>3500</v>
      </c>
    </row>
    <row r="207" spans="1:2">
      <c r="A207" t="s">
        <v>315</v>
      </c>
      <c r="B207">
        <v>0</v>
      </c>
    </row>
    <row r="208" spans="1:2">
      <c r="A208" t="s">
        <v>316</v>
      </c>
      <c r="B208">
        <v>0</v>
      </c>
    </row>
    <row r="209" spans="1:2">
      <c r="A209" t="s">
        <v>317</v>
      </c>
      <c r="B209">
        <v>0</v>
      </c>
    </row>
    <row r="210" spans="1:2">
      <c r="A210" t="s">
        <v>318</v>
      </c>
      <c r="B210">
        <v>0</v>
      </c>
    </row>
    <row r="211" spans="1:2">
      <c r="A211" t="s">
        <v>319</v>
      </c>
      <c r="B211">
        <v>0</v>
      </c>
    </row>
    <row r="212" spans="1:2">
      <c r="A212" t="s">
        <v>320</v>
      </c>
      <c r="B212">
        <v>0</v>
      </c>
    </row>
    <row r="213" spans="1:2">
      <c r="A213" t="s">
        <v>321</v>
      </c>
      <c r="B213">
        <v>0</v>
      </c>
    </row>
    <row r="214" spans="1:2">
      <c r="A214" t="s">
        <v>323</v>
      </c>
      <c r="B214">
        <v>0</v>
      </c>
    </row>
    <row r="215" spans="1:2">
      <c r="A215" t="s">
        <v>324</v>
      </c>
      <c r="B215">
        <v>0</v>
      </c>
    </row>
    <row r="216" spans="1:2">
      <c r="A216" t="s">
        <v>325</v>
      </c>
      <c r="B216">
        <v>0</v>
      </c>
    </row>
    <row r="217" spans="1:2">
      <c r="A217" t="s">
        <v>326</v>
      </c>
      <c r="B217">
        <v>0</v>
      </c>
    </row>
    <row r="218" spans="1:2">
      <c r="A218" t="s">
        <v>327</v>
      </c>
      <c r="B218">
        <v>0</v>
      </c>
    </row>
    <row r="219" spans="1:2">
      <c r="A219" t="s">
        <v>328</v>
      </c>
      <c r="B219">
        <v>0</v>
      </c>
    </row>
    <row r="220" spans="1:2">
      <c r="A220" t="s">
        <v>329</v>
      </c>
      <c r="B220">
        <v>0</v>
      </c>
    </row>
    <row r="221" spans="1:2">
      <c r="A221" t="s">
        <v>330</v>
      </c>
      <c r="B221">
        <v>0</v>
      </c>
    </row>
    <row r="222" spans="1:2">
      <c r="A222" t="s">
        <v>331</v>
      </c>
      <c r="B222">
        <v>0</v>
      </c>
    </row>
    <row r="223" spans="1:2">
      <c r="A223" t="s">
        <v>332</v>
      </c>
      <c r="B223">
        <v>0</v>
      </c>
    </row>
    <row r="224" spans="1:2">
      <c r="A224" t="s">
        <v>333</v>
      </c>
      <c r="B224">
        <v>0</v>
      </c>
    </row>
    <row r="225" spans="1:2">
      <c r="A225" t="s">
        <v>334</v>
      </c>
      <c r="B225">
        <v>0</v>
      </c>
    </row>
    <row r="226" spans="1:2">
      <c r="A226" t="s">
        <v>335</v>
      </c>
      <c r="B226">
        <v>0</v>
      </c>
    </row>
    <row r="227" spans="1:2">
      <c r="A227" t="s">
        <v>337</v>
      </c>
      <c r="B227">
        <v>0</v>
      </c>
    </row>
    <row r="228" spans="1:2">
      <c r="A228" t="s">
        <v>338</v>
      </c>
      <c r="B228">
        <v>0</v>
      </c>
    </row>
    <row r="229" spans="1:2">
      <c r="A229" t="s">
        <v>339</v>
      </c>
      <c r="B229">
        <v>0</v>
      </c>
    </row>
    <row r="230" spans="1:2">
      <c r="A230" t="s">
        <v>340</v>
      </c>
      <c r="B230">
        <v>5000</v>
      </c>
    </row>
    <row r="231" spans="1:2">
      <c r="A231" t="s">
        <v>341</v>
      </c>
      <c r="B231">
        <v>4000</v>
      </c>
    </row>
    <row r="232" spans="1:2">
      <c r="A232" t="s">
        <v>342</v>
      </c>
      <c r="B232">
        <v>4000</v>
      </c>
    </row>
    <row r="233" spans="1:2">
      <c r="A233" t="s">
        <v>343</v>
      </c>
      <c r="B233">
        <v>5500</v>
      </c>
    </row>
    <row r="234" spans="1:2">
      <c r="A234" t="s">
        <v>344</v>
      </c>
      <c r="B234">
        <v>6000</v>
      </c>
    </row>
    <row r="235" spans="1:2">
      <c r="A235" t="s">
        <v>345</v>
      </c>
      <c r="B235">
        <v>5000</v>
      </c>
    </row>
    <row r="236" spans="1:2">
      <c r="A236" t="s">
        <v>346</v>
      </c>
      <c r="B236">
        <v>3500</v>
      </c>
    </row>
    <row r="237" spans="1:2">
      <c r="A237" t="s">
        <v>349</v>
      </c>
      <c r="B237">
        <v>0</v>
      </c>
    </row>
    <row r="238" spans="1:2">
      <c r="A238" t="s">
        <v>351</v>
      </c>
      <c r="B238">
        <v>0</v>
      </c>
    </row>
    <row r="239" spans="1:2">
      <c r="A239" t="s">
        <v>352</v>
      </c>
      <c r="B239">
        <v>0</v>
      </c>
    </row>
    <row r="240" spans="1:2">
      <c r="A240" t="s">
        <v>353</v>
      </c>
      <c r="B240">
        <v>0</v>
      </c>
    </row>
    <row r="241" spans="1:2">
      <c r="A241" t="s">
        <v>355</v>
      </c>
      <c r="B241">
        <v>0</v>
      </c>
    </row>
    <row r="242" spans="1:2">
      <c r="A242" t="s">
        <v>357</v>
      </c>
      <c r="B242">
        <v>0</v>
      </c>
    </row>
    <row r="243" spans="1:2">
      <c r="A243" t="s">
        <v>358</v>
      </c>
      <c r="B243">
        <v>0</v>
      </c>
    </row>
    <row r="244" spans="1:2">
      <c r="A244" t="s">
        <v>359</v>
      </c>
      <c r="B244">
        <v>0</v>
      </c>
    </row>
    <row r="245" spans="1:2">
      <c r="A245" t="s">
        <v>361</v>
      </c>
      <c r="B245">
        <v>0</v>
      </c>
    </row>
    <row r="246" spans="1:2">
      <c r="A246" t="s">
        <v>363</v>
      </c>
      <c r="B246">
        <v>0</v>
      </c>
    </row>
    <row r="247" spans="1:2">
      <c r="A247" t="s">
        <v>364</v>
      </c>
      <c r="B247">
        <v>0</v>
      </c>
    </row>
    <row r="248" spans="1:2">
      <c r="A248" t="s">
        <v>366</v>
      </c>
      <c r="B248">
        <v>0</v>
      </c>
    </row>
    <row r="249" spans="1:2">
      <c r="A249" t="s">
        <v>368</v>
      </c>
      <c r="B249">
        <v>0</v>
      </c>
    </row>
    <row r="250" spans="1:2">
      <c r="A250" t="s">
        <v>370</v>
      </c>
      <c r="B250">
        <v>0</v>
      </c>
    </row>
    <row r="251" spans="1:2">
      <c r="A251" t="s">
        <v>372</v>
      </c>
      <c r="B251">
        <v>0</v>
      </c>
    </row>
    <row r="252" spans="1:2">
      <c r="A252" t="s">
        <v>373</v>
      </c>
      <c r="B252">
        <v>0</v>
      </c>
    </row>
    <row r="253" spans="1:2">
      <c r="A253" t="s">
        <v>375</v>
      </c>
      <c r="B253">
        <v>0</v>
      </c>
    </row>
    <row r="254" spans="1:2">
      <c r="A254" t="s">
        <v>376</v>
      </c>
      <c r="B254">
        <v>0</v>
      </c>
    </row>
    <row r="255" spans="1:2">
      <c r="A255" t="s">
        <v>378</v>
      </c>
      <c r="B255">
        <v>0</v>
      </c>
    </row>
    <row r="256" spans="1:2">
      <c r="A256" t="s">
        <v>379</v>
      </c>
      <c r="B256">
        <v>0</v>
      </c>
    </row>
    <row r="257" spans="1:2">
      <c r="A257" t="s">
        <v>381</v>
      </c>
      <c r="B257">
        <v>0</v>
      </c>
    </row>
    <row r="258" spans="1:2">
      <c r="A258" t="s">
        <v>382</v>
      </c>
      <c r="B258">
        <v>0</v>
      </c>
    </row>
    <row r="259" spans="1:2">
      <c r="A259" t="s">
        <v>383</v>
      </c>
      <c r="B259">
        <v>0</v>
      </c>
    </row>
    <row r="260" spans="1:2">
      <c r="A260" t="s">
        <v>384</v>
      </c>
      <c r="B260">
        <v>0</v>
      </c>
    </row>
    <row r="261" spans="1:2">
      <c r="A261" t="s">
        <v>386</v>
      </c>
      <c r="B261">
        <v>0</v>
      </c>
    </row>
    <row r="262" spans="1:2">
      <c r="A262" t="s">
        <v>388</v>
      </c>
      <c r="B262">
        <v>0</v>
      </c>
    </row>
    <row r="263" spans="1:2">
      <c r="A263" t="s">
        <v>390</v>
      </c>
      <c r="B263">
        <v>0</v>
      </c>
    </row>
    <row r="264" spans="1:2">
      <c r="A264" t="s">
        <v>391</v>
      </c>
      <c r="B264">
        <v>0</v>
      </c>
    </row>
    <row r="265" spans="1:2">
      <c r="A265" t="s">
        <v>392</v>
      </c>
      <c r="B265">
        <v>0</v>
      </c>
    </row>
    <row r="266" spans="1:2">
      <c r="A266" t="s">
        <v>393</v>
      </c>
      <c r="B266">
        <v>0</v>
      </c>
    </row>
    <row r="267" spans="1:2">
      <c r="A267" t="s">
        <v>394</v>
      </c>
      <c r="B267">
        <v>0</v>
      </c>
    </row>
    <row r="268" spans="1:2">
      <c r="A268" t="s">
        <v>396</v>
      </c>
      <c r="B268">
        <v>0</v>
      </c>
    </row>
    <row r="269" spans="1:2">
      <c r="A269" t="s">
        <v>397</v>
      </c>
      <c r="B269">
        <v>0</v>
      </c>
    </row>
    <row r="270" spans="1:2">
      <c r="A270" t="s">
        <v>398</v>
      </c>
      <c r="B270">
        <v>0</v>
      </c>
    </row>
    <row r="271" spans="1:2">
      <c r="A271" t="s">
        <v>399</v>
      </c>
      <c r="B271">
        <v>0</v>
      </c>
    </row>
    <row r="272" spans="1:2">
      <c r="A272" t="s">
        <v>400</v>
      </c>
      <c r="B272">
        <v>0</v>
      </c>
    </row>
    <row r="273" spans="1:2">
      <c r="A273" t="s">
        <v>401</v>
      </c>
      <c r="B273">
        <v>0</v>
      </c>
    </row>
    <row r="274" spans="1:2">
      <c r="A274" t="s">
        <v>403</v>
      </c>
      <c r="B274">
        <v>600</v>
      </c>
    </row>
    <row r="275" spans="1:2">
      <c r="A275" t="s">
        <v>404</v>
      </c>
      <c r="B275">
        <v>1400</v>
      </c>
    </row>
    <row r="276" spans="1:2">
      <c r="A276" t="s">
        <v>478</v>
      </c>
      <c r="B276">
        <v>1000</v>
      </c>
    </row>
    <row r="277" spans="1:2">
      <c r="A277" t="s">
        <v>478</v>
      </c>
      <c r="B277">
        <v>1000</v>
      </c>
    </row>
    <row r="278" spans="1:2">
      <c r="A278" t="s">
        <v>407</v>
      </c>
      <c r="B278">
        <v>3200</v>
      </c>
    </row>
    <row r="279" spans="1:2">
      <c r="A279" t="s">
        <v>408</v>
      </c>
      <c r="B279">
        <v>3200</v>
      </c>
    </row>
    <row r="280" spans="1:2">
      <c r="A280" t="s">
        <v>409</v>
      </c>
      <c r="B280">
        <v>1200</v>
      </c>
    </row>
    <row r="281" spans="1:2">
      <c r="A281" t="s">
        <v>410</v>
      </c>
      <c r="B281">
        <v>1200</v>
      </c>
    </row>
    <row r="282" spans="1:2">
      <c r="A282" t="s">
        <v>411</v>
      </c>
      <c r="B282">
        <v>1300</v>
      </c>
    </row>
    <row r="283" spans="1:2">
      <c r="A283" t="s">
        <v>412</v>
      </c>
      <c r="B283">
        <v>1000</v>
      </c>
    </row>
    <row r="284" spans="1:2">
      <c r="A284" t="s">
        <v>413</v>
      </c>
      <c r="B284">
        <v>320</v>
      </c>
    </row>
    <row r="285" spans="1:2">
      <c r="A285" t="s">
        <v>414</v>
      </c>
      <c r="B285">
        <v>2903.22580645161</v>
      </c>
    </row>
    <row r="286" spans="1:2">
      <c r="A286" t="s">
        <v>415</v>
      </c>
      <c r="B286">
        <v>1200</v>
      </c>
    </row>
    <row r="287" spans="1:2">
      <c r="A287" t="s">
        <v>416</v>
      </c>
      <c r="B287">
        <v>1300</v>
      </c>
    </row>
    <row r="288" spans="1:2">
      <c r="A288" t="s">
        <v>417</v>
      </c>
      <c r="B288">
        <v>1200</v>
      </c>
    </row>
    <row r="289" spans="1:2">
      <c r="A289" t="s">
        <v>418</v>
      </c>
      <c r="B289">
        <v>1200</v>
      </c>
    </row>
    <row r="290" spans="1:2">
      <c r="A290" t="s">
        <v>419</v>
      </c>
      <c r="B290">
        <v>1400</v>
      </c>
    </row>
    <row r="291" spans="1:2">
      <c r="A291" t="s">
        <v>420</v>
      </c>
      <c r="B291">
        <v>1500</v>
      </c>
    </row>
    <row r="292" spans="1:2">
      <c r="A292" t="s">
        <v>421</v>
      </c>
      <c r="B292">
        <v>1400</v>
      </c>
    </row>
    <row r="293" spans="1:2">
      <c r="A293" t="s">
        <v>422</v>
      </c>
      <c r="B293">
        <v>1300</v>
      </c>
    </row>
    <row r="294" spans="1:2">
      <c r="A294" t="s">
        <v>423</v>
      </c>
      <c r="B294">
        <v>1200</v>
      </c>
    </row>
    <row r="295" spans="1:2">
      <c r="A295" t="s">
        <v>424</v>
      </c>
      <c r="B295">
        <v>1100</v>
      </c>
    </row>
    <row r="296" spans="1:2">
      <c r="A296" t="s">
        <v>425</v>
      </c>
      <c r="B296">
        <v>1400</v>
      </c>
    </row>
    <row r="297" spans="1:2">
      <c r="A297" t="s">
        <v>426</v>
      </c>
      <c r="B297">
        <v>1445.16129032258</v>
      </c>
    </row>
    <row r="298" spans="1:2">
      <c r="A298" t="s">
        <v>427</v>
      </c>
      <c r="B298">
        <v>1200</v>
      </c>
    </row>
    <row r="299" spans="1:2">
      <c r="A299" t="s">
        <v>428</v>
      </c>
      <c r="B299">
        <v>1161.29032258065</v>
      </c>
    </row>
    <row r="300" spans="1:2">
      <c r="A300" t="s">
        <v>429</v>
      </c>
      <c r="B300">
        <v>1064.51612903226</v>
      </c>
    </row>
    <row r="301" spans="1:2">
      <c r="A301" t="s">
        <v>430</v>
      </c>
      <c r="B301">
        <v>1300</v>
      </c>
    </row>
    <row r="302" spans="1:2">
      <c r="A302" t="s">
        <v>431</v>
      </c>
      <c r="B302">
        <v>1200</v>
      </c>
    </row>
    <row r="303" spans="1:2">
      <c r="A303" t="s">
        <v>432</v>
      </c>
      <c r="B303">
        <v>3000</v>
      </c>
    </row>
    <row r="304" spans="1:2">
      <c r="A304" t="s">
        <v>433</v>
      </c>
      <c r="B304">
        <v>0</v>
      </c>
    </row>
    <row r="305" spans="1:2">
      <c r="A305" t="s">
        <v>434</v>
      </c>
      <c r="B305">
        <v>0</v>
      </c>
    </row>
    <row r="306" spans="1:2">
      <c r="A306" t="s">
        <v>435</v>
      </c>
      <c r="B306">
        <v>1806.45161290323</v>
      </c>
    </row>
    <row r="307" spans="1:2">
      <c r="A307" t="s">
        <v>436</v>
      </c>
      <c r="B307">
        <v>0</v>
      </c>
    </row>
    <row r="308" spans="1:2">
      <c r="A308" t="s">
        <v>437</v>
      </c>
      <c r="B308">
        <v>0</v>
      </c>
    </row>
    <row r="309" spans="1:2">
      <c r="A309" t="s">
        <v>438</v>
      </c>
      <c r="B309">
        <v>0</v>
      </c>
    </row>
    <row r="310" spans="1:2">
      <c r="A310" t="s">
        <v>439</v>
      </c>
      <c r="B310">
        <v>0</v>
      </c>
    </row>
    <row r="311" spans="1:2">
      <c r="A311" t="s">
        <v>440</v>
      </c>
      <c r="B311">
        <v>0</v>
      </c>
    </row>
    <row r="312" spans="1:2">
      <c r="A312" t="s">
        <v>441</v>
      </c>
      <c r="B312">
        <v>2483.87096774194</v>
      </c>
    </row>
    <row r="313" spans="1:2">
      <c r="A313" t="s">
        <v>442</v>
      </c>
      <c r="B313">
        <v>0</v>
      </c>
    </row>
    <row r="314" spans="1:2">
      <c r="A314" t="s">
        <v>443</v>
      </c>
      <c r="B314">
        <v>0</v>
      </c>
    </row>
    <row r="315" spans="1:2">
      <c r="A315" t="s">
        <v>444</v>
      </c>
      <c r="B315">
        <v>0</v>
      </c>
    </row>
    <row r="316" spans="1:2">
      <c r="A316" t="s">
        <v>445</v>
      </c>
      <c r="B316">
        <v>1774.1935483871</v>
      </c>
    </row>
    <row r="317" spans="1:2">
      <c r="A317" t="s">
        <v>446</v>
      </c>
      <c r="B317">
        <v>0</v>
      </c>
    </row>
    <row r="318" spans="1:2">
      <c r="A318" t="s">
        <v>447</v>
      </c>
      <c r="B318">
        <v>1129.03225806452</v>
      </c>
    </row>
    <row r="319" spans="1:2">
      <c r="A319" t="s">
        <v>448</v>
      </c>
      <c r="B319">
        <v>2258.06451612903</v>
      </c>
    </row>
    <row r="320" spans="1:2">
      <c r="A320" t="s">
        <v>449</v>
      </c>
      <c r="B320">
        <v>0</v>
      </c>
    </row>
    <row r="321" spans="1:2">
      <c r="A321" t="s">
        <v>450</v>
      </c>
      <c r="B321">
        <v>0</v>
      </c>
    </row>
    <row r="322" spans="1:2">
      <c r="A322" t="s">
        <v>451</v>
      </c>
      <c r="B322">
        <v>0</v>
      </c>
    </row>
    <row r="323" spans="1:2">
      <c r="A323" t="s">
        <v>452</v>
      </c>
      <c r="B323">
        <v>0</v>
      </c>
    </row>
    <row r="324" spans="1:2">
      <c r="A324" t="s">
        <v>453</v>
      </c>
      <c r="B324">
        <v>0</v>
      </c>
    </row>
    <row r="325" spans="1:2">
      <c r="A325" t="s">
        <v>454</v>
      </c>
      <c r="B325">
        <v>0</v>
      </c>
    </row>
    <row r="326" spans="1:2">
      <c r="A326" t="s">
        <v>455</v>
      </c>
      <c r="B326">
        <v>0</v>
      </c>
    </row>
    <row r="327" spans="1:2">
      <c r="A327" t="s">
        <v>456</v>
      </c>
      <c r="B327">
        <v>0</v>
      </c>
    </row>
    <row r="328" spans="1:2">
      <c r="A328" t="s">
        <v>457</v>
      </c>
      <c r="B328">
        <v>0</v>
      </c>
    </row>
    <row r="329" spans="1:2">
      <c r="A329" t="s">
        <v>458</v>
      </c>
      <c r="B329">
        <v>0</v>
      </c>
    </row>
    <row r="330" spans="1:2">
      <c r="A330" t="s">
        <v>459</v>
      </c>
      <c r="B330">
        <v>0</v>
      </c>
    </row>
    <row r="331" spans="1:2">
      <c r="A331" t="s">
        <v>479</v>
      </c>
      <c r="B331">
        <v>0</v>
      </c>
    </row>
    <row r="332" spans="1:2">
      <c r="A332" t="s">
        <v>480</v>
      </c>
      <c r="B332">
        <v>0</v>
      </c>
    </row>
    <row r="333" spans="1:2">
      <c r="A333" t="s">
        <v>481</v>
      </c>
      <c r="B333">
        <v>0</v>
      </c>
    </row>
    <row r="334" spans="1:2">
      <c r="A334" t="s">
        <v>482</v>
      </c>
      <c r="B334">
        <v>0</v>
      </c>
    </row>
    <row r="335" spans="1:2">
      <c r="A335" t="s">
        <v>483</v>
      </c>
      <c r="B335">
        <v>0</v>
      </c>
    </row>
    <row r="336" spans="1:2">
      <c r="A336" t="s">
        <v>484</v>
      </c>
      <c r="B336">
        <v>0</v>
      </c>
    </row>
    <row r="337" spans="1:2">
      <c r="A337" t="s">
        <v>485</v>
      </c>
      <c r="B337">
        <v>0</v>
      </c>
    </row>
    <row r="338" spans="1:2">
      <c r="A338" t="s">
        <v>486</v>
      </c>
      <c r="B338">
        <v>0</v>
      </c>
    </row>
    <row r="339" spans="1:2">
      <c r="A339" t="s">
        <v>487</v>
      </c>
      <c r="B339">
        <v>0</v>
      </c>
    </row>
    <row r="340" spans="1:2">
      <c r="A340" t="s">
        <v>488</v>
      </c>
      <c r="B340">
        <v>0</v>
      </c>
    </row>
    <row r="341" spans="1:2">
      <c r="A341" t="s">
        <v>489</v>
      </c>
      <c r="B341">
        <v>0</v>
      </c>
    </row>
    <row r="342" spans="1:2">
      <c r="A342" t="s">
        <v>490</v>
      </c>
      <c r="B342">
        <v>0</v>
      </c>
    </row>
    <row r="343" spans="1:2">
      <c r="A343" t="s">
        <v>491</v>
      </c>
      <c r="B343">
        <v>0</v>
      </c>
    </row>
    <row r="344" spans="1:2">
      <c r="A344" t="s">
        <v>492</v>
      </c>
      <c r="B344">
        <v>0</v>
      </c>
    </row>
    <row r="345" spans="1:2">
      <c r="A345" t="s">
        <v>493</v>
      </c>
      <c r="B345">
        <v>0</v>
      </c>
    </row>
    <row r="346" spans="1:2">
      <c r="A346" t="s">
        <v>494</v>
      </c>
      <c r="B346">
        <v>0</v>
      </c>
    </row>
    <row r="347" spans="1:2">
      <c r="A347" t="s">
        <v>495</v>
      </c>
      <c r="B347">
        <v>0</v>
      </c>
    </row>
    <row r="348" spans="1:2">
      <c r="A348" t="s">
        <v>496</v>
      </c>
      <c r="B348">
        <v>0</v>
      </c>
    </row>
    <row r="349" spans="1:2">
      <c r="A349" t="s">
        <v>497</v>
      </c>
      <c r="B349">
        <v>0</v>
      </c>
    </row>
    <row r="350" spans="1:2">
      <c r="A350" t="s">
        <v>498</v>
      </c>
      <c r="B350">
        <v>0</v>
      </c>
    </row>
    <row r="351" spans="1:2">
      <c r="A351" t="s">
        <v>499</v>
      </c>
      <c r="B351">
        <v>0</v>
      </c>
    </row>
    <row r="352" spans="1:2">
      <c r="A352" t="s">
        <v>500</v>
      </c>
      <c r="B352">
        <v>0</v>
      </c>
    </row>
    <row r="353" spans="1:2">
      <c r="A353" t="s">
        <v>501</v>
      </c>
      <c r="B353">
        <v>0</v>
      </c>
    </row>
    <row r="354" spans="1:2">
      <c r="A354" t="s">
        <v>502</v>
      </c>
      <c r="B354">
        <v>0</v>
      </c>
    </row>
    <row r="355" spans="1:2">
      <c r="A355" t="s">
        <v>503</v>
      </c>
      <c r="B355">
        <v>0</v>
      </c>
    </row>
    <row r="356" spans="1:2">
      <c r="A356" t="s">
        <v>504</v>
      </c>
      <c r="B356">
        <v>0</v>
      </c>
    </row>
    <row r="357" spans="1:2">
      <c r="A357" t="s">
        <v>505</v>
      </c>
      <c r="B357">
        <v>0</v>
      </c>
    </row>
    <row r="358" spans="1:2">
      <c r="A358" t="s">
        <v>506</v>
      </c>
      <c r="B358">
        <v>0</v>
      </c>
    </row>
    <row r="359" spans="1:2">
      <c r="A359" t="s">
        <v>507</v>
      </c>
      <c r="B359">
        <v>0</v>
      </c>
    </row>
    <row r="360" spans="1:2">
      <c r="A360" t="s">
        <v>508</v>
      </c>
      <c r="B360">
        <v>0</v>
      </c>
    </row>
    <row r="361" spans="1:2">
      <c r="A361" t="s">
        <v>509</v>
      </c>
      <c r="B361">
        <v>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工资核对的全字段</vt:lpstr>
      <vt:lpstr>呈现的样式</vt:lpstr>
      <vt:lpstr>呈现字段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王某某</cp:lastModifiedBy>
  <dcterms:created xsi:type="dcterms:W3CDTF">2025-05-11T09:42:00Z</dcterms:created>
  <dcterms:modified xsi:type="dcterms:W3CDTF">2025-09-30T14:48:20Z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23BB7A82F9F04EECBEFF0671004482C6_13</vt:lpwstr>
  </property>
  <property fmtid="{D5CDD505-2E9C-101B-9397-08002B2CF9AE}" pid="3" name="KSOProductBuildVer">
    <vt:lpwstr>2052-12.1.23135.23135</vt:lpwstr>
  </property>
  <property fmtid="{D5CDD505-2E9C-101B-9397-08002B2CF9AE}" pid="4" name="KSOReadingLayout">
    <vt:bool>true</vt:bool>
  </property>
</Properties>
</file>