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资核算 -7月 - 副本\"/>
    </mc:Choice>
  </mc:AlternateContent>
  <xr:revisionPtr revIDLastSave="0" documentId="13_ncr:1_{9D92E473-9538-4171-8542-447822555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月社保" sheetId="1" r:id="rId1"/>
    <sheet name="分摊表" sheetId="4" r:id="rId2"/>
    <sheet name="总经理" sheetId="2" r:id="rId3"/>
    <sheet name="Sheet3" sheetId="3" r:id="rId4"/>
  </sheets>
  <externalReferences>
    <externalReference r:id="rId5"/>
  </externalReferences>
  <definedNames>
    <definedName name="_xlnm._FilterDatabase" localSheetId="0" hidden="1">'7月社保'!$B$2:$C$127</definedName>
    <definedName name="_xlnm._FilterDatabase" localSheetId="2" hidden="1">总经理!$A$1:$E$27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  <c r="P1" i="1" s="1"/>
  <c r="P2" i="1"/>
  <c r="N91" i="1"/>
  <c r="M91" i="1"/>
  <c r="D25" i="2"/>
  <c r="E25" i="2" s="1"/>
  <c r="G26" i="4" s="1"/>
  <c r="D24" i="2"/>
  <c r="E24" i="2" s="1"/>
  <c r="G18" i="4" s="1"/>
  <c r="D23" i="2"/>
  <c r="E23" i="2" s="1"/>
  <c r="G23" i="4" s="1"/>
  <c r="G10" i="2" a="1"/>
  <c r="G10" i="2" s="1"/>
  <c r="D9" i="2"/>
  <c r="E9" i="2" s="1"/>
  <c r="G33" i="4" s="1"/>
  <c r="D6" i="2"/>
  <c r="E6" i="2" s="1"/>
  <c r="G17" i="4" s="1"/>
  <c r="G2" i="2" a="1"/>
  <c r="G2" i="2" s="1"/>
  <c r="H38" i="4"/>
  <c r="G38" i="4"/>
  <c r="E38" i="4"/>
  <c r="D38" i="4"/>
  <c r="C38" i="4"/>
  <c r="B38" i="4"/>
  <c r="I37" i="4"/>
  <c r="H37" i="4"/>
  <c r="G37" i="4"/>
  <c r="E37" i="4"/>
  <c r="D37" i="4"/>
  <c r="C37" i="4"/>
  <c r="B37" i="4"/>
  <c r="I36" i="4"/>
  <c r="H36" i="4"/>
  <c r="G36" i="4"/>
  <c r="E36" i="4"/>
  <c r="D36" i="4"/>
  <c r="C36" i="4"/>
  <c r="B36" i="4"/>
  <c r="H35" i="4"/>
  <c r="G35" i="4"/>
  <c r="E35" i="4"/>
  <c r="D35" i="4"/>
  <c r="C35" i="4"/>
  <c r="B35" i="4"/>
  <c r="H34" i="4"/>
  <c r="G34" i="4"/>
  <c r="E34" i="4"/>
  <c r="D34" i="4"/>
  <c r="C34" i="4"/>
  <c r="B34" i="4"/>
  <c r="E33" i="4"/>
  <c r="D33" i="4"/>
  <c r="C33" i="4"/>
  <c r="B33" i="4"/>
  <c r="G32" i="4"/>
  <c r="E32" i="4"/>
  <c r="D32" i="4"/>
  <c r="C32" i="4"/>
  <c r="B32" i="4"/>
  <c r="H31" i="4"/>
  <c r="G31" i="4"/>
  <c r="E31" i="4"/>
  <c r="D31" i="4"/>
  <c r="C31" i="4"/>
  <c r="B31" i="4"/>
  <c r="H30" i="4"/>
  <c r="E30" i="4"/>
  <c r="D30" i="4"/>
  <c r="C30" i="4"/>
  <c r="B30" i="4"/>
  <c r="G29" i="4"/>
  <c r="E29" i="4"/>
  <c r="D29" i="4"/>
  <c r="C29" i="4"/>
  <c r="B29" i="4"/>
  <c r="H28" i="4"/>
  <c r="E28" i="4"/>
  <c r="D28" i="4"/>
  <c r="C28" i="4"/>
  <c r="B28" i="4"/>
  <c r="E27" i="4"/>
  <c r="D27" i="4"/>
  <c r="C27" i="4"/>
  <c r="B27" i="4"/>
  <c r="H26" i="4"/>
  <c r="E26" i="4"/>
  <c r="D26" i="4"/>
  <c r="C26" i="4"/>
  <c r="B26" i="4"/>
  <c r="H25" i="4"/>
  <c r="E25" i="4"/>
  <c r="D25" i="4"/>
  <c r="C25" i="4"/>
  <c r="B25" i="4"/>
  <c r="H24" i="4"/>
  <c r="E24" i="4"/>
  <c r="D24" i="4"/>
  <c r="C24" i="4"/>
  <c r="B24" i="4"/>
  <c r="H23" i="4"/>
  <c r="E23" i="4"/>
  <c r="D23" i="4"/>
  <c r="C23" i="4"/>
  <c r="B23" i="4"/>
  <c r="G22" i="4"/>
  <c r="E22" i="4"/>
  <c r="D22" i="4"/>
  <c r="C22" i="4"/>
  <c r="B22" i="4"/>
  <c r="H21" i="4"/>
  <c r="E21" i="4"/>
  <c r="D21" i="4"/>
  <c r="C21" i="4"/>
  <c r="B21" i="4"/>
  <c r="H20" i="4"/>
  <c r="E20" i="4"/>
  <c r="D20" i="4"/>
  <c r="C20" i="4"/>
  <c r="B20" i="4"/>
  <c r="E19" i="4"/>
  <c r="D19" i="4"/>
  <c r="C19" i="4"/>
  <c r="B19" i="4"/>
  <c r="H18" i="4"/>
  <c r="E18" i="4"/>
  <c r="D18" i="4"/>
  <c r="C18" i="4"/>
  <c r="B18" i="4"/>
  <c r="H17" i="4"/>
  <c r="E17" i="4"/>
  <c r="D17" i="4"/>
  <c r="C17" i="4"/>
  <c r="B17" i="4"/>
  <c r="H16" i="4"/>
  <c r="E16" i="4"/>
  <c r="D16" i="4"/>
  <c r="C16" i="4"/>
  <c r="B16" i="4"/>
  <c r="H15" i="4"/>
  <c r="E15" i="4"/>
  <c r="D15" i="4"/>
  <c r="C15" i="4"/>
  <c r="B15" i="4"/>
  <c r="H14" i="4"/>
  <c r="E14" i="4"/>
  <c r="D14" i="4"/>
  <c r="C14" i="4"/>
  <c r="B14" i="4"/>
  <c r="H13" i="4"/>
  <c r="E13" i="4"/>
  <c r="D13" i="4"/>
  <c r="C13" i="4"/>
  <c r="B13" i="4"/>
  <c r="E12" i="4"/>
  <c r="D12" i="4"/>
  <c r="C12" i="4"/>
  <c r="B12" i="4"/>
  <c r="H11" i="4"/>
  <c r="E11" i="4"/>
  <c r="D11" i="4"/>
  <c r="C11" i="4"/>
  <c r="B11" i="4"/>
  <c r="H10" i="4"/>
  <c r="G10" i="4"/>
  <c r="E10" i="4"/>
  <c r="D10" i="4"/>
  <c r="C10" i="4"/>
  <c r="B10" i="4"/>
  <c r="H9" i="4"/>
  <c r="E9" i="4"/>
  <c r="D9" i="4"/>
  <c r="C9" i="4"/>
  <c r="B9" i="4"/>
  <c r="H8" i="4"/>
  <c r="G8" i="4"/>
  <c r="E8" i="4"/>
  <c r="D8" i="4"/>
  <c r="C8" i="4"/>
  <c r="B8" i="4"/>
  <c r="H7" i="4"/>
  <c r="G7" i="4"/>
  <c r="E7" i="4"/>
  <c r="D7" i="4"/>
  <c r="C7" i="4"/>
  <c r="B7" i="4"/>
  <c r="H6" i="4"/>
  <c r="E6" i="4"/>
  <c r="D6" i="4"/>
  <c r="C6" i="4"/>
  <c r="B6" i="4"/>
  <c r="H5" i="4"/>
  <c r="E5" i="4"/>
  <c r="D5" i="4"/>
  <c r="C5" i="4"/>
  <c r="B5" i="4"/>
  <c r="H4" i="4"/>
  <c r="E4" i="4"/>
  <c r="D4" i="4"/>
  <c r="C4" i="4"/>
  <c r="B4" i="4"/>
  <c r="H3" i="4"/>
  <c r="G3" i="4"/>
  <c r="E3" i="4"/>
  <c r="D3" i="4"/>
  <c r="C3" i="4"/>
  <c r="B3" i="4"/>
  <c r="D32" i="2"/>
  <c r="E32" i="2" s="1"/>
  <c r="H22" i="4" s="1"/>
  <c r="D22" i="2"/>
  <c r="E22" i="2" s="1"/>
  <c r="G30" i="4" s="1"/>
  <c r="D27" i="2"/>
  <c r="E27" i="2" s="1"/>
  <c r="H27" i="4" s="1"/>
  <c r="D18" i="2"/>
  <c r="E18" i="2" s="1"/>
  <c r="G16" i="4" s="1"/>
  <c r="D12" i="2"/>
  <c r="E12" i="2" s="1"/>
  <c r="G24" i="4" s="1"/>
  <c r="D29" i="2"/>
  <c r="E29" i="2" s="1"/>
  <c r="H33" i="4" s="1"/>
  <c r="D5" i="2"/>
  <c r="E5" i="2" s="1"/>
  <c r="G15" i="4" s="1"/>
  <c r="Q2" i="1" l="1"/>
  <c r="F7" i="4"/>
  <c r="I7" i="4" s="1"/>
  <c r="D19" i="2"/>
  <c r="E19" i="2" s="1"/>
  <c r="G27" i="4" s="1"/>
  <c r="D20" i="2"/>
  <c r="E20" i="2" s="1"/>
  <c r="G9" i="4" s="1"/>
  <c r="D10" i="2"/>
  <c r="E10" i="2" s="1"/>
  <c r="G13" i="4" s="1"/>
  <c r="D11" i="2"/>
  <c r="E11" i="2" s="1"/>
  <c r="G21" i="4" s="1"/>
  <c r="F13" i="4"/>
  <c r="F31" i="4"/>
  <c r="I31" i="4" s="1"/>
  <c r="D7" i="2"/>
  <c r="E7" i="2" s="1"/>
  <c r="G20" i="4" s="1"/>
  <c r="D8" i="2"/>
  <c r="E8" i="2" s="1"/>
  <c r="G25" i="4" s="1"/>
  <c r="F29" i="4"/>
  <c r="B1" i="4"/>
  <c r="F4" i="4"/>
  <c r="F16" i="4"/>
  <c r="I16" i="4" s="1"/>
  <c r="D1" i="4"/>
  <c r="F34" i="4"/>
  <c r="I34" i="4" s="1"/>
  <c r="F25" i="4"/>
  <c r="C1" i="4"/>
  <c r="F15" i="4"/>
  <c r="I15" i="4" s="1"/>
  <c r="F8" i="4"/>
  <c r="I8" i="4" s="1"/>
  <c r="F22" i="4"/>
  <c r="I22" i="4" s="1"/>
  <c r="F36" i="4"/>
  <c r="F18" i="4"/>
  <c r="I18" i="4" s="1"/>
  <c r="F11" i="4"/>
  <c r="F20" i="4"/>
  <c r="D26" i="2"/>
  <c r="E26" i="2" s="1"/>
  <c r="H19" i="4" s="1"/>
  <c r="F9" i="4"/>
  <c r="F5" i="4"/>
  <c r="D21" i="2"/>
  <c r="E21" i="2" s="1"/>
  <c r="G28" i="4" s="1"/>
  <c r="D13" i="2"/>
  <c r="E13" i="2" s="1"/>
  <c r="G4" i="4" s="1"/>
  <c r="F27" i="4"/>
  <c r="F38" i="4"/>
  <c r="I38" i="4" s="1"/>
  <c r="F23" i="4"/>
  <c r="I23" i="4" s="1"/>
  <c r="D14" i="2"/>
  <c r="E14" i="2" s="1"/>
  <c r="G5" i="4" s="1"/>
  <c r="D28" i="2"/>
  <c r="E28" i="2" s="1"/>
  <c r="H12" i="4" s="1"/>
  <c r="F24" i="4"/>
  <c r="I24" i="4" s="1"/>
  <c r="F10" i="4"/>
  <c r="I10" i="4" s="1"/>
  <c r="F37" i="4"/>
  <c r="F3" i="4"/>
  <c r="F12" i="4"/>
  <c r="F21" i="4"/>
  <c r="D15" i="2"/>
  <c r="E15" i="2" s="1"/>
  <c r="G11" i="4" s="1"/>
  <c r="F28" i="4"/>
  <c r="F30" i="4"/>
  <c r="I30" i="4" s="1"/>
  <c r="D3" i="2"/>
  <c r="E3" i="2" s="1"/>
  <c r="G6" i="4" s="1"/>
  <c r="D16" i="2"/>
  <c r="E16" i="2" s="1"/>
  <c r="G14" i="4" s="1"/>
  <c r="D30" i="2"/>
  <c r="E30" i="2" s="1"/>
  <c r="H29" i="4" s="1"/>
  <c r="F32" i="4"/>
  <c r="F17" i="4"/>
  <c r="I17" i="4" s="1"/>
  <c r="F26" i="4"/>
  <c r="I26" i="4" s="1"/>
  <c r="F35" i="4"/>
  <c r="I35" i="4" s="1"/>
  <c r="D4" i="2"/>
  <c r="E4" i="2" s="1"/>
  <c r="G12" i="4" s="1"/>
  <c r="D17" i="2"/>
  <c r="E17" i="2" s="1"/>
  <c r="G19" i="4" s="1"/>
  <c r="D31" i="2"/>
  <c r="E31" i="2" s="1"/>
  <c r="H32" i="4" s="1"/>
  <c r="F19" i="4"/>
  <c r="F33" i="4"/>
  <c r="I33" i="4" s="1"/>
  <c r="F14" i="4"/>
  <c r="F6" i="4"/>
  <c r="E1" i="4"/>
  <c r="I13" i="4" l="1"/>
  <c r="I6" i="4"/>
  <c r="I29" i="4"/>
  <c r="I27" i="4"/>
  <c r="I9" i="4"/>
  <c r="I21" i="4"/>
  <c r="I25" i="4"/>
  <c r="I20" i="4"/>
  <c r="I4" i="4"/>
  <c r="I28" i="4"/>
  <c r="I12" i="4"/>
  <c r="F1" i="4"/>
  <c r="I14" i="4"/>
  <c r="I3" i="4"/>
  <c r="I19" i="4"/>
  <c r="I5" i="4"/>
  <c r="I11" i="4"/>
  <c r="I32" i="4"/>
  <c r="I1" i="4" l="1"/>
  <c r="K1" i="4" s="1"/>
  <c r="N110" i="1" l="1"/>
  <c r="O110" i="1" s="1"/>
  <c r="N27" i="1"/>
  <c r="O27" i="1" s="1"/>
  <c r="N4" i="1"/>
  <c r="O4" i="1" s="1"/>
  <c r="N3" i="1"/>
  <c r="O3" i="1" s="1"/>
  <c r="N102" i="1"/>
  <c r="O102" i="1" s="1"/>
  <c r="N46" i="1"/>
  <c r="O46" i="1" s="1"/>
  <c r="N51" i="1" l="1"/>
  <c r="O51" i="1" s="1"/>
  <c r="N24" i="1"/>
  <c r="O24" i="1" s="1"/>
  <c r="N39" i="1"/>
  <c r="O39" i="1" s="1"/>
  <c r="N26" i="1"/>
  <c r="O26" i="1" s="1"/>
  <c r="N10" i="1"/>
  <c r="O10" i="1" s="1"/>
  <c r="N87" i="1"/>
  <c r="O87" i="1" s="1"/>
  <c r="N52" i="1"/>
  <c r="O52" i="1" s="1"/>
  <c r="N23" i="1"/>
  <c r="O23" i="1" s="1"/>
  <c r="N17" i="1"/>
  <c r="O17" i="1" s="1"/>
  <c r="N68" i="1"/>
  <c r="O68" i="1" s="1"/>
  <c r="N125" i="1"/>
  <c r="O125" i="1" s="1"/>
  <c r="N41" i="1"/>
  <c r="O41" i="1" s="1"/>
  <c r="N44" i="1"/>
  <c r="O44" i="1" s="1"/>
  <c r="N95" i="1"/>
  <c r="O95" i="1" s="1"/>
  <c r="N21" i="1"/>
  <c r="O21" i="1" s="1"/>
  <c r="N62" i="1"/>
  <c r="O62" i="1" s="1"/>
  <c r="N36" i="1"/>
  <c r="O36" i="1" s="1"/>
  <c r="N67" i="1"/>
  <c r="O67" i="1" s="1"/>
  <c r="N18" i="1"/>
  <c r="O18" i="1" s="1"/>
  <c r="N66" i="1"/>
  <c r="O66" i="1" s="1"/>
  <c r="N127" i="1"/>
  <c r="O127" i="1" s="1"/>
  <c r="N9" i="1"/>
  <c r="O9" i="1" s="1"/>
  <c r="N12" i="1"/>
  <c r="O12" i="1" s="1"/>
  <c r="N33" i="1"/>
  <c r="O33" i="1" s="1"/>
  <c r="N69" i="1"/>
  <c r="O69" i="1" s="1"/>
  <c r="N34" i="1"/>
  <c r="O34" i="1" s="1"/>
  <c r="N20" i="1"/>
  <c r="O20" i="1" s="1"/>
  <c r="N78" i="1"/>
  <c r="O78" i="1" s="1"/>
  <c r="N48" i="1"/>
  <c r="O48" i="1" s="1"/>
  <c r="N37" i="1"/>
  <c r="O37" i="1" s="1"/>
  <c r="N120" i="1"/>
  <c r="O120" i="1" s="1"/>
  <c r="N111" i="1"/>
  <c r="O111" i="1" s="1"/>
  <c r="N82" i="1"/>
  <c r="O82" i="1" s="1"/>
  <c r="N77" i="1"/>
  <c r="O77" i="1" s="1"/>
  <c r="N40" i="1"/>
  <c r="O40" i="1" s="1"/>
  <c r="N74" i="1"/>
  <c r="O74" i="1" s="1"/>
  <c r="N104" i="1"/>
  <c r="O104" i="1" s="1"/>
  <c r="N15" i="1"/>
  <c r="O15" i="1" s="1"/>
  <c r="N83" i="1"/>
  <c r="O83" i="1" s="1"/>
  <c r="N59" i="1"/>
  <c r="O59" i="1" s="1"/>
  <c r="N5" i="1"/>
  <c r="O5" i="1" s="1"/>
  <c r="N58" i="1"/>
  <c r="O58" i="1" s="1"/>
  <c r="N98" i="1"/>
  <c r="O98" i="1" s="1"/>
  <c r="N99" i="1"/>
  <c r="O99" i="1" s="1"/>
  <c r="N112" i="1"/>
  <c r="O112" i="1" s="1"/>
  <c r="N25" i="1"/>
  <c r="O25" i="1" s="1"/>
  <c r="N8" i="1"/>
  <c r="O8" i="1" s="1"/>
  <c r="N90" i="1"/>
  <c r="O90" i="1" s="1"/>
  <c r="N73" i="1"/>
  <c r="O73" i="1" s="1"/>
  <c r="N121" i="1"/>
  <c r="O121" i="1" s="1"/>
  <c r="N49" i="1"/>
  <c r="O49" i="1" s="1"/>
  <c r="N47" i="1"/>
  <c r="O47" i="1" s="1"/>
  <c r="N7" i="1"/>
  <c r="O7" i="1" s="1"/>
  <c r="N85" i="1"/>
  <c r="O85" i="1" s="1"/>
  <c r="N122" i="1"/>
  <c r="O122" i="1" s="1"/>
  <c r="N43" i="1"/>
  <c r="O43" i="1" s="1"/>
  <c r="N106" i="1"/>
  <c r="O106" i="1" s="1"/>
  <c r="N96" i="1"/>
  <c r="O96" i="1" s="1"/>
  <c r="N116" i="1"/>
  <c r="O116" i="1" s="1"/>
  <c r="N118" i="1"/>
  <c r="O118" i="1" s="1"/>
  <c r="N57" i="1"/>
  <c r="O57" i="1" s="1"/>
  <c r="N22" i="1"/>
  <c r="O22" i="1" s="1"/>
  <c r="N89" i="1"/>
  <c r="O89" i="1" s="1"/>
  <c r="N92" i="1"/>
  <c r="O92" i="1" s="1"/>
  <c r="N101" i="1"/>
  <c r="O101" i="1" s="1"/>
  <c r="N123" i="1"/>
  <c r="O123" i="1" s="1"/>
  <c r="N45" i="1"/>
  <c r="O45" i="1" s="1"/>
  <c r="N72" i="1"/>
  <c r="O72" i="1" s="1"/>
  <c r="N103" i="1"/>
  <c r="O103" i="1" s="1"/>
  <c r="N53" i="1"/>
  <c r="O53" i="1" s="1"/>
  <c r="N55" i="1"/>
  <c r="O55" i="1" s="1"/>
  <c r="N71" i="1"/>
  <c r="O71" i="1" s="1"/>
  <c r="N54" i="1"/>
  <c r="O54" i="1" s="1"/>
  <c r="N114" i="1"/>
  <c r="O114" i="1" s="1"/>
  <c r="N115" i="1"/>
  <c r="O115" i="1" s="1"/>
  <c r="N109" i="1"/>
  <c r="O109" i="1" s="1"/>
  <c r="N63" i="1"/>
  <c r="O63" i="1" s="1"/>
  <c r="N76" i="1"/>
  <c r="O76" i="1" s="1"/>
  <c r="N126" i="1"/>
  <c r="O126" i="1" s="1"/>
  <c r="N42" i="1"/>
  <c r="O42" i="1" s="1"/>
  <c r="N50" i="1"/>
  <c r="O50" i="1" s="1"/>
  <c r="N86" i="1"/>
  <c r="O86" i="1" s="1"/>
  <c r="N80" i="1"/>
  <c r="O80" i="1" s="1"/>
  <c r="N61" i="1"/>
  <c r="O61" i="1" s="1"/>
  <c r="N124" i="1"/>
  <c r="O124" i="1" s="1"/>
  <c r="N56" i="1"/>
  <c r="O56" i="1" s="1"/>
  <c r="N93" i="1"/>
  <c r="O93" i="1" s="1"/>
  <c r="N81" i="1"/>
  <c r="O81" i="1" s="1"/>
  <c r="N35" i="1"/>
  <c r="O35" i="1" s="1"/>
  <c r="N29" i="1"/>
  <c r="O29" i="1" s="1"/>
  <c r="N30" i="1"/>
  <c r="O30" i="1" s="1"/>
  <c r="N70" i="1"/>
  <c r="O70" i="1" s="1"/>
  <c r="N84" i="1"/>
  <c r="O84" i="1" s="1"/>
  <c r="N38" i="1"/>
  <c r="O38" i="1" s="1"/>
  <c r="N11" i="1"/>
  <c r="O11" i="1" s="1"/>
  <c r="N28" i="1"/>
  <c r="O28" i="1" s="1"/>
  <c r="N97" i="1"/>
  <c r="O97" i="1" s="1"/>
  <c r="N65" i="1"/>
  <c r="O65" i="1" s="1"/>
  <c r="N119" i="1"/>
  <c r="O119" i="1" s="1"/>
  <c r="O91" i="1"/>
  <c r="N88" i="1"/>
  <c r="O88" i="1" s="1"/>
  <c r="N6" i="1"/>
  <c r="O6" i="1" s="1"/>
  <c r="N117" i="1"/>
  <c r="O117" i="1" s="1"/>
  <c r="N75" i="1"/>
  <c r="O75" i="1" s="1"/>
  <c r="N13" i="1"/>
  <c r="O13" i="1" s="1"/>
  <c r="N16" i="1"/>
  <c r="O16" i="1" s="1"/>
  <c r="N94" i="1"/>
  <c r="O94" i="1" s="1"/>
  <c r="N108" i="1"/>
  <c r="O108" i="1" s="1"/>
  <c r="N107" i="1"/>
  <c r="O107" i="1" s="1"/>
  <c r="N105" i="1"/>
  <c r="O105" i="1" s="1"/>
  <c r="N60" i="1"/>
  <c r="O60" i="1" s="1"/>
  <c r="N14" i="1"/>
  <c r="O14" i="1" s="1"/>
  <c r="N79" i="1"/>
  <c r="O79" i="1" s="1"/>
  <c r="N100" i="1"/>
  <c r="O100" i="1" s="1"/>
  <c r="N19" i="1"/>
  <c r="O19" i="1" s="1"/>
  <c r="N113" i="1"/>
  <c r="O113" i="1" s="1"/>
  <c r="N64" i="1"/>
  <c r="O64" i="1" s="1"/>
  <c r="N31" i="1"/>
  <c r="O31" i="1" s="1"/>
  <c r="N32" i="1"/>
  <c r="O3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<sst xmlns="http://schemas.openxmlformats.org/spreadsheetml/2006/main" count="712" uniqueCount="194">
  <si>
    <t>序号</t>
  </si>
  <si>
    <t>姓名</t>
  </si>
  <si>
    <t>门店</t>
  </si>
  <si>
    <t>购买门店</t>
  </si>
  <si>
    <t>后续参保</t>
  </si>
  <si>
    <t>参保月份</t>
  </si>
  <si>
    <t>月份</t>
  </si>
  <si>
    <t>社保</t>
  </si>
  <si>
    <t>医保</t>
  </si>
  <si>
    <t>总计</t>
  </si>
  <si>
    <t>工资扣</t>
  </si>
  <si>
    <t>成本</t>
  </si>
  <si>
    <t>梁刚</t>
  </si>
  <si>
    <t>总部</t>
  </si>
  <si>
    <t>南湖</t>
  </si>
  <si>
    <t>秦玉梅</t>
  </si>
  <si>
    <t>徐登毅</t>
  </si>
  <si>
    <t>龙泉</t>
  </si>
  <si>
    <t>马小英</t>
  </si>
  <si>
    <t>吴小强</t>
  </si>
  <si>
    <t>詹芳英</t>
  </si>
  <si>
    <t>刘金凤</t>
  </si>
  <si>
    <t>亚洲湾</t>
  </si>
  <si>
    <t>千禧</t>
  </si>
  <si>
    <t>夏萍</t>
  </si>
  <si>
    <t>科技一部</t>
  </si>
  <si>
    <t>光华</t>
  </si>
  <si>
    <t>张红霞</t>
  </si>
  <si>
    <t>大源</t>
  </si>
  <si>
    <t>刘九招</t>
  </si>
  <si>
    <t>秦亚平</t>
  </si>
  <si>
    <t>总经理</t>
  </si>
  <si>
    <t>成华区绿纤美容杉板桥南二路店</t>
  </si>
  <si>
    <t>沙河</t>
  </si>
  <si>
    <t>川师</t>
  </si>
  <si>
    <t>欧阳敏</t>
  </si>
  <si>
    <t>袁小兵</t>
  </si>
  <si>
    <t>张芮</t>
  </si>
  <si>
    <t>曾雨晴</t>
  </si>
  <si>
    <t>经理</t>
  </si>
  <si>
    <t>向郑瑶</t>
  </si>
  <si>
    <t>肖倩</t>
  </si>
  <si>
    <t>李萱君</t>
  </si>
  <si>
    <t>融创</t>
  </si>
  <si>
    <t>紫荆</t>
  </si>
  <si>
    <t>张雪颖</t>
  </si>
  <si>
    <t>科技二部</t>
  </si>
  <si>
    <t>张小娟</t>
  </si>
  <si>
    <t>王依蕊</t>
  </si>
  <si>
    <t>张元琼</t>
  </si>
  <si>
    <t>饶秋华</t>
  </si>
  <si>
    <t>武侯区绿绿绿纤美容院</t>
  </si>
  <si>
    <t>鹭岛</t>
  </si>
  <si>
    <t>廖妍</t>
  </si>
  <si>
    <t>李晓</t>
  </si>
  <si>
    <t>自购</t>
  </si>
  <si>
    <t>骑士郡</t>
  </si>
  <si>
    <t>王晓琳</t>
  </si>
  <si>
    <t>双流</t>
  </si>
  <si>
    <t>秦娜</t>
  </si>
  <si>
    <t>荣华北路</t>
  </si>
  <si>
    <t>周林</t>
  </si>
  <si>
    <t>何琼华</t>
  </si>
  <si>
    <t>龚茜</t>
  </si>
  <si>
    <t>宋林琳</t>
  </si>
  <si>
    <t>红光</t>
  </si>
  <si>
    <t>龙湖</t>
  </si>
  <si>
    <t>赵美艳</t>
  </si>
  <si>
    <t>雷娜婷</t>
  </si>
  <si>
    <t>欧迎春</t>
  </si>
  <si>
    <t>犀浦</t>
  </si>
  <si>
    <t>锦江区新绿纤美容美体店</t>
  </si>
  <si>
    <t>静居寺</t>
  </si>
  <si>
    <t>包竹梅</t>
  </si>
  <si>
    <t>肖静梅</t>
  </si>
  <si>
    <t>牟光燕</t>
  </si>
  <si>
    <t>黎红花</t>
  </si>
  <si>
    <t>大丰</t>
  </si>
  <si>
    <t>谢珂欣</t>
  </si>
  <si>
    <t>郭思瑞</t>
  </si>
  <si>
    <t>樊琳</t>
  </si>
  <si>
    <t>郭兰</t>
  </si>
  <si>
    <t>陈建蓉</t>
  </si>
  <si>
    <t>吴亚梅</t>
  </si>
  <si>
    <t>成华区绿纤美容双成三路店</t>
  </si>
  <si>
    <t>华润</t>
  </si>
  <si>
    <t>马宏梅</t>
  </si>
  <si>
    <t>荣华南路</t>
  </si>
  <si>
    <t>袁玉</t>
  </si>
  <si>
    <t>涌泉</t>
  </si>
  <si>
    <t>杨金花</t>
  </si>
  <si>
    <t>易春梅</t>
  </si>
  <si>
    <t>江玲</t>
  </si>
  <si>
    <t>王瑞琳</t>
  </si>
  <si>
    <t>关晓燕</t>
  </si>
  <si>
    <t>中和</t>
  </si>
  <si>
    <t>文倩</t>
  </si>
  <si>
    <t>青羊区绿纤纤美容店</t>
  </si>
  <si>
    <t>董顺秀</t>
  </si>
  <si>
    <t>张明艳</t>
  </si>
  <si>
    <t>邓丽莉</t>
  </si>
  <si>
    <t>陈佳丽</t>
  </si>
  <si>
    <t>郑华跃</t>
  </si>
  <si>
    <t>李茂</t>
  </si>
  <si>
    <t>李巧娇</t>
  </si>
  <si>
    <t>徐睦垚</t>
  </si>
  <si>
    <t>叶璐璐</t>
  </si>
  <si>
    <t>凤凰山</t>
  </si>
  <si>
    <t>但红玉</t>
  </si>
  <si>
    <t>锦江区绿绿纤美容院</t>
  </si>
  <si>
    <t>张候敏</t>
  </si>
  <si>
    <t>唐玉芳</t>
  </si>
  <si>
    <t>杨琴</t>
  </si>
  <si>
    <t>魏柯</t>
  </si>
  <si>
    <t>孙红梅</t>
  </si>
  <si>
    <t>刘安琼</t>
  </si>
  <si>
    <t>罗雪</t>
  </si>
  <si>
    <t>李思忆</t>
  </si>
  <si>
    <t>贺丽</t>
  </si>
  <si>
    <t>蒲草</t>
  </si>
  <si>
    <t>锦江区绿色纤美容院</t>
  </si>
  <si>
    <t>喻容</t>
  </si>
  <si>
    <t>葛敏</t>
  </si>
  <si>
    <t>程燕</t>
  </si>
  <si>
    <t>林萍</t>
  </si>
  <si>
    <t>李燕</t>
  </si>
  <si>
    <t>张清华</t>
  </si>
  <si>
    <t>优品道</t>
  </si>
  <si>
    <t>陈怡名</t>
  </si>
  <si>
    <t>徐文平</t>
  </si>
  <si>
    <t>陈小琴</t>
  </si>
  <si>
    <t>张艳秋</t>
  </si>
  <si>
    <t>张小华</t>
  </si>
  <si>
    <t>陈思思</t>
  </si>
  <si>
    <t>成华区绿绿纤美容院</t>
  </si>
  <si>
    <t>王红</t>
  </si>
  <si>
    <t>明信</t>
  </si>
  <si>
    <t>刘祖红</t>
  </si>
  <si>
    <t>康丹</t>
  </si>
  <si>
    <t>王桂明</t>
  </si>
  <si>
    <t>刘恬恬</t>
  </si>
  <si>
    <t>白丽</t>
  </si>
  <si>
    <t>张丽</t>
  </si>
  <si>
    <t>苟小春</t>
  </si>
  <si>
    <t>彭龙惠</t>
  </si>
  <si>
    <t>范时依</t>
  </si>
  <si>
    <t>温江绿色美容院</t>
  </si>
  <si>
    <t>罗林芳</t>
  </si>
  <si>
    <t>保利</t>
  </si>
  <si>
    <t>聂娟</t>
  </si>
  <si>
    <t>谢宗富</t>
  </si>
  <si>
    <t>赵静</t>
  </si>
  <si>
    <t>冷忠翠</t>
  </si>
  <si>
    <t>尧丹丹</t>
  </si>
  <si>
    <t>杜兰兰</t>
  </si>
  <si>
    <t>赵忠芬</t>
  </si>
  <si>
    <t>张廷妍</t>
  </si>
  <si>
    <t>郑巧玲</t>
  </si>
  <si>
    <t>糜清云</t>
  </si>
  <si>
    <t>王新华</t>
  </si>
  <si>
    <t>双流区绿纤色美容店</t>
  </si>
  <si>
    <t>宁燕</t>
  </si>
  <si>
    <t>曾玉莲</t>
  </si>
  <si>
    <t>张欣</t>
  </si>
  <si>
    <t>竹艳梅</t>
  </si>
  <si>
    <t>龙城国际</t>
  </si>
  <si>
    <t>贾琳</t>
  </si>
  <si>
    <t>李维</t>
  </si>
  <si>
    <t>蓝海英</t>
  </si>
  <si>
    <t>唐银春</t>
  </si>
  <si>
    <t>高新区绿纤绿色美容院</t>
  </si>
  <si>
    <t>任艺</t>
  </si>
  <si>
    <t>川音</t>
  </si>
  <si>
    <t>莫志英</t>
  </si>
  <si>
    <t>刘巧艳</t>
  </si>
  <si>
    <t>康红梅</t>
  </si>
  <si>
    <t>刘晓丽</t>
  </si>
  <si>
    <t>李红梅</t>
  </si>
  <si>
    <t>谢娟</t>
  </si>
  <si>
    <t>贺慧</t>
  </si>
  <si>
    <t>check：</t>
  </si>
  <si>
    <t>分摊后的</t>
  </si>
  <si>
    <t>CHECK</t>
  </si>
  <si>
    <r>
      <rPr>
        <b/>
        <sz val="9"/>
        <color rgb="FF666666"/>
        <rFont val="宋体"/>
        <family val="3"/>
        <charset val="134"/>
      </rPr>
      <t>门店</t>
    </r>
    <r>
      <rPr>
        <b/>
        <sz val="9"/>
        <color rgb="FF666666"/>
        <rFont val="Helvetica"/>
        <family val="2"/>
      </rPr>
      <t>1</t>
    </r>
  </si>
  <si>
    <t>公司承担</t>
  </si>
  <si>
    <t>经理和总经理归属门店有没有变更</t>
  </si>
  <si>
    <t>职位</t>
  </si>
  <si>
    <t>金额</t>
  </si>
  <si>
    <t>分摊</t>
  </si>
  <si>
    <t>双流区右岸绿纤美容店(个体工商户)</t>
  </si>
  <si>
    <t>杨磊</t>
  </si>
  <si>
    <t>赵倩</t>
  </si>
  <si>
    <t>胡红琳</t>
  </si>
  <si>
    <t>自购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</si>
</sst>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.0_ "/>
  </numFmts>
  <fonts count="20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9"/>
      <color rgb="FF666666"/>
      <name val="宋体"/>
      <family val="3"/>
      <charset val="134"/>
    </font>
    <font>
      <b/>
      <sz val="10.5"/>
      <color rgb="FF666666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.5"/>
      <color rgb="FF666666"/>
      <name val="宋体"/>
      <family val="3"/>
      <charset val="134"/>
    </font>
    <font>
      <b/>
      <sz val="10.5"/>
      <color theme="0" tint="-0.499984740745262"/>
      <name val="宋体"/>
      <family val="3"/>
      <charset val="134"/>
      <scheme val="minor"/>
    </font>
    <font>
      <sz val="10.5"/>
      <color rgb="FF666666"/>
      <name val="Helvetica"/>
    </font>
    <font>
      <sz val="10.5"/>
      <color theme="0" tint="-0.499984740745262"/>
      <name val="宋体"/>
      <family val="3"/>
      <charset val="134"/>
      <scheme val="minor"/>
    </font>
    <font>
      <sz val="10.5"/>
      <color rgb="FF666666"/>
      <name val="宋体"/>
      <family val="3"/>
      <charset val="134"/>
    </font>
    <font>
      <sz val="10.5"/>
      <color rgb="FF666666"/>
      <name val="宋体"/>
      <family val="3"/>
      <charset val="134"/>
    </font>
    <font>
      <sz val="10.5"/>
      <color theme="0" tint="-0.499984740745262"/>
      <name val="宋体"/>
      <family val="3"/>
      <charset val="134"/>
      <scheme val="minor"/>
    </font>
    <font>
      <sz val="10.5"/>
      <color rgb="FF666666"/>
      <name val="宋体"/>
      <family val="3"/>
      <charset val="134"/>
      <scheme val="minor"/>
    </font>
    <font>
      <sz val="10.5"/>
      <color theme="0" tint="-0.499984740745262"/>
      <name val="宋体"/>
      <family val="3"/>
      <charset val="134"/>
      <scheme val="minor"/>
    </font>
    <font>
      <sz val="10.5"/>
      <color rgb="FF666666"/>
      <name val="Helvetica"/>
      <family val="2"/>
    </font>
    <font>
      <b/>
      <sz val="9"/>
      <color rgb="FF666666"/>
      <name val="Helvetica"/>
      <family val="2"/>
    </font>
    <font>
      <sz val="9"/>
      <name val="宋体"/>
      <family val="3"/>
      <charset val="134"/>
      <scheme val="minor"/>
    </font>
    <font>
      <sz val="10.5"/>
      <color rgb="FF666666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9E4B4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2" borderId="0" xfId="0" applyFont="1" applyFill="1" applyAlignment="1">
      <alignment horizontal="center" vertical="center"/>
    </xf>
    <xf numFmtId="177" fontId="0" fillId="2" borderId="0" xfId="0" applyNumberFormat="1" applyFill="1">
      <alignment vertical="center"/>
    </xf>
    <xf numFmtId="0" fontId="3" fillId="0" borderId="1" xfId="0" applyFont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177" fontId="4" fillId="3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8" fontId="7" fillId="3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>
      <alignment vertical="center"/>
    </xf>
    <xf numFmtId="0" fontId="12" fillId="6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\&#9312;6&#26376;-&#32771;&#21220;-&#36845;&#20195;.xlsx" TargetMode="External"/><Relationship Id="rId1" Type="http://schemas.openxmlformats.org/officeDocument/2006/relationships/externalLinkPath" Target="/Users/Administrator/Desktop/&#24037;&#36164;&#26680;&#31639;%20-7&#26376;/&#9312;6&#26376;-&#32771;&#21220;-&#36845;&#2019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核算规则"/>
      <sheetName val="基础设置"/>
      <sheetName val="①7月-花名册"/>
      <sheetName val="7月运营"/>
      <sheetName val="②7月-汇总"/>
      <sheetName val="上月未发人员明细"/>
    </sheetNames>
    <sheetDataSet>
      <sheetData sheetId="0"/>
      <sheetData sheetId="1"/>
      <sheetData sheetId="2">
        <row r="1">
          <cell r="E1" t="str">
            <v>姓名</v>
          </cell>
        </row>
      </sheetData>
      <sheetData sheetId="3"/>
      <sheetData sheetId="4">
        <row r="1">
          <cell r="U1" t="str">
            <v>扣钱</v>
          </cell>
        </row>
        <row r="3">
          <cell r="D3" t="str">
            <v>姓名</v>
          </cell>
          <cell r="AQ3" t="str">
            <v>扣除社保</v>
          </cell>
        </row>
        <row r="4">
          <cell r="D4" t="str">
            <v>易春梅</v>
          </cell>
          <cell r="AQ4">
            <v>640.55999999999995</v>
          </cell>
        </row>
        <row r="5">
          <cell r="D5" t="str">
            <v>江玲</v>
          </cell>
          <cell r="AQ5">
            <v>640.55999999999995</v>
          </cell>
        </row>
        <row r="6">
          <cell r="D6" t="str">
            <v>王瑞琳</v>
          </cell>
          <cell r="AQ6">
            <v>640.55999999999995</v>
          </cell>
        </row>
        <row r="7">
          <cell r="D7" t="str">
            <v>黄小燕</v>
          </cell>
          <cell r="AQ7">
            <v>0</v>
          </cell>
        </row>
        <row r="8">
          <cell r="D8" t="str">
            <v>赵玉晓</v>
          </cell>
          <cell r="AQ8">
            <v>0</v>
          </cell>
        </row>
        <row r="9">
          <cell r="D9" t="str">
            <v>雷朝霞</v>
          </cell>
          <cell r="AQ9">
            <v>0</v>
          </cell>
        </row>
        <row r="10">
          <cell r="D10" t="str">
            <v>陈雪莲</v>
          </cell>
          <cell r="AQ10">
            <v>0</v>
          </cell>
        </row>
        <row r="11">
          <cell r="D11" t="str">
            <v>饶秋华</v>
          </cell>
          <cell r="AQ11">
            <v>640.55999999999995</v>
          </cell>
        </row>
        <row r="12">
          <cell r="D12" t="str">
            <v>莫志英</v>
          </cell>
          <cell r="AQ12">
            <v>644.16800000000001</v>
          </cell>
        </row>
        <row r="13">
          <cell r="D13" t="str">
            <v>刘巧艳</v>
          </cell>
          <cell r="AQ13">
            <v>644.16800000000001</v>
          </cell>
        </row>
        <row r="14">
          <cell r="D14" t="str">
            <v>康红梅</v>
          </cell>
          <cell r="AQ14">
            <v>644.16800000000001</v>
          </cell>
        </row>
        <row r="15">
          <cell r="D15" t="str">
            <v>唐银春</v>
          </cell>
          <cell r="AQ15">
            <v>644.16800000000001</v>
          </cell>
        </row>
        <row r="16">
          <cell r="D16" t="str">
            <v>刘晓丽</v>
          </cell>
          <cell r="AQ16">
            <v>644.16800000000001</v>
          </cell>
        </row>
        <row r="17">
          <cell r="D17" t="str">
            <v>熊艳</v>
          </cell>
          <cell r="AQ17">
            <v>0</v>
          </cell>
        </row>
        <row r="18">
          <cell r="D18" t="str">
            <v>任静</v>
          </cell>
          <cell r="AQ18">
            <v>0</v>
          </cell>
        </row>
        <row r="19">
          <cell r="D19" t="str">
            <v>吴琴</v>
          </cell>
          <cell r="AQ19">
            <v>0</v>
          </cell>
        </row>
        <row r="20">
          <cell r="D20" t="str">
            <v>陈红霞</v>
          </cell>
          <cell r="AQ20">
            <v>0</v>
          </cell>
        </row>
        <row r="21">
          <cell r="D21" t="str">
            <v>廖增珍</v>
          </cell>
          <cell r="AQ21">
            <v>0</v>
          </cell>
        </row>
        <row r="22">
          <cell r="D22" t="str">
            <v>李春华</v>
          </cell>
          <cell r="AQ22">
            <v>0</v>
          </cell>
        </row>
        <row r="23">
          <cell r="D23" t="str">
            <v>张候敏</v>
          </cell>
          <cell r="AQ23">
            <v>640.55999999999995</v>
          </cell>
        </row>
        <row r="24">
          <cell r="D24" t="str">
            <v>赵小红</v>
          </cell>
          <cell r="AQ24">
            <v>0</v>
          </cell>
        </row>
        <row r="25">
          <cell r="D25" t="str">
            <v>彭龙惠</v>
          </cell>
          <cell r="AQ25">
            <v>644.16800000000001</v>
          </cell>
        </row>
        <row r="26">
          <cell r="D26" t="str">
            <v>邓雪梅</v>
          </cell>
          <cell r="AQ26">
            <v>0</v>
          </cell>
        </row>
        <row r="27">
          <cell r="D27" t="str">
            <v>高雪</v>
          </cell>
          <cell r="AQ27">
            <v>0</v>
          </cell>
        </row>
        <row r="28">
          <cell r="D28" t="str">
            <v>何婷</v>
          </cell>
          <cell r="AQ28">
            <v>0</v>
          </cell>
        </row>
        <row r="29">
          <cell r="D29" t="str">
            <v>刘慧</v>
          </cell>
          <cell r="AQ29">
            <v>0</v>
          </cell>
        </row>
        <row r="30">
          <cell r="D30" t="str">
            <v>秦亚平</v>
          </cell>
          <cell r="AQ30">
            <v>640.55999999999995</v>
          </cell>
        </row>
        <row r="31">
          <cell r="D31" t="str">
            <v>谭莹</v>
          </cell>
          <cell r="AQ31">
            <v>0</v>
          </cell>
        </row>
        <row r="32">
          <cell r="D32" t="str">
            <v>张芮</v>
          </cell>
          <cell r="AQ32">
            <v>640.55999999999995</v>
          </cell>
        </row>
        <row r="33">
          <cell r="D33" t="str">
            <v>张元琼</v>
          </cell>
          <cell r="AQ33">
            <v>640.55999999999995</v>
          </cell>
        </row>
        <row r="34">
          <cell r="D34" t="str">
            <v>王依蕊</v>
          </cell>
          <cell r="AQ34">
            <v>640.55999999999995</v>
          </cell>
        </row>
        <row r="35">
          <cell r="D35" t="str">
            <v>向郑瑶</v>
          </cell>
          <cell r="AQ35">
            <v>640.55999999999995</v>
          </cell>
        </row>
        <row r="36">
          <cell r="D36" t="str">
            <v>唐容</v>
          </cell>
          <cell r="AQ36">
            <v>0</v>
          </cell>
        </row>
        <row r="37">
          <cell r="D37" t="str">
            <v>叶文娟</v>
          </cell>
          <cell r="AQ37">
            <v>0</v>
          </cell>
        </row>
        <row r="38">
          <cell r="D38" t="str">
            <v>邹福贞</v>
          </cell>
          <cell r="AQ38">
            <v>0</v>
          </cell>
        </row>
        <row r="39">
          <cell r="D39" t="str">
            <v>陈怡名</v>
          </cell>
          <cell r="AQ39">
            <v>640.55999999999995</v>
          </cell>
        </row>
        <row r="40">
          <cell r="D40" t="str">
            <v>张丽</v>
          </cell>
          <cell r="AQ40">
            <v>644.16800000000001</v>
          </cell>
        </row>
        <row r="41">
          <cell r="D41" t="str">
            <v>杨金花</v>
          </cell>
          <cell r="AQ41">
            <v>454.70800000000003</v>
          </cell>
        </row>
        <row r="42">
          <cell r="D42" t="str">
            <v>樊琳</v>
          </cell>
          <cell r="AQ42">
            <v>458.31599999999997</v>
          </cell>
        </row>
        <row r="43">
          <cell r="D43" t="str">
            <v>董顺秀</v>
          </cell>
          <cell r="AQ43">
            <v>452.904</v>
          </cell>
        </row>
        <row r="44">
          <cell r="D44" t="str">
            <v>陈建蓉</v>
          </cell>
          <cell r="AQ44">
            <v>644.16800000000001</v>
          </cell>
        </row>
        <row r="45">
          <cell r="D45" t="str">
            <v>王娇</v>
          </cell>
          <cell r="AQ45">
            <v>0</v>
          </cell>
        </row>
        <row r="46">
          <cell r="D46" t="str">
            <v>黎茂婷</v>
          </cell>
          <cell r="AQ46">
            <v>0</v>
          </cell>
        </row>
        <row r="47">
          <cell r="D47" t="str">
            <v>张艳秋</v>
          </cell>
          <cell r="AQ47">
            <v>640.55999999999995</v>
          </cell>
        </row>
        <row r="48">
          <cell r="D48" t="str">
            <v>陈小琴</v>
          </cell>
          <cell r="AQ48">
            <v>640.55999999999995</v>
          </cell>
        </row>
        <row r="49">
          <cell r="D49" t="str">
            <v>刘恬恬</v>
          </cell>
          <cell r="AQ49">
            <v>644.16800000000001</v>
          </cell>
        </row>
        <row r="50">
          <cell r="D50" t="str">
            <v>苟小春</v>
          </cell>
          <cell r="AQ50">
            <v>644.16800000000001</v>
          </cell>
        </row>
        <row r="51">
          <cell r="D51" t="str">
            <v>李燕</v>
          </cell>
          <cell r="AQ51">
            <v>640.55999999999995</v>
          </cell>
        </row>
        <row r="52">
          <cell r="D52" t="str">
            <v>张小华</v>
          </cell>
          <cell r="AQ52">
            <v>640.55999999999995</v>
          </cell>
        </row>
        <row r="53">
          <cell r="D53" t="str">
            <v>王任燕</v>
          </cell>
          <cell r="AQ53">
            <v>0</v>
          </cell>
        </row>
        <row r="54">
          <cell r="D54" t="str">
            <v>陈萍</v>
          </cell>
          <cell r="AQ54">
            <v>0</v>
          </cell>
        </row>
        <row r="55">
          <cell r="D55" t="str">
            <v>吴敏</v>
          </cell>
          <cell r="AQ55">
            <v>0</v>
          </cell>
        </row>
        <row r="56">
          <cell r="D56" t="str">
            <v>陈佳丽</v>
          </cell>
          <cell r="AQ56">
            <v>638.75599999999997</v>
          </cell>
        </row>
        <row r="57">
          <cell r="D57" t="str">
            <v>康钦</v>
          </cell>
          <cell r="AQ57">
            <v>0</v>
          </cell>
        </row>
        <row r="58">
          <cell r="D58" t="str">
            <v>聂娟</v>
          </cell>
          <cell r="AQ58">
            <v>644.16800000000001</v>
          </cell>
        </row>
        <row r="59">
          <cell r="D59" t="str">
            <v>马菁</v>
          </cell>
          <cell r="AQ59">
            <v>0</v>
          </cell>
        </row>
        <row r="60">
          <cell r="D60" t="str">
            <v>徐睦垚</v>
          </cell>
          <cell r="AQ60">
            <v>638.75599999999997</v>
          </cell>
        </row>
        <row r="61">
          <cell r="D61" t="str">
            <v>达哇卓玛</v>
          </cell>
          <cell r="AQ61">
            <v>0</v>
          </cell>
        </row>
        <row r="62">
          <cell r="D62" t="str">
            <v>曾雨晴</v>
          </cell>
          <cell r="AQ62">
            <v>640.55999999999995</v>
          </cell>
        </row>
        <row r="63">
          <cell r="D63" t="str">
            <v>但红玉</v>
          </cell>
          <cell r="AQ63">
            <v>640.55999999999995</v>
          </cell>
        </row>
        <row r="64">
          <cell r="D64" t="str">
            <v>梁缘缘</v>
          </cell>
          <cell r="AQ64">
            <v>0</v>
          </cell>
        </row>
        <row r="65">
          <cell r="D65" t="str">
            <v>李萱君</v>
          </cell>
          <cell r="AQ65">
            <v>640.55999999999995</v>
          </cell>
        </row>
        <row r="66">
          <cell r="D66" t="str">
            <v>李思忆</v>
          </cell>
          <cell r="AQ66">
            <v>640.55999999999995</v>
          </cell>
        </row>
        <row r="67">
          <cell r="D67" t="str">
            <v>赵情情</v>
          </cell>
          <cell r="AQ67">
            <v>0</v>
          </cell>
        </row>
        <row r="68">
          <cell r="D68" t="str">
            <v>曹悦</v>
          </cell>
          <cell r="AQ68">
            <v>0</v>
          </cell>
        </row>
        <row r="69">
          <cell r="D69" t="str">
            <v>吴飞雁</v>
          </cell>
          <cell r="AQ69">
            <v>0</v>
          </cell>
        </row>
        <row r="70">
          <cell r="D70" t="str">
            <v>尹桂香</v>
          </cell>
          <cell r="AQ70">
            <v>0</v>
          </cell>
        </row>
        <row r="71">
          <cell r="D71" t="str">
            <v>张小娟</v>
          </cell>
          <cell r="AQ71">
            <v>640.55999999999995</v>
          </cell>
        </row>
        <row r="72">
          <cell r="D72" t="str">
            <v>刘安琼</v>
          </cell>
          <cell r="AQ72">
            <v>640.55999999999995</v>
          </cell>
        </row>
        <row r="73">
          <cell r="D73" t="str">
            <v>刘晓林</v>
          </cell>
          <cell r="AQ73">
            <v>0</v>
          </cell>
        </row>
        <row r="74">
          <cell r="D74" t="str">
            <v>李巧娇</v>
          </cell>
          <cell r="AQ74">
            <v>638.75599999999997</v>
          </cell>
        </row>
        <row r="75">
          <cell r="D75" t="str">
            <v>林萍</v>
          </cell>
          <cell r="AQ75">
            <v>640.55999999999995</v>
          </cell>
        </row>
        <row r="76">
          <cell r="D76" t="str">
            <v>罗雪</v>
          </cell>
          <cell r="AQ76">
            <v>454.70800000000003</v>
          </cell>
        </row>
        <row r="77">
          <cell r="D77" t="str">
            <v>唐宇欣</v>
          </cell>
          <cell r="AQ77">
            <v>0</v>
          </cell>
        </row>
        <row r="78">
          <cell r="D78" t="str">
            <v>李萌</v>
          </cell>
          <cell r="AQ78">
            <v>0</v>
          </cell>
        </row>
        <row r="79">
          <cell r="D79" t="str">
            <v>王如意</v>
          </cell>
          <cell r="AQ79">
            <v>0</v>
          </cell>
        </row>
        <row r="80">
          <cell r="D80" t="str">
            <v>柳全菊</v>
          </cell>
          <cell r="AQ80">
            <v>0</v>
          </cell>
        </row>
        <row r="81">
          <cell r="D81" t="str">
            <v>何琼华</v>
          </cell>
          <cell r="AQ81">
            <v>640.55999999999995</v>
          </cell>
        </row>
        <row r="82">
          <cell r="D82" t="str">
            <v>蒋圆圆</v>
          </cell>
          <cell r="AQ82">
            <v>0</v>
          </cell>
        </row>
        <row r="83">
          <cell r="D83" t="str">
            <v>顾红艳</v>
          </cell>
          <cell r="AQ83">
            <v>0</v>
          </cell>
        </row>
        <row r="84">
          <cell r="D84" t="str">
            <v>郭小丽</v>
          </cell>
          <cell r="AQ84">
            <v>0</v>
          </cell>
        </row>
        <row r="85">
          <cell r="D85" t="str">
            <v>梁婷</v>
          </cell>
          <cell r="AQ85">
            <v>0</v>
          </cell>
        </row>
        <row r="86">
          <cell r="D86" t="str">
            <v>雷娜婷</v>
          </cell>
          <cell r="AQ86">
            <v>640.55999999999995</v>
          </cell>
        </row>
        <row r="87">
          <cell r="D87" t="str">
            <v>叶美霞</v>
          </cell>
          <cell r="AQ87">
            <v>0</v>
          </cell>
        </row>
        <row r="88">
          <cell r="D88" t="str">
            <v>秦娜</v>
          </cell>
          <cell r="AQ88">
            <v>640.55999999999995</v>
          </cell>
        </row>
        <row r="89">
          <cell r="D89" t="str">
            <v>牟光燕</v>
          </cell>
          <cell r="AQ89">
            <v>644.16800000000001</v>
          </cell>
        </row>
        <row r="90">
          <cell r="D90" t="str">
            <v>王萍</v>
          </cell>
          <cell r="AQ90">
            <v>0</v>
          </cell>
        </row>
        <row r="91">
          <cell r="D91" t="str">
            <v>胡红琳</v>
          </cell>
          <cell r="AQ91">
            <v>644.16800000000001</v>
          </cell>
        </row>
        <row r="92">
          <cell r="D92" t="str">
            <v>谢娟</v>
          </cell>
          <cell r="AQ92">
            <v>644.16800000000001</v>
          </cell>
        </row>
        <row r="93">
          <cell r="D93" t="str">
            <v>陈美合</v>
          </cell>
          <cell r="AQ93">
            <v>0</v>
          </cell>
        </row>
        <row r="94">
          <cell r="D94" t="str">
            <v>郝莉娜</v>
          </cell>
          <cell r="AQ94">
            <v>0</v>
          </cell>
        </row>
        <row r="95">
          <cell r="D95" t="str">
            <v>邓丽莉</v>
          </cell>
          <cell r="AQ95">
            <v>638.75599999999997</v>
          </cell>
        </row>
        <row r="96">
          <cell r="D96" t="str">
            <v>张明艳</v>
          </cell>
          <cell r="AQ96">
            <v>638.75599999999997</v>
          </cell>
        </row>
        <row r="97">
          <cell r="D97" t="str">
            <v>马宏梅</v>
          </cell>
          <cell r="AQ97">
            <v>640.55999999999995</v>
          </cell>
        </row>
        <row r="98">
          <cell r="D98" t="str">
            <v>陈洁</v>
          </cell>
          <cell r="AQ98">
            <v>0</v>
          </cell>
        </row>
        <row r="99">
          <cell r="D99" t="str">
            <v>郑加焕</v>
          </cell>
          <cell r="AQ99">
            <v>0</v>
          </cell>
        </row>
        <row r="100">
          <cell r="D100" t="str">
            <v>侯英</v>
          </cell>
          <cell r="AQ100">
            <v>0</v>
          </cell>
        </row>
        <row r="101">
          <cell r="D101" t="str">
            <v>谢德芳</v>
          </cell>
          <cell r="AQ101">
            <v>0</v>
          </cell>
        </row>
        <row r="102">
          <cell r="D102" t="str">
            <v>蒲草</v>
          </cell>
          <cell r="AQ102">
            <v>640.55999999999995</v>
          </cell>
        </row>
        <row r="103">
          <cell r="D103" t="str">
            <v>郑华跃</v>
          </cell>
          <cell r="AQ103">
            <v>638.75599999999997</v>
          </cell>
        </row>
        <row r="104">
          <cell r="D104" t="str">
            <v>李茂</v>
          </cell>
          <cell r="AQ104">
            <v>638.75599999999997</v>
          </cell>
        </row>
        <row r="105">
          <cell r="D105" t="str">
            <v>孙红梅</v>
          </cell>
          <cell r="AQ105">
            <v>640.55999999999995</v>
          </cell>
        </row>
        <row r="106">
          <cell r="D106" t="str">
            <v>黎红花</v>
          </cell>
          <cell r="AQ106">
            <v>644.16800000000001</v>
          </cell>
        </row>
        <row r="107">
          <cell r="D107" t="str">
            <v>蒲艳婷</v>
          </cell>
          <cell r="AQ107">
            <v>0</v>
          </cell>
        </row>
        <row r="108">
          <cell r="D108" t="str">
            <v>刘帆</v>
          </cell>
          <cell r="AQ108">
            <v>0</v>
          </cell>
        </row>
        <row r="109">
          <cell r="D109" t="str">
            <v>杨艳</v>
          </cell>
          <cell r="AQ109">
            <v>0</v>
          </cell>
        </row>
        <row r="110">
          <cell r="D110" t="str">
            <v>肖静梅</v>
          </cell>
          <cell r="AQ110">
            <v>644.16800000000001</v>
          </cell>
        </row>
        <row r="111">
          <cell r="D111" t="str">
            <v>王晓琳</v>
          </cell>
          <cell r="AQ111">
            <v>640.55999999999995</v>
          </cell>
        </row>
        <row r="112">
          <cell r="D112" t="str">
            <v>彭措志玛</v>
          </cell>
          <cell r="AQ112">
            <v>0</v>
          </cell>
        </row>
        <row r="113">
          <cell r="D113" t="str">
            <v>郝中南</v>
          </cell>
          <cell r="AQ113">
            <v>0</v>
          </cell>
        </row>
        <row r="114">
          <cell r="D114" t="str">
            <v>冉芳霞</v>
          </cell>
          <cell r="AQ114">
            <v>0</v>
          </cell>
        </row>
        <row r="115">
          <cell r="D115" t="str">
            <v>谭萍</v>
          </cell>
          <cell r="AQ115">
            <v>0</v>
          </cell>
        </row>
        <row r="116">
          <cell r="D116" t="str">
            <v>陈琳</v>
          </cell>
          <cell r="AQ116">
            <v>0</v>
          </cell>
        </row>
        <row r="117">
          <cell r="D117" t="str">
            <v>罗湘湘</v>
          </cell>
          <cell r="AQ117">
            <v>0</v>
          </cell>
        </row>
        <row r="118">
          <cell r="D118" t="str">
            <v>唐玉芳</v>
          </cell>
          <cell r="AQ118">
            <v>640.55999999999995</v>
          </cell>
        </row>
        <row r="119">
          <cell r="D119" t="str">
            <v>雷怡</v>
          </cell>
          <cell r="AQ119">
            <v>0</v>
          </cell>
        </row>
        <row r="120">
          <cell r="D120" t="str">
            <v>龙巧云</v>
          </cell>
          <cell r="AQ120">
            <v>0</v>
          </cell>
        </row>
        <row r="121">
          <cell r="D121" t="str">
            <v>张勤</v>
          </cell>
          <cell r="AQ121">
            <v>0</v>
          </cell>
        </row>
        <row r="122">
          <cell r="D122" t="str">
            <v>刘裕琼</v>
          </cell>
          <cell r="AQ122">
            <v>0</v>
          </cell>
        </row>
        <row r="123">
          <cell r="D123" t="str">
            <v>唐施语</v>
          </cell>
          <cell r="AQ123">
            <v>0</v>
          </cell>
        </row>
        <row r="124">
          <cell r="D124" t="str">
            <v>谭福英</v>
          </cell>
          <cell r="AQ124">
            <v>0</v>
          </cell>
        </row>
        <row r="125">
          <cell r="D125" t="str">
            <v>李凤</v>
          </cell>
          <cell r="AQ125">
            <v>0</v>
          </cell>
        </row>
        <row r="126">
          <cell r="D126" t="str">
            <v>陈嘉仪</v>
          </cell>
          <cell r="AQ126">
            <v>0</v>
          </cell>
        </row>
        <row r="127">
          <cell r="D127" t="str">
            <v>王红</v>
          </cell>
          <cell r="AQ127">
            <v>644.16800000000001</v>
          </cell>
        </row>
        <row r="128">
          <cell r="D128" t="str">
            <v>冷忠翠</v>
          </cell>
          <cell r="AQ128">
            <v>644.16800000000001</v>
          </cell>
        </row>
        <row r="129">
          <cell r="D129" t="str">
            <v>糜清云</v>
          </cell>
          <cell r="AQ129">
            <v>644.16800000000001</v>
          </cell>
        </row>
        <row r="130">
          <cell r="D130" t="str">
            <v>贺金云</v>
          </cell>
          <cell r="AQ130">
            <v>0</v>
          </cell>
        </row>
        <row r="131">
          <cell r="D131" t="str">
            <v>舒许芳</v>
          </cell>
          <cell r="AQ131">
            <v>0</v>
          </cell>
        </row>
        <row r="132">
          <cell r="D132" t="str">
            <v>包竹梅</v>
          </cell>
          <cell r="AQ132">
            <v>644.16800000000001</v>
          </cell>
        </row>
        <row r="133">
          <cell r="D133" t="str">
            <v>欧迎春</v>
          </cell>
          <cell r="AQ133">
            <v>644.16800000000001</v>
          </cell>
        </row>
        <row r="134">
          <cell r="D134" t="str">
            <v>谭芙蓉</v>
          </cell>
          <cell r="AQ134">
            <v>0</v>
          </cell>
        </row>
        <row r="135">
          <cell r="D135" t="str">
            <v>曾玉莲</v>
          </cell>
          <cell r="AQ135">
            <v>644.16800000000001</v>
          </cell>
        </row>
        <row r="136">
          <cell r="D136" t="str">
            <v>彭兰钦</v>
          </cell>
          <cell r="AQ136">
            <v>0</v>
          </cell>
        </row>
        <row r="137">
          <cell r="D137" t="str">
            <v>刘婵琴</v>
          </cell>
          <cell r="AQ137">
            <v>0</v>
          </cell>
        </row>
        <row r="138">
          <cell r="D138" t="str">
            <v>泽仁拉姆</v>
          </cell>
          <cell r="AQ138">
            <v>0</v>
          </cell>
        </row>
        <row r="139">
          <cell r="D139" t="str">
            <v>舒阳</v>
          </cell>
          <cell r="AQ139">
            <v>0</v>
          </cell>
        </row>
        <row r="140">
          <cell r="D140" t="str">
            <v>白丽</v>
          </cell>
          <cell r="AQ140">
            <v>644.16800000000001</v>
          </cell>
        </row>
        <row r="141">
          <cell r="D141" t="str">
            <v>郑巧玲</v>
          </cell>
          <cell r="AQ141">
            <v>644.16800000000001</v>
          </cell>
        </row>
        <row r="142">
          <cell r="D142" t="str">
            <v>张廷妍</v>
          </cell>
          <cell r="AQ142">
            <v>644.16800000000001</v>
          </cell>
        </row>
        <row r="143">
          <cell r="D143" t="str">
            <v>杜兰兰</v>
          </cell>
          <cell r="AQ143">
            <v>644.16800000000001</v>
          </cell>
        </row>
        <row r="144">
          <cell r="D144" t="str">
            <v>王显珍</v>
          </cell>
          <cell r="AQ144">
            <v>0</v>
          </cell>
        </row>
        <row r="145">
          <cell r="D145" t="str">
            <v>马冬梅</v>
          </cell>
          <cell r="AQ145">
            <v>0</v>
          </cell>
        </row>
        <row r="146">
          <cell r="D146" t="str">
            <v>彭莉群</v>
          </cell>
          <cell r="AQ146">
            <v>0</v>
          </cell>
        </row>
        <row r="147">
          <cell r="D147" t="str">
            <v>刘金凤</v>
          </cell>
          <cell r="AQ147">
            <v>644.16800000000001</v>
          </cell>
        </row>
        <row r="148">
          <cell r="D148" t="str">
            <v>谢珂欣</v>
          </cell>
          <cell r="AQ148">
            <v>644.16800000000001</v>
          </cell>
        </row>
        <row r="149">
          <cell r="D149" t="str">
            <v>刘霞</v>
          </cell>
          <cell r="AQ149">
            <v>0</v>
          </cell>
        </row>
        <row r="150">
          <cell r="D150" t="str">
            <v>尧丹丹</v>
          </cell>
          <cell r="AQ150">
            <v>644.16800000000001</v>
          </cell>
        </row>
        <row r="151">
          <cell r="D151" t="str">
            <v>李科</v>
          </cell>
          <cell r="AQ151">
            <v>0</v>
          </cell>
        </row>
        <row r="152">
          <cell r="D152" t="str">
            <v>石海力</v>
          </cell>
          <cell r="AQ152">
            <v>0</v>
          </cell>
        </row>
        <row r="153">
          <cell r="D153" t="str">
            <v>付薪燕</v>
          </cell>
          <cell r="AQ153">
            <v>0</v>
          </cell>
        </row>
        <row r="154">
          <cell r="D154" t="str">
            <v>陈定坤</v>
          </cell>
          <cell r="AQ154">
            <v>0</v>
          </cell>
        </row>
        <row r="155">
          <cell r="D155" t="str">
            <v>王桂明</v>
          </cell>
          <cell r="AQ155">
            <v>644.16800000000001</v>
          </cell>
        </row>
        <row r="156">
          <cell r="D156" t="str">
            <v>关晓燕</v>
          </cell>
          <cell r="AQ156">
            <v>640.55999999999995</v>
          </cell>
        </row>
        <row r="157">
          <cell r="D157" t="str">
            <v>唐尹</v>
          </cell>
          <cell r="AQ157">
            <v>0</v>
          </cell>
        </row>
        <row r="158">
          <cell r="D158" t="str">
            <v>贺慧</v>
          </cell>
          <cell r="AQ158">
            <v>644.16800000000001</v>
          </cell>
        </row>
        <row r="159">
          <cell r="D159" t="str">
            <v>李红梅</v>
          </cell>
          <cell r="AQ159">
            <v>644.16800000000001</v>
          </cell>
        </row>
        <row r="160">
          <cell r="D160" t="str">
            <v>龚艳</v>
          </cell>
          <cell r="AQ160">
            <v>0</v>
          </cell>
        </row>
        <row r="161">
          <cell r="D161" t="str">
            <v>余姣姣</v>
          </cell>
          <cell r="AQ161">
            <v>0</v>
          </cell>
        </row>
        <row r="162">
          <cell r="D162" t="str">
            <v>竹艳梅</v>
          </cell>
          <cell r="AQ162">
            <v>644.16800000000001</v>
          </cell>
        </row>
        <row r="163">
          <cell r="D163" t="str">
            <v>叶朝春</v>
          </cell>
          <cell r="AQ163">
            <v>0</v>
          </cell>
        </row>
        <row r="164">
          <cell r="D164" t="str">
            <v>喻容</v>
          </cell>
          <cell r="AQ164">
            <v>640.55999999999995</v>
          </cell>
        </row>
        <row r="165">
          <cell r="D165" t="str">
            <v>魏柯</v>
          </cell>
          <cell r="AQ165">
            <v>640.55999999999995</v>
          </cell>
        </row>
        <row r="166">
          <cell r="D166" t="str">
            <v>徐文平</v>
          </cell>
          <cell r="AQ166">
            <v>640.55999999999995</v>
          </cell>
        </row>
        <row r="167">
          <cell r="D167" t="str">
            <v>张欣</v>
          </cell>
          <cell r="AQ167">
            <v>644.16800000000001</v>
          </cell>
        </row>
        <row r="168">
          <cell r="D168" t="str">
            <v>叶璐璐</v>
          </cell>
          <cell r="AQ168">
            <v>638.75599999999997</v>
          </cell>
        </row>
        <row r="169">
          <cell r="D169" t="str">
            <v>周文慧</v>
          </cell>
          <cell r="AQ169">
            <v>0</v>
          </cell>
        </row>
        <row r="170">
          <cell r="D170" t="str">
            <v>张白金</v>
          </cell>
          <cell r="AQ170">
            <v>0</v>
          </cell>
        </row>
        <row r="171">
          <cell r="D171" t="str">
            <v>郑美函</v>
          </cell>
          <cell r="AQ171">
            <v>0</v>
          </cell>
        </row>
        <row r="172">
          <cell r="D172" t="str">
            <v>龚茜</v>
          </cell>
          <cell r="AQ172">
            <v>640.55999999999995</v>
          </cell>
        </row>
        <row r="173">
          <cell r="D173" t="str">
            <v>廖妍</v>
          </cell>
          <cell r="AQ173">
            <v>640.55999999999995</v>
          </cell>
        </row>
        <row r="174">
          <cell r="D174" t="str">
            <v>李彩华</v>
          </cell>
          <cell r="AQ174">
            <v>0</v>
          </cell>
        </row>
        <row r="175">
          <cell r="D175" t="str">
            <v>刘九招</v>
          </cell>
          <cell r="AQ175">
            <v>644.16800000000001</v>
          </cell>
        </row>
        <row r="176">
          <cell r="D176" t="str">
            <v>朱羽</v>
          </cell>
          <cell r="AQ176">
            <v>0</v>
          </cell>
        </row>
        <row r="177">
          <cell r="D177" t="str">
            <v>施凤皎</v>
          </cell>
          <cell r="AQ177">
            <v>0</v>
          </cell>
        </row>
        <row r="178">
          <cell r="D178" t="str">
            <v>高琴</v>
          </cell>
          <cell r="AQ178">
            <v>0</v>
          </cell>
        </row>
        <row r="179">
          <cell r="D179" t="str">
            <v>达卓措</v>
          </cell>
          <cell r="AQ179">
            <v>0</v>
          </cell>
        </row>
        <row r="180">
          <cell r="D180" t="str">
            <v>袁玉</v>
          </cell>
          <cell r="AQ180">
            <v>640.55999999999995</v>
          </cell>
        </row>
        <row r="181">
          <cell r="D181" t="str">
            <v>赵晴亮</v>
          </cell>
          <cell r="AQ181">
            <v>0</v>
          </cell>
        </row>
        <row r="182">
          <cell r="D182" t="str">
            <v>赵忠芬</v>
          </cell>
          <cell r="AQ182">
            <v>644.16800000000001</v>
          </cell>
        </row>
        <row r="183">
          <cell r="D183" t="str">
            <v>郑丹</v>
          </cell>
          <cell r="AQ183">
            <v>0</v>
          </cell>
        </row>
        <row r="184">
          <cell r="D184" t="str">
            <v>林锶莹</v>
          </cell>
          <cell r="AQ184">
            <v>0</v>
          </cell>
        </row>
        <row r="185">
          <cell r="D185" t="str">
            <v>胡钦秀</v>
          </cell>
          <cell r="AQ185">
            <v>0</v>
          </cell>
        </row>
        <row r="186">
          <cell r="D186" t="str">
            <v>高红艳</v>
          </cell>
          <cell r="AQ186">
            <v>0</v>
          </cell>
        </row>
        <row r="187">
          <cell r="D187" t="str">
            <v>曾怡</v>
          </cell>
          <cell r="AQ187">
            <v>0</v>
          </cell>
        </row>
        <row r="188">
          <cell r="D188" t="str">
            <v>张清华</v>
          </cell>
          <cell r="AQ188">
            <v>640.55999999999995</v>
          </cell>
        </row>
        <row r="189">
          <cell r="D189" t="str">
            <v>彭鑫</v>
          </cell>
          <cell r="AQ189">
            <v>0</v>
          </cell>
        </row>
        <row r="190">
          <cell r="D190" t="str">
            <v>李维</v>
          </cell>
          <cell r="AQ190">
            <v>644.16800000000001</v>
          </cell>
        </row>
        <row r="191">
          <cell r="D191" t="str">
            <v>贾琳</v>
          </cell>
          <cell r="AQ191">
            <v>644.16800000000001</v>
          </cell>
        </row>
        <row r="192">
          <cell r="D192" t="str">
            <v>王智慧</v>
          </cell>
          <cell r="AQ192">
            <v>0</v>
          </cell>
        </row>
        <row r="193">
          <cell r="D193" t="str">
            <v>邓笑</v>
          </cell>
          <cell r="AQ193">
            <v>0</v>
          </cell>
        </row>
        <row r="194">
          <cell r="D194" t="str">
            <v>刘香</v>
          </cell>
          <cell r="AQ194">
            <v>0</v>
          </cell>
        </row>
        <row r="195">
          <cell r="D195" t="str">
            <v>刘丽华</v>
          </cell>
          <cell r="AQ195">
            <v>0</v>
          </cell>
        </row>
        <row r="196">
          <cell r="D196" t="str">
            <v>周林</v>
          </cell>
          <cell r="AQ196">
            <v>640.55999999999995</v>
          </cell>
        </row>
        <row r="197">
          <cell r="D197" t="str">
            <v>钟秦</v>
          </cell>
          <cell r="AQ197">
            <v>0</v>
          </cell>
        </row>
        <row r="198">
          <cell r="D198" t="str">
            <v>张红霞</v>
          </cell>
          <cell r="AQ198">
            <v>644.16800000000001</v>
          </cell>
        </row>
        <row r="199">
          <cell r="D199" t="str">
            <v>李燕1</v>
          </cell>
          <cell r="AQ199">
            <v>0</v>
          </cell>
        </row>
        <row r="200">
          <cell r="D200" t="str">
            <v>陈世琳</v>
          </cell>
          <cell r="AQ200">
            <v>0</v>
          </cell>
        </row>
        <row r="201">
          <cell r="D201" t="str">
            <v>张林英</v>
          </cell>
          <cell r="AQ201">
            <v>0</v>
          </cell>
        </row>
        <row r="202">
          <cell r="D202" t="str">
            <v>陈燕辉</v>
          </cell>
          <cell r="AQ202">
            <v>0</v>
          </cell>
        </row>
        <row r="203">
          <cell r="D203" t="str">
            <v>宋林琳</v>
          </cell>
          <cell r="AQ203">
            <v>640.55999999999995</v>
          </cell>
        </row>
        <row r="204">
          <cell r="D204" t="str">
            <v>马丽亚</v>
          </cell>
          <cell r="AQ204">
            <v>0</v>
          </cell>
        </row>
        <row r="205">
          <cell r="D205" t="str">
            <v>阿衣尔扎</v>
          </cell>
          <cell r="AQ205">
            <v>0</v>
          </cell>
        </row>
        <row r="206">
          <cell r="D206" t="str">
            <v>张霞</v>
          </cell>
          <cell r="AQ206">
            <v>0</v>
          </cell>
        </row>
        <row r="207">
          <cell r="D207" t="str">
            <v>谢双叶</v>
          </cell>
          <cell r="AQ207">
            <v>0</v>
          </cell>
        </row>
        <row r="208">
          <cell r="D208" t="str">
            <v>蒙亦锌</v>
          </cell>
          <cell r="AQ208">
            <v>0</v>
          </cell>
        </row>
        <row r="209">
          <cell r="D209" t="str">
            <v>刘梦蓝</v>
          </cell>
          <cell r="AQ209">
            <v>0</v>
          </cell>
        </row>
        <row r="210">
          <cell r="D210" t="str">
            <v>罗林芳</v>
          </cell>
          <cell r="AQ210">
            <v>644.16800000000001</v>
          </cell>
        </row>
        <row r="211">
          <cell r="D211" t="str">
            <v>汪丽娟</v>
          </cell>
          <cell r="AQ211">
            <v>0</v>
          </cell>
        </row>
        <row r="212">
          <cell r="D212" t="str">
            <v>谭言希</v>
          </cell>
          <cell r="AQ212">
            <v>0</v>
          </cell>
        </row>
        <row r="213">
          <cell r="D213" t="str">
            <v>黄江</v>
          </cell>
          <cell r="AQ213">
            <v>0</v>
          </cell>
        </row>
        <row r="214">
          <cell r="D214" t="str">
            <v>陈琼</v>
          </cell>
          <cell r="AQ214">
            <v>0</v>
          </cell>
        </row>
        <row r="215">
          <cell r="D215" t="str">
            <v>米琪</v>
          </cell>
          <cell r="AQ215">
            <v>0</v>
          </cell>
        </row>
        <row r="216">
          <cell r="D216" t="str">
            <v>尚杨</v>
          </cell>
          <cell r="AQ216">
            <v>0</v>
          </cell>
        </row>
        <row r="217">
          <cell r="D217" t="str">
            <v>钟心悦</v>
          </cell>
          <cell r="AQ217">
            <v>0</v>
          </cell>
        </row>
        <row r="218">
          <cell r="D218" t="str">
            <v>胡祝曲</v>
          </cell>
          <cell r="AQ218">
            <v>0</v>
          </cell>
        </row>
        <row r="219">
          <cell r="D219" t="str">
            <v>谢金梅</v>
          </cell>
          <cell r="AQ219">
            <v>0</v>
          </cell>
        </row>
        <row r="220">
          <cell r="D220" t="str">
            <v>李洪芳</v>
          </cell>
          <cell r="AQ220">
            <v>0</v>
          </cell>
        </row>
        <row r="221">
          <cell r="D221" t="str">
            <v>王维</v>
          </cell>
          <cell r="AQ221">
            <v>0</v>
          </cell>
        </row>
        <row r="222">
          <cell r="D222" t="str">
            <v>罗文文</v>
          </cell>
          <cell r="AQ222">
            <v>0</v>
          </cell>
        </row>
        <row r="223">
          <cell r="D223" t="str">
            <v>任艺</v>
          </cell>
          <cell r="AQ223">
            <v>644.16800000000001</v>
          </cell>
        </row>
        <row r="224">
          <cell r="D224" t="str">
            <v>贺丽</v>
          </cell>
          <cell r="AQ224">
            <v>640.55999999999995</v>
          </cell>
        </row>
        <row r="225">
          <cell r="D225" t="str">
            <v>殷小燕</v>
          </cell>
          <cell r="AQ225">
            <v>0</v>
          </cell>
        </row>
        <row r="226">
          <cell r="D226" t="str">
            <v>李海瑛</v>
          </cell>
          <cell r="AQ226">
            <v>0</v>
          </cell>
        </row>
        <row r="227">
          <cell r="D227" t="str">
            <v>邹孟君</v>
          </cell>
          <cell r="AQ227">
            <v>0</v>
          </cell>
        </row>
        <row r="228">
          <cell r="D228" t="str">
            <v>彭羽佳</v>
          </cell>
          <cell r="AQ228">
            <v>0</v>
          </cell>
        </row>
        <row r="229">
          <cell r="D229" t="str">
            <v>朱成芳</v>
          </cell>
          <cell r="AQ229">
            <v>0</v>
          </cell>
        </row>
        <row r="230">
          <cell r="D230" t="str">
            <v>翁玲</v>
          </cell>
          <cell r="AQ230">
            <v>0</v>
          </cell>
        </row>
        <row r="231">
          <cell r="D231" t="str">
            <v>王能琴</v>
          </cell>
          <cell r="AQ231">
            <v>0</v>
          </cell>
        </row>
        <row r="232">
          <cell r="D232" t="str">
            <v>涂莹丹</v>
          </cell>
          <cell r="AQ232">
            <v>0</v>
          </cell>
        </row>
        <row r="233">
          <cell r="D233" t="str">
            <v>葛敏</v>
          </cell>
          <cell r="AQ233">
            <v>640.55999999999995</v>
          </cell>
        </row>
        <row r="234">
          <cell r="D234" t="str">
            <v>袁小兵</v>
          </cell>
          <cell r="AQ234">
            <v>640.55999999999995</v>
          </cell>
        </row>
        <row r="235">
          <cell r="D235" t="str">
            <v>徐登毅</v>
          </cell>
          <cell r="AQ235">
            <v>644.16800000000001</v>
          </cell>
        </row>
        <row r="236">
          <cell r="D236" t="str">
            <v>范时依</v>
          </cell>
          <cell r="AQ236">
            <v>644.16800000000001</v>
          </cell>
        </row>
        <row r="237">
          <cell r="D237" t="str">
            <v>吴小强</v>
          </cell>
          <cell r="AQ237">
            <v>644.16800000000001</v>
          </cell>
        </row>
        <row r="238">
          <cell r="D238" t="str">
            <v>宁燕</v>
          </cell>
          <cell r="AQ238">
            <v>644.16800000000001</v>
          </cell>
        </row>
        <row r="239">
          <cell r="D239" t="str">
            <v>杨苹</v>
          </cell>
          <cell r="AQ239">
            <v>0</v>
          </cell>
        </row>
        <row r="240">
          <cell r="D240" t="str">
            <v>赵倩</v>
          </cell>
          <cell r="AQ240">
            <v>640.55999999999995</v>
          </cell>
        </row>
        <row r="241">
          <cell r="D241" t="str">
            <v>梁诗雨</v>
          </cell>
          <cell r="AQ241">
            <v>0</v>
          </cell>
        </row>
        <row r="242">
          <cell r="D242" t="str">
            <v>郭思瑞</v>
          </cell>
          <cell r="AQ242">
            <v>644.16800000000001</v>
          </cell>
        </row>
        <row r="243">
          <cell r="D243" t="str">
            <v>文倩</v>
          </cell>
          <cell r="AQ243">
            <v>638.75599999999997</v>
          </cell>
        </row>
        <row r="244">
          <cell r="D244" t="str">
            <v>刘佳</v>
          </cell>
          <cell r="AQ244">
            <v>0</v>
          </cell>
        </row>
        <row r="245">
          <cell r="D245" t="str">
            <v>杨磊</v>
          </cell>
          <cell r="AQ245">
            <v>0</v>
          </cell>
        </row>
        <row r="246">
          <cell r="D246" t="str">
            <v>李吉原</v>
          </cell>
          <cell r="AQ246">
            <v>0</v>
          </cell>
        </row>
        <row r="247">
          <cell r="D247" t="str">
            <v>黄桂琴</v>
          </cell>
          <cell r="AQ247">
            <v>0</v>
          </cell>
        </row>
        <row r="248">
          <cell r="D248" t="str">
            <v>詹芳英</v>
          </cell>
          <cell r="AQ248">
            <v>644.16800000000001</v>
          </cell>
        </row>
        <row r="249">
          <cell r="D249" t="str">
            <v>陈思思</v>
          </cell>
          <cell r="AQ249">
            <v>644.16800000000001</v>
          </cell>
        </row>
        <row r="250">
          <cell r="D250" t="str">
            <v>李洁</v>
          </cell>
          <cell r="AQ250">
            <v>0</v>
          </cell>
        </row>
        <row r="251">
          <cell r="D251" t="str">
            <v>马小英</v>
          </cell>
          <cell r="AQ251">
            <v>644.16800000000001</v>
          </cell>
        </row>
        <row r="252">
          <cell r="D252" t="str">
            <v>欧阳敏</v>
          </cell>
          <cell r="AQ252">
            <v>640.55999999999995</v>
          </cell>
        </row>
        <row r="253">
          <cell r="D253" t="str">
            <v>程燕</v>
          </cell>
          <cell r="AQ253">
            <v>640.55999999999995</v>
          </cell>
        </row>
        <row r="254">
          <cell r="D254" t="str">
            <v>肖倩</v>
          </cell>
          <cell r="AQ254">
            <v>640.55999999999995</v>
          </cell>
        </row>
        <row r="255">
          <cell r="D255" t="str">
            <v>王丽娟</v>
          </cell>
          <cell r="AQ255">
            <v>0</v>
          </cell>
        </row>
        <row r="256">
          <cell r="D256" t="str">
            <v>蓝海英</v>
          </cell>
          <cell r="AQ256">
            <v>644.16800000000001</v>
          </cell>
        </row>
        <row r="257">
          <cell r="D257" t="str">
            <v>夏萍</v>
          </cell>
          <cell r="AQ257">
            <v>644.16800000000001</v>
          </cell>
        </row>
        <row r="258">
          <cell r="D258" t="str">
            <v>王方贤</v>
          </cell>
          <cell r="AQ258">
            <v>0</v>
          </cell>
        </row>
        <row r="259">
          <cell r="D259" t="str">
            <v>杨琴</v>
          </cell>
          <cell r="AQ259">
            <v>640.55999999999995</v>
          </cell>
        </row>
        <row r="260">
          <cell r="D260" t="str">
            <v>赵美艳</v>
          </cell>
          <cell r="AQ260">
            <v>640.55999999999995</v>
          </cell>
        </row>
        <row r="261">
          <cell r="D261" t="str">
            <v>郭兰</v>
          </cell>
          <cell r="AQ261">
            <v>644.16800000000001</v>
          </cell>
        </row>
        <row r="262">
          <cell r="D262" t="str">
            <v>戴林</v>
          </cell>
          <cell r="AQ262">
            <v>0</v>
          </cell>
        </row>
        <row r="263">
          <cell r="D263" t="str">
            <v>蒲俊峰</v>
          </cell>
          <cell r="AQ263">
            <v>0</v>
          </cell>
        </row>
        <row r="264">
          <cell r="D264" t="str">
            <v>张雪颖</v>
          </cell>
          <cell r="AQ264">
            <v>640.55999999999995</v>
          </cell>
        </row>
        <row r="265">
          <cell r="D265" t="str">
            <v>张雨露</v>
          </cell>
          <cell r="AQ265">
            <v>0</v>
          </cell>
        </row>
        <row r="266">
          <cell r="D266" t="str">
            <v>刘祖红</v>
          </cell>
          <cell r="AQ266">
            <v>644.16800000000001</v>
          </cell>
        </row>
        <row r="267">
          <cell r="D267" t="str">
            <v>谢宗富</v>
          </cell>
          <cell r="AQ267">
            <v>644.16800000000001</v>
          </cell>
        </row>
        <row r="268">
          <cell r="D268" t="str">
            <v>余文</v>
          </cell>
          <cell r="AQ268">
            <v>0</v>
          </cell>
        </row>
        <row r="269">
          <cell r="D269" t="str">
            <v>王洪武</v>
          </cell>
          <cell r="AQ269">
            <v>0</v>
          </cell>
        </row>
        <row r="270">
          <cell r="D270" t="str">
            <v>王国英</v>
          </cell>
          <cell r="AQ270">
            <v>0</v>
          </cell>
        </row>
        <row r="271">
          <cell r="D271" t="str">
            <v>周莉</v>
          </cell>
          <cell r="AQ271">
            <v>0</v>
          </cell>
        </row>
        <row r="272">
          <cell r="D272" t="str">
            <v>吴斌</v>
          </cell>
          <cell r="AQ272">
            <v>0</v>
          </cell>
        </row>
        <row r="273">
          <cell r="D273" t="str">
            <v>吴斌</v>
          </cell>
          <cell r="AQ273">
            <v>0</v>
          </cell>
        </row>
        <row r="274">
          <cell r="D274" t="str">
            <v>杨汉玉</v>
          </cell>
          <cell r="AQ274">
            <v>0</v>
          </cell>
        </row>
        <row r="275">
          <cell r="D275" t="str">
            <v>杨润琼</v>
          </cell>
          <cell r="AQ275">
            <v>0</v>
          </cell>
        </row>
        <row r="276">
          <cell r="D276" t="str">
            <v>林玉琼</v>
          </cell>
          <cell r="AQ276">
            <v>0</v>
          </cell>
        </row>
        <row r="277">
          <cell r="D277" t="str">
            <v>王秀华</v>
          </cell>
          <cell r="AQ277">
            <v>0</v>
          </cell>
        </row>
        <row r="278">
          <cell r="D278" t="str">
            <v>刘陈秀</v>
          </cell>
          <cell r="AQ278">
            <v>0</v>
          </cell>
        </row>
        <row r="279">
          <cell r="D279" t="str">
            <v>钟术群</v>
          </cell>
          <cell r="AQ279">
            <v>0</v>
          </cell>
        </row>
        <row r="280">
          <cell r="D280" t="str">
            <v>郑竹兰</v>
          </cell>
          <cell r="AQ280">
            <v>0</v>
          </cell>
        </row>
        <row r="281">
          <cell r="D281" t="str">
            <v>陈春蓉</v>
          </cell>
          <cell r="AQ281">
            <v>0</v>
          </cell>
        </row>
        <row r="282">
          <cell r="D282" t="str">
            <v>陈明秀</v>
          </cell>
          <cell r="AQ282">
            <v>0</v>
          </cell>
        </row>
        <row r="283">
          <cell r="D283" t="str">
            <v>许开会</v>
          </cell>
          <cell r="AQ283">
            <v>0</v>
          </cell>
        </row>
        <row r="284">
          <cell r="D284" t="str">
            <v>蒋治琼</v>
          </cell>
          <cell r="AQ284">
            <v>0</v>
          </cell>
        </row>
        <row r="285">
          <cell r="D285" t="str">
            <v>曾志芬</v>
          </cell>
          <cell r="AQ285">
            <v>0</v>
          </cell>
        </row>
        <row r="286">
          <cell r="D286" t="str">
            <v>罗广秀</v>
          </cell>
          <cell r="AQ286">
            <v>0</v>
          </cell>
        </row>
        <row r="287">
          <cell r="D287" t="str">
            <v>何先会</v>
          </cell>
          <cell r="AQ287">
            <v>0</v>
          </cell>
        </row>
        <row r="288">
          <cell r="D288" t="str">
            <v>陈德芳</v>
          </cell>
          <cell r="AQ288">
            <v>0</v>
          </cell>
        </row>
        <row r="289">
          <cell r="D289" t="str">
            <v>邓成分</v>
          </cell>
          <cell r="AQ289">
            <v>0</v>
          </cell>
        </row>
        <row r="290">
          <cell r="D290" t="str">
            <v>刘胜琼</v>
          </cell>
          <cell r="AQ290">
            <v>0</v>
          </cell>
        </row>
        <row r="291">
          <cell r="D291" t="str">
            <v>陈文先</v>
          </cell>
          <cell r="AQ291">
            <v>0</v>
          </cell>
        </row>
        <row r="292">
          <cell r="D292" t="str">
            <v>杨则琼</v>
          </cell>
          <cell r="AQ292">
            <v>0</v>
          </cell>
        </row>
        <row r="293">
          <cell r="D293" t="str">
            <v>李培英</v>
          </cell>
          <cell r="AQ293">
            <v>0</v>
          </cell>
        </row>
        <row r="294">
          <cell r="D294" t="str">
            <v>陈永秀</v>
          </cell>
          <cell r="AQ294">
            <v>0</v>
          </cell>
        </row>
        <row r="295">
          <cell r="D295" t="str">
            <v>李大英</v>
          </cell>
          <cell r="AQ295">
            <v>0</v>
          </cell>
        </row>
        <row r="296">
          <cell r="D296" t="str">
            <v>范世琼</v>
          </cell>
          <cell r="AQ296">
            <v>0</v>
          </cell>
        </row>
        <row r="297">
          <cell r="D297" t="str">
            <v>倪巧琼</v>
          </cell>
          <cell r="AQ297">
            <v>0</v>
          </cell>
        </row>
        <row r="298">
          <cell r="D298" t="str">
            <v>颜香兰</v>
          </cell>
          <cell r="AQ298">
            <v>0</v>
          </cell>
        </row>
        <row r="299">
          <cell r="D299" t="str">
            <v>刘治菊</v>
          </cell>
          <cell r="AQ299">
            <v>0</v>
          </cell>
        </row>
        <row r="300">
          <cell r="D300" t="str">
            <v>陈珊珊</v>
          </cell>
          <cell r="AQ300">
            <v>0</v>
          </cell>
        </row>
        <row r="301">
          <cell r="D301" t="str">
            <v>安家晴</v>
          </cell>
          <cell r="AQ301">
            <v>0</v>
          </cell>
        </row>
        <row r="302">
          <cell r="D302" t="str">
            <v>刘雨佳</v>
          </cell>
          <cell r="AQ302">
            <v>0</v>
          </cell>
        </row>
        <row r="303">
          <cell r="D303" t="str">
            <v>谢翠华</v>
          </cell>
          <cell r="AQ303">
            <v>0</v>
          </cell>
        </row>
        <row r="304">
          <cell r="D304" t="str">
            <v>袁晓梅</v>
          </cell>
          <cell r="AQ304">
            <v>0</v>
          </cell>
        </row>
        <row r="305">
          <cell r="D305" t="str">
            <v>孙鲜</v>
          </cell>
          <cell r="AQ305">
            <v>0</v>
          </cell>
        </row>
        <row r="306">
          <cell r="D306" t="str">
            <v>陈春秀</v>
          </cell>
          <cell r="AQ306">
            <v>0</v>
          </cell>
        </row>
        <row r="307">
          <cell r="D307" t="str">
            <v>郑晓芳</v>
          </cell>
          <cell r="AQ307">
            <v>0</v>
          </cell>
        </row>
        <row r="308">
          <cell r="D308" t="str">
            <v>曾小凤</v>
          </cell>
          <cell r="AQ308">
            <v>0</v>
          </cell>
        </row>
        <row r="309">
          <cell r="D309" t="str">
            <v>邹奇圻</v>
          </cell>
          <cell r="AQ309">
            <v>0</v>
          </cell>
        </row>
        <row r="310">
          <cell r="D310" t="str">
            <v>路平</v>
          </cell>
          <cell r="AQ310">
            <v>0</v>
          </cell>
        </row>
        <row r="311">
          <cell r="D311" t="str">
            <v>康丹</v>
          </cell>
          <cell r="AQ311">
            <v>1610.42</v>
          </cell>
        </row>
        <row r="312">
          <cell r="D312" t="str">
            <v>尹佩佩</v>
          </cell>
          <cell r="AQ312">
            <v>0</v>
          </cell>
        </row>
        <row r="313">
          <cell r="D313" t="str">
            <v>周柏燚</v>
          </cell>
          <cell r="AQ313">
            <v>0</v>
          </cell>
        </row>
        <row r="314">
          <cell r="D314" t="str">
            <v>李文龙</v>
          </cell>
          <cell r="AQ314">
            <v>0</v>
          </cell>
        </row>
        <row r="315">
          <cell r="D315" t="str">
            <v>张文卓</v>
          </cell>
          <cell r="AQ315">
            <v>0</v>
          </cell>
        </row>
        <row r="316">
          <cell r="D316" t="str">
            <v>曹煦菡</v>
          </cell>
          <cell r="AQ316">
            <v>0</v>
          </cell>
        </row>
        <row r="317">
          <cell r="D317" t="str">
            <v>蹇雨珊</v>
          </cell>
          <cell r="AQ317">
            <v>0</v>
          </cell>
        </row>
        <row r="318">
          <cell r="D318" t="str">
            <v>赵圆缘</v>
          </cell>
          <cell r="AQ318">
            <v>0</v>
          </cell>
        </row>
        <row r="319">
          <cell r="D319" t="str">
            <v>李从丽</v>
          </cell>
          <cell r="AQ319">
            <v>0</v>
          </cell>
        </row>
        <row r="320">
          <cell r="D320" t="str">
            <v>杨慧琳</v>
          </cell>
          <cell r="AQ320">
            <v>0</v>
          </cell>
        </row>
        <row r="321">
          <cell r="D321" t="str">
            <v>袁琳育</v>
          </cell>
          <cell r="AQ321">
            <v>0</v>
          </cell>
        </row>
        <row r="322">
          <cell r="D322" t="str">
            <v>蒲敏</v>
          </cell>
          <cell r="AQ322">
            <v>0</v>
          </cell>
        </row>
        <row r="323">
          <cell r="D323" t="str">
            <v>黄芬</v>
          </cell>
          <cell r="AQ323">
            <v>0</v>
          </cell>
        </row>
        <row r="324">
          <cell r="D324" t="str">
            <v>吴英</v>
          </cell>
          <cell r="AQ324">
            <v>0</v>
          </cell>
        </row>
        <row r="325">
          <cell r="D325" t="str">
            <v>杨娇</v>
          </cell>
          <cell r="AQ325">
            <v>0</v>
          </cell>
        </row>
        <row r="326">
          <cell r="D326" t="str">
            <v>郭芬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9"/>
  <sheetViews>
    <sheetView tabSelected="1" workbookViewId="0">
      <pane ySplit="2" topLeftCell="A3" activePane="bottomLeft" state="frozen"/>
      <selection pane="bottomLeft" activeCell="Q6" sqref="Q6"/>
    </sheetView>
  </sheetViews>
  <sheetFormatPr defaultColWidth="9" defaultRowHeight="14.25" x14ac:dyDescent="0.15"/>
  <cols>
    <col min="1" max="1" width="9" style="14" customWidth="1"/>
    <col min="2" max="2" width="9" style="14"/>
    <col min="3" max="3" width="12.625" style="14" customWidth="1"/>
    <col min="4" max="4" width="31.375" style="14" customWidth="1"/>
    <col min="5" max="5" width="13.875" style="14" customWidth="1"/>
    <col min="6" max="7" width="9" style="14" customWidth="1"/>
    <col min="8" max="8" width="10.375" style="14" customWidth="1"/>
    <col min="9" max="9" width="10.375" style="14"/>
    <col min="10" max="10" width="9" style="14"/>
    <col min="11" max="11" width="10.125" style="14" customWidth="1"/>
    <col min="12" max="12" width="11.375" style="15" customWidth="1"/>
    <col min="13" max="13" width="10.875" style="15" customWidth="1"/>
    <col min="14" max="15" width="9" style="14"/>
    <col min="16" max="16" width="11.625" style="14" customWidth="1"/>
    <col min="17" max="17" width="12.25" style="14" customWidth="1"/>
    <col min="18" max="16384" width="9" style="14"/>
  </cols>
  <sheetData>
    <row r="1" spans="1:17" x14ac:dyDescent="0.15">
      <c r="K1" s="14">
        <v>194463.99</v>
      </c>
      <c r="L1" s="14">
        <f>SUM(L3:L127)</f>
        <v>75026.679999999993</v>
      </c>
      <c r="M1" s="14"/>
      <c r="O1" s="14">
        <v>75026.679999999949</v>
      </c>
      <c r="P1" s="14">
        <f>O1-L1</f>
        <v>0</v>
      </c>
    </row>
    <row r="2" spans="1:17" x14ac:dyDescent="0.15">
      <c r="A2" s="16" t="s">
        <v>0</v>
      </c>
      <c r="B2" s="17" t="s">
        <v>1</v>
      </c>
      <c r="C2" s="16" t="s">
        <v>2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37" t="s">
        <v>10</v>
      </c>
      <c r="M2" s="15" t="s">
        <v>11</v>
      </c>
      <c r="O2" s="14" t="s">
        <v>193</v>
      </c>
      <c r="P2" s="14">
        <f>SUMIFS(L:L,C:C,"自购")</f>
        <v>0</v>
      </c>
      <c r="Q2" s="14">
        <f>SUM(P1:P2)</f>
        <v>0</v>
      </c>
    </row>
    <row r="3" spans="1:17" x14ac:dyDescent="0.15">
      <c r="A3" s="18">
        <v>1</v>
      </c>
      <c r="B3" s="19" t="s">
        <v>12</v>
      </c>
      <c r="C3" s="20" t="s">
        <v>13</v>
      </c>
      <c r="D3" s="21" t="s">
        <v>189</v>
      </c>
      <c r="E3" s="22" t="s">
        <v>14</v>
      </c>
      <c r="F3" s="22" t="s">
        <v>14</v>
      </c>
      <c r="G3" s="23"/>
      <c r="H3" s="23">
        <v>202507</v>
      </c>
      <c r="I3" s="23">
        <v>1145.79</v>
      </c>
      <c r="J3" s="23">
        <v>464.63</v>
      </c>
      <c r="K3" s="23">
        <v>1610.42</v>
      </c>
      <c r="L3" s="23"/>
      <c r="M3" s="15">
        <v>1610.42</v>
      </c>
      <c r="N3" s="14">
        <f>_xlfn.XLOOKUP(B3,'[1]②7月-汇总'!$D:$D,'[1]②7月-汇总'!$AQ:$AQ,0)</f>
        <v>0</v>
      </c>
      <c r="O3" s="14">
        <f>N3-L3</f>
        <v>0</v>
      </c>
    </row>
    <row r="4" spans="1:17" x14ac:dyDescent="0.15">
      <c r="A4" s="18">
        <v>2</v>
      </c>
      <c r="B4" s="19" t="s">
        <v>15</v>
      </c>
      <c r="C4" s="20" t="s">
        <v>13</v>
      </c>
      <c r="D4" s="21" t="s">
        <v>189</v>
      </c>
      <c r="E4" s="22" t="s">
        <v>14</v>
      </c>
      <c r="F4" s="22" t="s">
        <v>14</v>
      </c>
      <c r="G4" s="23"/>
      <c r="H4" s="23">
        <v>202507</v>
      </c>
      <c r="I4" s="23">
        <v>1145.79</v>
      </c>
      <c r="J4" s="23">
        <v>464.63</v>
      </c>
      <c r="K4" s="23">
        <v>1610.42</v>
      </c>
      <c r="L4" s="23"/>
      <c r="M4" s="15">
        <v>1610.42</v>
      </c>
      <c r="N4" s="14">
        <f>_xlfn.XLOOKUP(B4,'[1]②7月-汇总'!$D:$D,'[1]②7月-汇总'!$AQ:$AQ,0)</f>
        <v>0</v>
      </c>
      <c r="O4" s="14">
        <f t="shared" ref="O4:O67" si="0">N4-L4</f>
        <v>0</v>
      </c>
    </row>
    <row r="5" spans="1:17" x14ac:dyDescent="0.15">
      <c r="A5" s="18">
        <v>3</v>
      </c>
      <c r="B5" s="19" t="s">
        <v>16</v>
      </c>
      <c r="C5" s="20" t="s">
        <v>13</v>
      </c>
      <c r="D5" s="21" t="s">
        <v>189</v>
      </c>
      <c r="E5" s="22" t="s">
        <v>14</v>
      </c>
      <c r="F5" s="22" t="s">
        <v>17</v>
      </c>
      <c r="G5" s="23"/>
      <c r="H5" s="23">
        <v>202507</v>
      </c>
      <c r="I5" s="23">
        <v>1145.79</v>
      </c>
      <c r="J5" s="23">
        <v>464.63</v>
      </c>
      <c r="K5" s="23">
        <v>1610.42</v>
      </c>
      <c r="L5" s="23">
        <v>644.16800000000001</v>
      </c>
      <c r="M5" s="15">
        <v>966.25199999999995</v>
      </c>
      <c r="N5" s="14">
        <f>_xlfn.XLOOKUP(B5,'[1]②7月-汇总'!$D:$D,'[1]②7月-汇总'!$AQ:$AQ,0)</f>
        <v>644.16800000000001</v>
      </c>
      <c r="O5" s="14">
        <f t="shared" si="0"/>
        <v>0</v>
      </c>
    </row>
    <row r="6" spans="1:17" x14ac:dyDescent="0.15">
      <c r="A6" s="18">
        <v>4</v>
      </c>
      <c r="B6" s="19" t="s">
        <v>18</v>
      </c>
      <c r="C6" s="20" t="s">
        <v>13</v>
      </c>
      <c r="D6" s="21" t="s">
        <v>189</v>
      </c>
      <c r="E6" s="22" t="s">
        <v>14</v>
      </c>
      <c r="F6" s="22" t="s">
        <v>14</v>
      </c>
      <c r="G6" s="23"/>
      <c r="H6" s="23">
        <v>202507</v>
      </c>
      <c r="I6" s="23">
        <v>1145.79</v>
      </c>
      <c r="J6" s="23">
        <v>464.63</v>
      </c>
      <c r="K6" s="23">
        <v>1610.42</v>
      </c>
      <c r="L6" s="23">
        <v>644.16800000000001</v>
      </c>
      <c r="M6" s="15">
        <v>966.25199999999995</v>
      </c>
      <c r="N6" s="14">
        <f>_xlfn.XLOOKUP(B6,'[1]②7月-汇总'!$D:$D,'[1]②7月-汇总'!$AQ:$AQ,0)</f>
        <v>644.16800000000001</v>
      </c>
      <c r="O6" s="14">
        <f t="shared" si="0"/>
        <v>0</v>
      </c>
    </row>
    <row r="7" spans="1:17" x14ac:dyDescent="0.15">
      <c r="A7" s="18">
        <v>5</v>
      </c>
      <c r="B7" s="19" t="s">
        <v>19</v>
      </c>
      <c r="C7" s="20" t="s">
        <v>13</v>
      </c>
      <c r="D7" s="21" t="s">
        <v>189</v>
      </c>
      <c r="E7" s="22" t="s">
        <v>14</v>
      </c>
      <c r="F7" s="22" t="s">
        <v>14</v>
      </c>
      <c r="G7" s="23">
        <v>202203</v>
      </c>
      <c r="H7" s="23">
        <v>202507</v>
      </c>
      <c r="I7" s="23">
        <v>1145.79</v>
      </c>
      <c r="J7" s="23">
        <v>464.63</v>
      </c>
      <c r="K7" s="23">
        <v>1610.42</v>
      </c>
      <c r="L7" s="23">
        <v>644.16800000000001</v>
      </c>
      <c r="M7" s="15">
        <v>966.25199999999995</v>
      </c>
      <c r="N7" s="14">
        <f>_xlfn.XLOOKUP(B7,'[1]②7月-汇总'!$D:$D,'[1]②7月-汇总'!$AQ:$AQ,0)</f>
        <v>644.16800000000001</v>
      </c>
      <c r="O7" s="14">
        <f t="shared" si="0"/>
        <v>0</v>
      </c>
    </row>
    <row r="8" spans="1:17" x14ac:dyDescent="0.15">
      <c r="A8" s="18">
        <v>6</v>
      </c>
      <c r="B8" s="19" t="s">
        <v>20</v>
      </c>
      <c r="C8" s="20" t="s">
        <v>13</v>
      </c>
      <c r="D8" s="21" t="s">
        <v>189</v>
      </c>
      <c r="E8" s="22" t="s">
        <v>14</v>
      </c>
      <c r="F8" s="22" t="s">
        <v>14</v>
      </c>
      <c r="G8" s="23"/>
      <c r="H8" s="23">
        <v>202507</v>
      </c>
      <c r="I8" s="23">
        <v>1145.79</v>
      </c>
      <c r="J8" s="23">
        <v>464.63</v>
      </c>
      <c r="K8" s="23">
        <v>1610.42</v>
      </c>
      <c r="L8" s="23">
        <v>644.16800000000001</v>
      </c>
      <c r="M8" s="15">
        <v>966.25199999999995</v>
      </c>
      <c r="N8" s="14">
        <f>_xlfn.XLOOKUP(B8,'[1]②7月-汇总'!$D:$D,'[1]②7月-汇总'!$AQ:$AQ,0)</f>
        <v>644.16800000000001</v>
      </c>
      <c r="O8" s="14">
        <f t="shared" si="0"/>
        <v>0</v>
      </c>
    </row>
    <row r="9" spans="1:17" x14ac:dyDescent="0.15">
      <c r="A9" s="18">
        <v>7</v>
      </c>
      <c r="B9" s="19" t="s">
        <v>21</v>
      </c>
      <c r="C9" s="20" t="s">
        <v>26</v>
      </c>
      <c r="D9" s="21" t="s">
        <v>189</v>
      </c>
      <c r="E9" s="22" t="s">
        <v>14</v>
      </c>
      <c r="F9" s="22" t="s">
        <v>23</v>
      </c>
      <c r="G9" s="23"/>
      <c r="H9" s="23">
        <v>202507</v>
      </c>
      <c r="I9" s="23">
        <v>1145.79</v>
      </c>
      <c r="J9" s="23">
        <v>464.63</v>
      </c>
      <c r="K9" s="23">
        <v>1610.42</v>
      </c>
      <c r="L9" s="23">
        <v>644.16800000000001</v>
      </c>
      <c r="M9" s="15">
        <v>966.25199999999995</v>
      </c>
      <c r="N9" s="14">
        <f>_xlfn.XLOOKUP(B9,'[1]②7月-汇总'!$D:$D,'[1]②7月-汇总'!$AQ:$AQ,0)</f>
        <v>644.16800000000001</v>
      </c>
      <c r="O9" s="14">
        <f t="shared" si="0"/>
        <v>0</v>
      </c>
    </row>
    <row r="10" spans="1:17" x14ac:dyDescent="0.15">
      <c r="A10" s="18">
        <v>8</v>
      </c>
      <c r="B10" s="19" t="s">
        <v>24</v>
      </c>
      <c r="C10" s="22" t="s">
        <v>25</v>
      </c>
      <c r="D10" s="21" t="s">
        <v>189</v>
      </c>
      <c r="E10" s="22" t="s">
        <v>14</v>
      </c>
      <c r="F10" s="22" t="s">
        <v>26</v>
      </c>
      <c r="G10" s="23"/>
      <c r="H10" s="23">
        <v>202507</v>
      </c>
      <c r="I10" s="23">
        <v>1145.79</v>
      </c>
      <c r="J10" s="23">
        <v>464.63</v>
      </c>
      <c r="K10" s="23">
        <v>1610.42</v>
      </c>
      <c r="L10" s="23">
        <v>644.16800000000001</v>
      </c>
      <c r="M10" s="15">
        <v>966.25199999999995</v>
      </c>
      <c r="N10" s="14">
        <f>_xlfn.XLOOKUP(B10,'[1]②7月-汇总'!$D:$D,'[1]②7月-汇总'!$AQ:$AQ,0)</f>
        <v>644.16800000000001</v>
      </c>
      <c r="O10" s="14">
        <f t="shared" si="0"/>
        <v>0</v>
      </c>
    </row>
    <row r="11" spans="1:17" x14ac:dyDescent="0.15">
      <c r="A11" s="18">
        <v>9</v>
      </c>
      <c r="B11" s="19" t="s">
        <v>27</v>
      </c>
      <c r="C11" s="22" t="s">
        <v>28</v>
      </c>
      <c r="D11" s="21" t="s">
        <v>189</v>
      </c>
      <c r="E11" s="22" t="s">
        <v>14</v>
      </c>
      <c r="F11" s="22"/>
      <c r="G11" s="23">
        <v>202501</v>
      </c>
      <c r="H11" s="23">
        <v>202507</v>
      </c>
      <c r="I11" s="23">
        <v>1145.79</v>
      </c>
      <c r="J11" s="23">
        <v>464.63</v>
      </c>
      <c r="K11" s="23">
        <v>1610.42</v>
      </c>
      <c r="L11" s="23">
        <v>644.16800000000001</v>
      </c>
      <c r="M11" s="15">
        <v>966.25199999999995</v>
      </c>
      <c r="N11" s="14">
        <f>_xlfn.XLOOKUP(B11,'[1]②7月-汇总'!$D:$D,'[1]②7月-汇总'!$AQ:$AQ,0)</f>
        <v>644.16800000000001</v>
      </c>
      <c r="O11" s="14">
        <f t="shared" si="0"/>
        <v>0</v>
      </c>
    </row>
    <row r="12" spans="1:17" x14ac:dyDescent="0.15">
      <c r="A12" s="18">
        <v>10</v>
      </c>
      <c r="B12" s="19" t="s">
        <v>29</v>
      </c>
      <c r="C12" s="22" t="s">
        <v>14</v>
      </c>
      <c r="D12" s="21" t="s">
        <v>189</v>
      </c>
      <c r="E12" s="22" t="s">
        <v>14</v>
      </c>
      <c r="F12" s="22"/>
      <c r="G12" s="23">
        <v>202503</v>
      </c>
      <c r="H12" s="23">
        <v>202507</v>
      </c>
      <c r="I12" s="23">
        <v>1145.79</v>
      </c>
      <c r="J12" s="23">
        <v>464.63</v>
      </c>
      <c r="K12" s="23">
        <v>1610.42</v>
      </c>
      <c r="L12" s="23">
        <v>644.16800000000001</v>
      </c>
      <c r="M12" s="15">
        <v>966.25199999999995</v>
      </c>
      <c r="N12" s="14">
        <f>_xlfn.XLOOKUP(B12,'[1]②7月-汇总'!$D:$D,'[1]②7月-汇总'!$AQ:$AQ,0)</f>
        <v>644.16800000000001</v>
      </c>
      <c r="O12" s="14">
        <f t="shared" si="0"/>
        <v>0</v>
      </c>
    </row>
    <row r="13" spans="1:17" x14ac:dyDescent="0.15">
      <c r="A13" s="18">
        <v>11</v>
      </c>
      <c r="B13" s="24" t="s">
        <v>30</v>
      </c>
      <c r="C13" s="25" t="s">
        <v>31</v>
      </c>
      <c r="D13" s="26" t="s">
        <v>32</v>
      </c>
      <c r="E13" s="25" t="s">
        <v>33</v>
      </c>
      <c r="F13" s="25" t="s">
        <v>34</v>
      </c>
      <c r="G13" s="18"/>
      <c r="H13" s="18">
        <v>202507</v>
      </c>
      <c r="I13" s="18">
        <v>1136.77</v>
      </c>
      <c r="J13" s="18">
        <v>464.63</v>
      </c>
      <c r="K13" s="18">
        <v>1601.4</v>
      </c>
      <c r="L13" s="18">
        <v>640.55999999999995</v>
      </c>
      <c r="M13" s="15">
        <v>960.84</v>
      </c>
      <c r="N13" s="14">
        <f>_xlfn.XLOOKUP(B13,'[1]②7月-汇总'!$D:$D,'[1]②7月-汇总'!$AQ:$AQ,0)</f>
        <v>640.55999999999995</v>
      </c>
      <c r="O13" s="14">
        <f t="shared" si="0"/>
        <v>0</v>
      </c>
    </row>
    <row r="14" spans="1:17" x14ac:dyDescent="0.15">
      <c r="A14" s="18">
        <v>12</v>
      </c>
      <c r="B14" s="24" t="s">
        <v>35</v>
      </c>
      <c r="C14" s="27" t="s">
        <v>13</v>
      </c>
      <c r="D14" s="26" t="s">
        <v>32</v>
      </c>
      <c r="E14" s="25" t="s">
        <v>33</v>
      </c>
      <c r="F14" s="25" t="s">
        <v>33</v>
      </c>
      <c r="G14" s="18">
        <v>202310</v>
      </c>
      <c r="H14" s="18">
        <v>202507</v>
      </c>
      <c r="I14" s="18">
        <v>1136.77</v>
      </c>
      <c r="J14" s="18">
        <v>464.63</v>
      </c>
      <c r="K14" s="18">
        <v>1601.4</v>
      </c>
      <c r="L14" s="18">
        <v>640.55999999999995</v>
      </c>
      <c r="M14" s="15">
        <v>960.84</v>
      </c>
      <c r="N14" s="14">
        <f>_xlfn.XLOOKUP(B14,'[1]②7月-汇总'!$D:$D,'[1]②7月-汇总'!$AQ:$AQ,0)</f>
        <v>640.55999999999995</v>
      </c>
      <c r="O14" s="14">
        <f t="shared" si="0"/>
        <v>0</v>
      </c>
    </row>
    <row r="15" spans="1:17" x14ac:dyDescent="0.15">
      <c r="A15" s="18">
        <v>13</v>
      </c>
      <c r="B15" s="24" t="s">
        <v>36</v>
      </c>
      <c r="C15" s="27" t="s">
        <v>13</v>
      </c>
      <c r="D15" s="28" t="s">
        <v>32</v>
      </c>
      <c r="E15" s="25" t="s">
        <v>33</v>
      </c>
      <c r="F15" s="25" t="s">
        <v>33</v>
      </c>
      <c r="G15" s="25"/>
      <c r="H15" s="18">
        <v>202507</v>
      </c>
      <c r="I15" s="18">
        <v>1136.77</v>
      </c>
      <c r="J15" s="18">
        <v>464.63</v>
      </c>
      <c r="K15" s="18">
        <v>1601.4</v>
      </c>
      <c r="L15" s="18">
        <v>640.55999999999995</v>
      </c>
      <c r="M15" s="15">
        <v>960.84</v>
      </c>
      <c r="N15" s="14">
        <f>_xlfn.XLOOKUP(B15,'[1]②7月-汇总'!$D:$D,'[1]②7月-汇总'!$AQ:$AQ,0)</f>
        <v>640.55999999999995</v>
      </c>
      <c r="O15" s="14">
        <f t="shared" si="0"/>
        <v>0</v>
      </c>
    </row>
    <row r="16" spans="1:17" x14ac:dyDescent="0.15">
      <c r="A16" s="18">
        <v>14</v>
      </c>
      <c r="B16" s="24" t="s">
        <v>37</v>
      </c>
      <c r="C16" s="27" t="s">
        <v>33</v>
      </c>
      <c r="D16" s="26" t="s">
        <v>32</v>
      </c>
      <c r="E16" s="25" t="s">
        <v>33</v>
      </c>
      <c r="F16" s="25" t="s">
        <v>33</v>
      </c>
      <c r="G16" s="18">
        <v>202303</v>
      </c>
      <c r="H16" s="18">
        <v>202507</v>
      </c>
      <c r="I16" s="18">
        <v>1136.77</v>
      </c>
      <c r="J16" s="18">
        <v>464.63</v>
      </c>
      <c r="K16" s="18">
        <v>1601.4</v>
      </c>
      <c r="L16" s="18">
        <v>640.55999999999995</v>
      </c>
      <c r="M16" s="15">
        <v>960.84</v>
      </c>
      <c r="N16" s="14">
        <f>_xlfn.XLOOKUP(B16,'[1]②7月-汇总'!$D:$D,'[1]②7月-汇总'!$AQ:$AQ,0)</f>
        <v>640.55999999999995</v>
      </c>
      <c r="O16" s="14">
        <f t="shared" si="0"/>
        <v>0</v>
      </c>
    </row>
    <row r="17" spans="1:15" x14ac:dyDescent="0.15">
      <c r="A17" s="18">
        <v>15</v>
      </c>
      <c r="B17" s="24" t="s">
        <v>38</v>
      </c>
      <c r="C17" s="27" t="s">
        <v>39</v>
      </c>
      <c r="D17" s="26" t="s">
        <v>32</v>
      </c>
      <c r="E17" s="25" t="s">
        <v>33</v>
      </c>
      <c r="F17" s="25" t="s">
        <v>34</v>
      </c>
      <c r="G17" s="18"/>
      <c r="H17" s="18">
        <v>202507</v>
      </c>
      <c r="I17" s="18">
        <v>1136.77</v>
      </c>
      <c r="J17" s="18">
        <v>464.63</v>
      </c>
      <c r="K17" s="18">
        <v>1601.4</v>
      </c>
      <c r="L17" s="18">
        <v>640.55999999999995</v>
      </c>
      <c r="M17" s="15">
        <v>960.84</v>
      </c>
      <c r="N17" s="14">
        <f>_xlfn.XLOOKUP(B17,'[1]②7月-汇总'!$D:$D,'[1]②7月-汇总'!$AQ:$AQ,0)</f>
        <v>640.55999999999995</v>
      </c>
      <c r="O17" s="14">
        <f t="shared" si="0"/>
        <v>0</v>
      </c>
    </row>
    <row r="18" spans="1:15" x14ac:dyDescent="0.15">
      <c r="A18" s="18">
        <v>16</v>
      </c>
      <c r="B18" s="24" t="s">
        <v>40</v>
      </c>
      <c r="C18" s="27" t="s">
        <v>33</v>
      </c>
      <c r="D18" s="26" t="s">
        <v>32</v>
      </c>
      <c r="E18" s="25" t="s">
        <v>33</v>
      </c>
      <c r="F18" s="25" t="s">
        <v>34</v>
      </c>
      <c r="G18" s="18">
        <v>202206</v>
      </c>
      <c r="H18" s="18">
        <v>202507</v>
      </c>
      <c r="I18" s="18">
        <v>1136.77</v>
      </c>
      <c r="J18" s="18">
        <v>464.63</v>
      </c>
      <c r="K18" s="18">
        <v>1601.4</v>
      </c>
      <c r="L18" s="18">
        <v>640.55999999999995</v>
      </c>
      <c r="M18" s="15">
        <v>960.84</v>
      </c>
      <c r="N18" s="14">
        <f>_xlfn.XLOOKUP(B18,'[1]②7月-汇总'!$D:$D,'[1]②7月-汇总'!$AQ:$AQ,0)</f>
        <v>640.55999999999995</v>
      </c>
      <c r="O18" s="14">
        <f t="shared" si="0"/>
        <v>0</v>
      </c>
    </row>
    <row r="19" spans="1:15" x14ac:dyDescent="0.15">
      <c r="A19" s="18">
        <v>17</v>
      </c>
      <c r="B19" s="24" t="s">
        <v>41</v>
      </c>
      <c r="C19" s="25" t="s">
        <v>13</v>
      </c>
      <c r="D19" s="26" t="s">
        <v>32</v>
      </c>
      <c r="E19" s="25" t="s">
        <v>33</v>
      </c>
      <c r="F19" s="25" t="s">
        <v>33</v>
      </c>
      <c r="G19" s="18"/>
      <c r="H19" s="18">
        <v>202507</v>
      </c>
      <c r="I19" s="18">
        <v>1136.77</v>
      </c>
      <c r="J19" s="18">
        <v>464.63</v>
      </c>
      <c r="K19" s="18">
        <v>1601.4</v>
      </c>
      <c r="L19" s="18">
        <v>640.55999999999995</v>
      </c>
      <c r="M19" s="15">
        <v>960.84</v>
      </c>
      <c r="N19" s="14">
        <f>_xlfn.XLOOKUP(B19,'[1]②7月-汇总'!$D:$D,'[1]②7月-汇总'!$AQ:$AQ,0)</f>
        <v>640.55999999999995</v>
      </c>
      <c r="O19" s="14">
        <f t="shared" si="0"/>
        <v>0</v>
      </c>
    </row>
    <row r="20" spans="1:15" x14ac:dyDescent="0.15">
      <c r="A20" s="18">
        <v>18</v>
      </c>
      <c r="B20" s="24" t="s">
        <v>42</v>
      </c>
      <c r="C20" s="27" t="s">
        <v>43</v>
      </c>
      <c r="D20" s="26" t="s">
        <v>32</v>
      </c>
      <c r="E20" s="25" t="s">
        <v>33</v>
      </c>
      <c r="F20" s="25" t="s">
        <v>44</v>
      </c>
      <c r="G20" s="18"/>
      <c r="H20" s="18">
        <v>202507</v>
      </c>
      <c r="I20" s="18">
        <v>1136.77</v>
      </c>
      <c r="J20" s="18">
        <v>464.63</v>
      </c>
      <c r="K20" s="18">
        <v>1601.4</v>
      </c>
      <c r="L20" s="18">
        <v>640.55999999999995</v>
      </c>
      <c r="M20" s="15">
        <v>960.84</v>
      </c>
      <c r="N20" s="14">
        <f>_xlfn.XLOOKUP(B20,'[1]②7月-汇总'!$D:$D,'[1]②7月-汇总'!$AQ:$AQ,0)</f>
        <v>640.55999999999995</v>
      </c>
      <c r="O20" s="14">
        <f t="shared" si="0"/>
        <v>0</v>
      </c>
    </row>
    <row r="21" spans="1:15" x14ac:dyDescent="0.15">
      <c r="A21" s="18">
        <v>19</v>
      </c>
      <c r="B21" s="24" t="s">
        <v>45</v>
      </c>
      <c r="C21" s="25" t="s">
        <v>46</v>
      </c>
      <c r="D21" s="26" t="s">
        <v>32</v>
      </c>
      <c r="E21" s="25" t="s">
        <v>33</v>
      </c>
      <c r="F21" s="25" t="s">
        <v>26</v>
      </c>
      <c r="G21" s="18">
        <v>202303</v>
      </c>
      <c r="H21" s="18">
        <v>202507</v>
      </c>
      <c r="I21" s="18">
        <v>1136.77</v>
      </c>
      <c r="J21" s="18">
        <v>464.63</v>
      </c>
      <c r="K21" s="18">
        <v>1601.4</v>
      </c>
      <c r="L21" s="18">
        <v>640.55999999999995</v>
      </c>
      <c r="M21" s="15">
        <v>960.84</v>
      </c>
      <c r="N21" s="14">
        <f>_xlfn.XLOOKUP(B21,'[1]②7月-汇总'!$D:$D,'[1]②7月-汇总'!$AQ:$AQ,0)</f>
        <v>640.55999999999995</v>
      </c>
      <c r="O21" s="14">
        <f t="shared" si="0"/>
        <v>0</v>
      </c>
    </row>
    <row r="22" spans="1:15" x14ac:dyDescent="0.15">
      <c r="A22" s="18">
        <v>20</v>
      </c>
      <c r="B22" s="24" t="s">
        <v>47</v>
      </c>
      <c r="C22" s="25" t="s">
        <v>31</v>
      </c>
      <c r="D22" s="26" t="s">
        <v>32</v>
      </c>
      <c r="E22" s="25" t="s">
        <v>33</v>
      </c>
      <c r="F22" s="25" t="s">
        <v>23</v>
      </c>
      <c r="G22" s="18"/>
      <c r="H22" s="18">
        <v>202507</v>
      </c>
      <c r="I22" s="18">
        <v>1136.77</v>
      </c>
      <c r="J22" s="18">
        <v>464.63</v>
      </c>
      <c r="K22" s="18">
        <v>1601.4</v>
      </c>
      <c r="L22" s="18">
        <v>640.55999999999995</v>
      </c>
      <c r="M22" s="15">
        <v>960.84</v>
      </c>
      <c r="N22" s="14">
        <f>_xlfn.XLOOKUP(B22,'[1]②7月-汇总'!$D:$D,'[1]②7月-汇总'!$AQ:$AQ,0)</f>
        <v>640.55999999999995</v>
      </c>
      <c r="O22" s="14">
        <f t="shared" si="0"/>
        <v>0</v>
      </c>
    </row>
    <row r="23" spans="1:15" x14ac:dyDescent="0.15">
      <c r="A23" s="18">
        <v>21</v>
      </c>
      <c r="B23" s="24" t="s">
        <v>48</v>
      </c>
      <c r="C23" s="25" t="s">
        <v>33</v>
      </c>
      <c r="D23" s="26" t="s">
        <v>32</v>
      </c>
      <c r="E23" s="25" t="s">
        <v>33</v>
      </c>
      <c r="F23" s="25"/>
      <c r="G23" s="18">
        <v>202504</v>
      </c>
      <c r="H23" s="18">
        <v>202507</v>
      </c>
      <c r="I23" s="18">
        <v>1136.77</v>
      </c>
      <c r="J23" s="18">
        <v>464.63</v>
      </c>
      <c r="K23" s="18">
        <v>1601.4</v>
      </c>
      <c r="L23" s="18">
        <v>640.55999999999995</v>
      </c>
      <c r="M23" s="15">
        <v>960.84</v>
      </c>
      <c r="N23" s="14">
        <f>_xlfn.XLOOKUP(B23,'[1]②7月-汇总'!$D:$D,'[1]②7月-汇总'!$AQ:$AQ,0)</f>
        <v>640.55999999999995</v>
      </c>
      <c r="O23" s="14">
        <f t="shared" si="0"/>
        <v>0</v>
      </c>
    </row>
    <row r="24" spans="1:15" x14ac:dyDescent="0.15">
      <c r="A24" s="18">
        <v>22</v>
      </c>
      <c r="B24" s="24" t="s">
        <v>49</v>
      </c>
      <c r="C24" s="25" t="s">
        <v>33</v>
      </c>
      <c r="D24" s="26" t="s">
        <v>32</v>
      </c>
      <c r="E24" s="25" t="s">
        <v>33</v>
      </c>
      <c r="F24" s="25"/>
      <c r="G24" s="18">
        <v>202504</v>
      </c>
      <c r="H24" s="18">
        <v>202507</v>
      </c>
      <c r="I24" s="18">
        <v>1136.77</v>
      </c>
      <c r="J24" s="18">
        <v>464.63</v>
      </c>
      <c r="K24" s="18">
        <v>1601.4</v>
      </c>
      <c r="L24" s="18">
        <v>640.55999999999995</v>
      </c>
      <c r="M24" s="15">
        <v>960.84</v>
      </c>
      <c r="N24" s="14">
        <f>_xlfn.XLOOKUP(B24,'[1]②7月-汇总'!$D:$D,'[1]②7月-汇总'!$AQ:$AQ,0)</f>
        <v>640.55999999999995</v>
      </c>
      <c r="O24" s="14">
        <f t="shared" si="0"/>
        <v>0</v>
      </c>
    </row>
    <row r="25" spans="1:15" x14ac:dyDescent="0.15">
      <c r="A25" s="18">
        <v>23</v>
      </c>
      <c r="B25" s="29" t="s">
        <v>50</v>
      </c>
      <c r="C25" s="30" t="s">
        <v>31</v>
      </c>
      <c r="D25" s="31" t="s">
        <v>51</v>
      </c>
      <c r="E25" s="30" t="s">
        <v>52</v>
      </c>
      <c r="F25" s="30" t="s">
        <v>26</v>
      </c>
      <c r="G25" s="32"/>
      <c r="H25" s="23">
        <v>202507</v>
      </c>
      <c r="I25" s="23">
        <v>1136.77</v>
      </c>
      <c r="J25" s="23">
        <v>464.63</v>
      </c>
      <c r="K25" s="23">
        <v>1601.4</v>
      </c>
      <c r="L25" s="23">
        <v>640.55999999999995</v>
      </c>
      <c r="M25" s="15">
        <v>960.84</v>
      </c>
      <c r="N25" s="14">
        <f>_xlfn.XLOOKUP(B25,'[1]②7月-汇总'!$D:$D,'[1]②7月-汇总'!$AQ:$AQ,0)</f>
        <v>640.55999999999995</v>
      </c>
      <c r="O25" s="14">
        <f t="shared" si="0"/>
        <v>0</v>
      </c>
    </row>
    <row r="26" spans="1:15" x14ac:dyDescent="0.15">
      <c r="A26" s="18">
        <v>24</v>
      </c>
      <c r="B26" s="29" t="s">
        <v>53</v>
      </c>
      <c r="C26" s="30" t="s">
        <v>14</v>
      </c>
      <c r="D26" s="31" t="s">
        <v>51</v>
      </c>
      <c r="E26" s="22" t="s">
        <v>52</v>
      </c>
      <c r="F26" s="22" t="s">
        <v>14</v>
      </c>
      <c r="G26" s="32">
        <v>202212</v>
      </c>
      <c r="H26" s="23">
        <v>202507</v>
      </c>
      <c r="I26" s="23">
        <v>1136.77</v>
      </c>
      <c r="J26" s="23">
        <v>464.63</v>
      </c>
      <c r="K26" s="23">
        <v>1601.4</v>
      </c>
      <c r="L26" s="23">
        <v>640.55999999999995</v>
      </c>
      <c r="M26" s="15">
        <v>960.84</v>
      </c>
      <c r="N26" s="14">
        <f>_xlfn.XLOOKUP(B26,'[1]②7月-汇总'!$D:$D,'[1]②7月-汇总'!$AQ:$AQ,0)</f>
        <v>640.55999999999995</v>
      </c>
      <c r="O26" s="14">
        <f t="shared" si="0"/>
        <v>0</v>
      </c>
    </row>
    <row r="27" spans="1:15" x14ac:dyDescent="0.15">
      <c r="A27" s="18">
        <v>25</v>
      </c>
      <c r="B27" s="29" t="s">
        <v>54</v>
      </c>
      <c r="C27" s="33" t="s">
        <v>55</v>
      </c>
      <c r="D27" s="31" t="s">
        <v>51</v>
      </c>
      <c r="E27" s="22" t="s">
        <v>52</v>
      </c>
      <c r="F27" s="22" t="s">
        <v>56</v>
      </c>
      <c r="G27" s="32">
        <v>202305</v>
      </c>
      <c r="H27" s="23">
        <v>202507</v>
      </c>
      <c r="I27" s="23"/>
      <c r="J27" s="23">
        <v>464.63</v>
      </c>
      <c r="K27" s="23">
        <v>464.63</v>
      </c>
      <c r="L27" s="23">
        <v>0</v>
      </c>
      <c r="M27" s="15">
        <v>0</v>
      </c>
      <c r="N27" s="14">
        <f>_xlfn.XLOOKUP(B27,'[1]②7月-汇总'!$D:$D,'[1]②7月-汇总'!$AQ:$AQ,0)</f>
        <v>0</v>
      </c>
      <c r="O27" s="14">
        <f t="shared" si="0"/>
        <v>0</v>
      </c>
    </row>
    <row r="28" spans="1:15" x14ac:dyDescent="0.15">
      <c r="A28" s="18">
        <v>26</v>
      </c>
      <c r="B28" s="29" t="s">
        <v>57</v>
      </c>
      <c r="C28" s="30" t="s">
        <v>58</v>
      </c>
      <c r="D28" s="31" t="s">
        <v>51</v>
      </c>
      <c r="E28" s="30" t="s">
        <v>52</v>
      </c>
      <c r="F28" s="30" t="s">
        <v>52</v>
      </c>
      <c r="G28" s="32"/>
      <c r="H28" s="23">
        <v>202507</v>
      </c>
      <c r="I28" s="23">
        <v>1136.77</v>
      </c>
      <c r="J28" s="23">
        <v>464.63</v>
      </c>
      <c r="K28" s="23">
        <v>1601.4</v>
      </c>
      <c r="L28" s="23">
        <v>640.55999999999995</v>
      </c>
      <c r="M28" s="15">
        <v>960.84</v>
      </c>
      <c r="N28" s="14">
        <f>_xlfn.XLOOKUP(B28,'[1]②7月-汇总'!$D:$D,'[1]②7月-汇总'!$AQ:$AQ,0)</f>
        <v>640.55999999999995</v>
      </c>
      <c r="O28" s="14">
        <f t="shared" si="0"/>
        <v>0</v>
      </c>
    </row>
    <row r="29" spans="1:15" x14ac:dyDescent="0.15">
      <c r="A29" s="18">
        <v>27</v>
      </c>
      <c r="B29" s="29" t="s">
        <v>59</v>
      </c>
      <c r="C29" s="30" t="s">
        <v>60</v>
      </c>
      <c r="D29" s="31" t="s">
        <v>51</v>
      </c>
      <c r="E29" s="30" t="s">
        <v>52</v>
      </c>
      <c r="F29" s="30" t="s">
        <v>60</v>
      </c>
      <c r="G29" s="32"/>
      <c r="H29" s="23">
        <v>202507</v>
      </c>
      <c r="I29" s="23">
        <v>1136.77</v>
      </c>
      <c r="J29" s="23">
        <v>464.63</v>
      </c>
      <c r="K29" s="23">
        <v>1601.4</v>
      </c>
      <c r="L29" s="23">
        <v>640.55999999999995</v>
      </c>
      <c r="M29" s="15">
        <v>960.84</v>
      </c>
      <c r="N29" s="14">
        <f>_xlfn.XLOOKUP(B29,'[1]②7月-汇总'!$D:$D,'[1]②7月-汇总'!$AQ:$AQ,0)</f>
        <v>640.55999999999995</v>
      </c>
      <c r="O29" s="14">
        <f t="shared" si="0"/>
        <v>0</v>
      </c>
    </row>
    <row r="30" spans="1:15" x14ac:dyDescent="0.15">
      <c r="A30" s="18">
        <v>28</v>
      </c>
      <c r="B30" s="29" t="s">
        <v>61</v>
      </c>
      <c r="C30" s="33" t="s">
        <v>28</v>
      </c>
      <c r="D30" s="31" t="s">
        <v>51</v>
      </c>
      <c r="E30" s="30" t="s">
        <v>52</v>
      </c>
      <c r="F30" s="30" t="s">
        <v>52</v>
      </c>
      <c r="G30" s="32">
        <v>202307</v>
      </c>
      <c r="H30" s="23">
        <v>202507</v>
      </c>
      <c r="I30" s="23">
        <v>1136.77</v>
      </c>
      <c r="J30" s="23">
        <v>464.63</v>
      </c>
      <c r="K30" s="23">
        <v>1601.4</v>
      </c>
      <c r="L30" s="23">
        <v>640.55999999999995</v>
      </c>
      <c r="M30" s="15">
        <v>960.84</v>
      </c>
      <c r="N30" s="14">
        <f>_xlfn.XLOOKUP(B30,'[1]②7月-汇总'!$D:$D,'[1]②7月-汇总'!$AQ:$AQ,0)</f>
        <v>640.55999999999995</v>
      </c>
      <c r="O30" s="14">
        <f t="shared" si="0"/>
        <v>0</v>
      </c>
    </row>
    <row r="31" spans="1:15" x14ac:dyDescent="0.15">
      <c r="A31" s="18">
        <v>29</v>
      </c>
      <c r="B31" s="29" t="s">
        <v>62</v>
      </c>
      <c r="C31" s="33" t="s">
        <v>52</v>
      </c>
      <c r="D31" s="31" t="s">
        <v>51</v>
      </c>
      <c r="E31" s="30" t="s">
        <v>52</v>
      </c>
      <c r="F31" s="30" t="s">
        <v>52</v>
      </c>
      <c r="G31" s="32">
        <v>202307</v>
      </c>
      <c r="H31" s="23">
        <v>202507</v>
      </c>
      <c r="I31" s="23">
        <v>1136.77</v>
      </c>
      <c r="J31" s="23">
        <v>464.63</v>
      </c>
      <c r="K31" s="23">
        <v>1601.4</v>
      </c>
      <c r="L31" s="23">
        <v>640.55999999999995</v>
      </c>
      <c r="M31" s="15">
        <v>960.84</v>
      </c>
      <c r="N31" s="14">
        <f>_xlfn.XLOOKUP(B31,'[1]②7月-汇总'!$D:$D,'[1]②7月-汇总'!$AQ:$AQ,0)</f>
        <v>640.55999999999995</v>
      </c>
      <c r="O31" s="14">
        <f t="shared" si="0"/>
        <v>0</v>
      </c>
    </row>
    <row r="32" spans="1:15" x14ac:dyDescent="0.15">
      <c r="A32" s="18">
        <v>30</v>
      </c>
      <c r="B32" s="29" t="s">
        <v>63</v>
      </c>
      <c r="C32" s="30" t="s">
        <v>14</v>
      </c>
      <c r="D32" s="31" t="s">
        <v>51</v>
      </c>
      <c r="E32" s="30" t="s">
        <v>52</v>
      </c>
      <c r="F32" s="30" t="s">
        <v>14</v>
      </c>
      <c r="G32" s="32">
        <v>202207</v>
      </c>
      <c r="H32" s="23">
        <v>202507</v>
      </c>
      <c r="I32" s="23">
        <v>1136.77</v>
      </c>
      <c r="J32" s="23">
        <v>464.63</v>
      </c>
      <c r="K32" s="23">
        <v>1601.4</v>
      </c>
      <c r="L32" s="23">
        <v>640.55999999999995</v>
      </c>
      <c r="M32" s="15">
        <v>960.84</v>
      </c>
      <c r="N32" s="14">
        <f>_xlfn.XLOOKUP(B32,'[1]②7月-汇总'!$D:$D,'[1]②7月-汇总'!$AQ:$AQ,0)</f>
        <v>640.55999999999995</v>
      </c>
      <c r="O32" s="14">
        <f t="shared" si="0"/>
        <v>0</v>
      </c>
    </row>
    <row r="33" spans="1:15" x14ac:dyDescent="0.15">
      <c r="A33" s="18">
        <v>31</v>
      </c>
      <c r="B33" s="29" t="s">
        <v>64</v>
      </c>
      <c r="C33" s="33" t="s">
        <v>65</v>
      </c>
      <c r="D33" s="31" t="s">
        <v>51</v>
      </c>
      <c r="E33" s="30" t="s">
        <v>52</v>
      </c>
      <c r="F33" s="30" t="s">
        <v>66</v>
      </c>
      <c r="G33" s="32"/>
      <c r="H33" s="23">
        <v>202507</v>
      </c>
      <c r="I33" s="23">
        <v>1136.77</v>
      </c>
      <c r="J33" s="23">
        <v>464.63</v>
      </c>
      <c r="K33" s="23">
        <v>1601.4</v>
      </c>
      <c r="L33" s="23">
        <v>640.55999999999995</v>
      </c>
      <c r="M33" s="15">
        <v>960.84</v>
      </c>
      <c r="N33" s="14">
        <f>_xlfn.XLOOKUP(B33,'[1]②7月-汇总'!$D:$D,'[1]②7月-汇总'!$AQ:$AQ,0)</f>
        <v>640.55999999999995</v>
      </c>
      <c r="O33" s="14">
        <f t="shared" si="0"/>
        <v>0</v>
      </c>
    </row>
    <row r="34" spans="1:15" x14ac:dyDescent="0.15">
      <c r="A34" s="18">
        <v>32</v>
      </c>
      <c r="B34" s="29" t="s">
        <v>67</v>
      </c>
      <c r="C34" s="30" t="s">
        <v>25</v>
      </c>
      <c r="D34" s="31" t="s">
        <v>51</v>
      </c>
      <c r="E34" s="30" t="s">
        <v>52</v>
      </c>
      <c r="F34" s="30" t="s">
        <v>26</v>
      </c>
      <c r="G34" s="32">
        <v>202306</v>
      </c>
      <c r="H34" s="23">
        <v>202507</v>
      </c>
      <c r="I34" s="23">
        <v>1136.77</v>
      </c>
      <c r="J34" s="23">
        <v>464.63</v>
      </c>
      <c r="K34" s="23">
        <v>1601.4</v>
      </c>
      <c r="L34" s="23">
        <v>640.55999999999995</v>
      </c>
      <c r="M34" s="15">
        <v>960.84</v>
      </c>
      <c r="N34" s="14">
        <f>_xlfn.XLOOKUP(B34,'[1]②7月-汇总'!$D:$D,'[1]②7月-汇总'!$AQ:$AQ,0)</f>
        <v>640.55999999999995</v>
      </c>
      <c r="O34" s="14">
        <f t="shared" si="0"/>
        <v>0</v>
      </c>
    </row>
    <row r="35" spans="1:15" x14ac:dyDescent="0.15">
      <c r="A35" s="18">
        <v>33</v>
      </c>
      <c r="B35" s="34" t="s">
        <v>68</v>
      </c>
      <c r="C35" s="30" t="s">
        <v>52</v>
      </c>
      <c r="D35" s="31" t="s">
        <v>51</v>
      </c>
      <c r="E35" s="30" t="s">
        <v>52</v>
      </c>
      <c r="F35" s="30"/>
      <c r="G35" s="23">
        <v>202506</v>
      </c>
      <c r="H35" s="23">
        <v>202507</v>
      </c>
      <c r="I35" s="23">
        <v>1136.77</v>
      </c>
      <c r="J35" s="23">
        <v>464.63</v>
      </c>
      <c r="K35" s="23">
        <v>1601.4</v>
      </c>
      <c r="L35" s="23">
        <v>640.55999999999995</v>
      </c>
      <c r="M35" s="15">
        <v>960.84</v>
      </c>
      <c r="N35" s="14">
        <f>_xlfn.XLOOKUP(B35,'[1]②7月-汇总'!$D:$D,'[1]②7月-汇总'!$AQ:$AQ,0)</f>
        <v>640.55999999999995</v>
      </c>
      <c r="O35" s="14">
        <f t="shared" si="0"/>
        <v>0</v>
      </c>
    </row>
    <row r="36" spans="1:15" x14ac:dyDescent="0.15">
      <c r="A36" s="18">
        <v>34</v>
      </c>
      <c r="B36" s="24" t="s">
        <v>69</v>
      </c>
      <c r="C36" s="27" t="s">
        <v>70</v>
      </c>
      <c r="D36" s="26" t="s">
        <v>71</v>
      </c>
      <c r="E36" s="25" t="s">
        <v>72</v>
      </c>
      <c r="F36" s="25" t="s">
        <v>70</v>
      </c>
      <c r="G36" s="18">
        <v>202403</v>
      </c>
      <c r="H36" s="18">
        <v>202507</v>
      </c>
      <c r="I36" s="18">
        <v>1145.79</v>
      </c>
      <c r="J36" s="18">
        <v>464.63</v>
      </c>
      <c r="K36" s="18">
        <v>1610.42</v>
      </c>
      <c r="L36" s="18">
        <v>644.16800000000001</v>
      </c>
      <c r="M36" s="15">
        <v>966.25199999999995</v>
      </c>
      <c r="N36" s="14">
        <f>_xlfn.XLOOKUP(B36,'[1]②7月-汇总'!$D:$D,'[1]②7月-汇总'!$AQ:$AQ,0)</f>
        <v>644.16800000000001</v>
      </c>
      <c r="O36" s="14">
        <f t="shared" si="0"/>
        <v>0</v>
      </c>
    </row>
    <row r="37" spans="1:15" x14ac:dyDescent="0.15">
      <c r="A37" s="18">
        <v>35</v>
      </c>
      <c r="B37" s="24" t="s">
        <v>73</v>
      </c>
      <c r="C37" s="27" t="s">
        <v>65</v>
      </c>
      <c r="D37" s="26" t="s">
        <v>71</v>
      </c>
      <c r="E37" s="25" t="s">
        <v>72</v>
      </c>
      <c r="F37" s="25"/>
      <c r="G37" s="18">
        <v>202403</v>
      </c>
      <c r="H37" s="18">
        <v>202507</v>
      </c>
      <c r="I37" s="18">
        <v>1145.79</v>
      </c>
      <c r="J37" s="18">
        <v>464.63</v>
      </c>
      <c r="K37" s="18">
        <v>1610.42</v>
      </c>
      <c r="L37" s="18">
        <v>644.16800000000001</v>
      </c>
      <c r="M37" s="15">
        <v>966.25199999999995</v>
      </c>
      <c r="N37" s="14">
        <f>_xlfn.XLOOKUP(B37,'[1]②7月-汇总'!$D:$D,'[1]②7月-汇总'!$AQ:$AQ,0)</f>
        <v>644.16800000000001</v>
      </c>
      <c r="O37" s="14">
        <f t="shared" si="0"/>
        <v>0</v>
      </c>
    </row>
    <row r="38" spans="1:15" x14ac:dyDescent="0.15">
      <c r="A38" s="18">
        <v>36</v>
      </c>
      <c r="B38" s="24" t="s">
        <v>74</v>
      </c>
      <c r="C38" s="27" t="s">
        <v>39</v>
      </c>
      <c r="D38" s="26" t="s">
        <v>71</v>
      </c>
      <c r="E38" s="25" t="s">
        <v>72</v>
      </c>
      <c r="F38" s="25" t="s">
        <v>72</v>
      </c>
      <c r="G38" s="18">
        <v>202403</v>
      </c>
      <c r="H38" s="18">
        <v>202507</v>
      </c>
      <c r="I38" s="18">
        <v>1145.79</v>
      </c>
      <c r="J38" s="18">
        <v>464.63</v>
      </c>
      <c r="K38" s="18">
        <v>1610.42</v>
      </c>
      <c r="L38" s="18">
        <v>644.16800000000001</v>
      </c>
      <c r="M38" s="15">
        <v>966.25199999999995</v>
      </c>
      <c r="N38" s="14">
        <f>_xlfn.XLOOKUP(B38,'[1]②7月-汇总'!$D:$D,'[1]②7月-汇总'!$AQ:$AQ,0)</f>
        <v>644.16800000000001</v>
      </c>
      <c r="O38" s="14">
        <f t="shared" si="0"/>
        <v>0</v>
      </c>
    </row>
    <row r="39" spans="1:15" x14ac:dyDescent="0.15">
      <c r="A39" s="18">
        <v>37</v>
      </c>
      <c r="B39" s="24" t="s">
        <v>75</v>
      </c>
      <c r="C39" s="27" t="s">
        <v>60</v>
      </c>
      <c r="D39" s="26" t="s">
        <v>71</v>
      </c>
      <c r="E39" s="25" t="s">
        <v>72</v>
      </c>
      <c r="F39" s="25" t="s">
        <v>60</v>
      </c>
      <c r="G39" s="18">
        <v>202403</v>
      </c>
      <c r="H39" s="18">
        <v>202507</v>
      </c>
      <c r="I39" s="18">
        <v>1145.79</v>
      </c>
      <c r="J39" s="18">
        <v>464.63</v>
      </c>
      <c r="K39" s="18">
        <v>1610.42</v>
      </c>
      <c r="L39" s="18">
        <v>644.16800000000001</v>
      </c>
      <c r="M39" s="15">
        <v>966.25199999999995</v>
      </c>
      <c r="N39" s="14">
        <f>_xlfn.XLOOKUP(B39,'[1]②7月-汇总'!$D:$D,'[1]②7月-汇总'!$AQ:$AQ,0)</f>
        <v>644.16800000000001</v>
      </c>
      <c r="O39" s="14">
        <f t="shared" si="0"/>
        <v>0</v>
      </c>
    </row>
    <row r="40" spans="1:15" x14ac:dyDescent="0.15">
      <c r="A40" s="18">
        <v>38</v>
      </c>
      <c r="B40" s="24" t="s">
        <v>76</v>
      </c>
      <c r="C40" s="27" t="s">
        <v>77</v>
      </c>
      <c r="D40" s="26" t="s">
        <v>71</v>
      </c>
      <c r="E40" s="25" t="s">
        <v>72</v>
      </c>
      <c r="F40" s="25" t="s">
        <v>77</v>
      </c>
      <c r="G40" s="18">
        <v>202406</v>
      </c>
      <c r="H40" s="18">
        <v>202507</v>
      </c>
      <c r="I40" s="18">
        <v>1145.79</v>
      </c>
      <c r="J40" s="18">
        <v>464.63</v>
      </c>
      <c r="K40" s="18">
        <v>1610.42</v>
      </c>
      <c r="L40" s="18">
        <v>644.16800000000001</v>
      </c>
      <c r="M40" s="15">
        <v>966.25199999999995</v>
      </c>
      <c r="N40" s="14">
        <f>_xlfn.XLOOKUP(B40,'[1]②7月-汇总'!$D:$D,'[1]②7月-汇总'!$AQ:$AQ,0)</f>
        <v>644.16800000000001</v>
      </c>
      <c r="O40" s="14">
        <f t="shared" si="0"/>
        <v>0</v>
      </c>
    </row>
    <row r="41" spans="1:15" x14ac:dyDescent="0.15">
      <c r="A41" s="18">
        <v>39</v>
      </c>
      <c r="B41" s="24" t="s">
        <v>78</v>
      </c>
      <c r="C41" s="27" t="s">
        <v>22</v>
      </c>
      <c r="D41" s="26" t="s">
        <v>71</v>
      </c>
      <c r="E41" s="25" t="s">
        <v>72</v>
      </c>
      <c r="F41" s="25" t="s">
        <v>23</v>
      </c>
      <c r="G41" s="18">
        <v>202406</v>
      </c>
      <c r="H41" s="18">
        <v>202507</v>
      </c>
      <c r="I41" s="18">
        <v>1145.79</v>
      </c>
      <c r="J41" s="18">
        <v>464.63</v>
      </c>
      <c r="K41" s="18">
        <v>1610.42</v>
      </c>
      <c r="L41" s="18">
        <v>644.16800000000001</v>
      </c>
      <c r="M41" s="15">
        <v>966.25199999999995</v>
      </c>
      <c r="N41" s="14">
        <f>_xlfn.XLOOKUP(B41,'[1]②7月-汇总'!$D:$D,'[1]②7月-汇总'!$AQ:$AQ,0)</f>
        <v>644.16800000000001</v>
      </c>
      <c r="O41" s="14">
        <f t="shared" si="0"/>
        <v>0</v>
      </c>
    </row>
    <row r="42" spans="1:15" x14ac:dyDescent="0.15">
      <c r="A42" s="18">
        <v>40</v>
      </c>
      <c r="B42" s="24" t="s">
        <v>79</v>
      </c>
      <c r="C42" s="27" t="s">
        <v>13</v>
      </c>
      <c r="D42" s="26" t="s">
        <v>71</v>
      </c>
      <c r="E42" s="25" t="s">
        <v>72</v>
      </c>
      <c r="F42" s="25"/>
      <c r="G42" s="18">
        <v>202409</v>
      </c>
      <c r="H42" s="18">
        <v>202507</v>
      </c>
      <c r="I42" s="18">
        <v>1145.79</v>
      </c>
      <c r="J42" s="18">
        <v>464.63</v>
      </c>
      <c r="K42" s="18">
        <v>1610.42</v>
      </c>
      <c r="L42" s="18">
        <v>644.16800000000001</v>
      </c>
      <c r="M42" s="15">
        <v>966.25199999999995</v>
      </c>
      <c r="N42" s="14">
        <f>_xlfn.XLOOKUP(B42,'[1]②7月-汇总'!$D:$D,'[1]②7月-汇总'!$AQ:$AQ,0)</f>
        <v>644.16800000000001</v>
      </c>
      <c r="O42" s="14">
        <f t="shared" si="0"/>
        <v>0</v>
      </c>
    </row>
    <row r="43" spans="1:15" x14ac:dyDescent="0.15">
      <c r="A43" s="18">
        <v>41</v>
      </c>
      <c r="B43" s="24" t="s">
        <v>80</v>
      </c>
      <c r="C43" s="27" t="s">
        <v>72</v>
      </c>
      <c r="D43" s="26" t="s">
        <v>71</v>
      </c>
      <c r="E43" s="25" t="s">
        <v>72</v>
      </c>
      <c r="F43" s="25"/>
      <c r="G43" s="18">
        <v>202207</v>
      </c>
      <c r="H43" s="18">
        <v>202507</v>
      </c>
      <c r="I43" s="18">
        <v>1145.79</v>
      </c>
      <c r="J43" s="18"/>
      <c r="K43" s="18">
        <v>1145.79</v>
      </c>
      <c r="L43" s="18">
        <v>458.31599999999997</v>
      </c>
      <c r="M43" s="15">
        <v>687.47400000000005</v>
      </c>
      <c r="N43" s="14">
        <f>_xlfn.XLOOKUP(B43,'[1]②7月-汇总'!$D:$D,'[1]②7月-汇总'!$AQ:$AQ,0)</f>
        <v>458.31599999999997</v>
      </c>
      <c r="O43" s="14">
        <f t="shared" si="0"/>
        <v>0</v>
      </c>
    </row>
    <row r="44" spans="1:15" x14ac:dyDescent="0.15">
      <c r="A44" s="18">
        <v>42</v>
      </c>
      <c r="B44" s="24" t="s">
        <v>81</v>
      </c>
      <c r="C44" s="27" t="s">
        <v>25</v>
      </c>
      <c r="D44" s="26" t="s">
        <v>71</v>
      </c>
      <c r="E44" s="25" t="s">
        <v>72</v>
      </c>
      <c r="F44" s="25"/>
      <c r="G44" s="18">
        <v>202504</v>
      </c>
      <c r="H44" s="18">
        <v>202507</v>
      </c>
      <c r="I44" s="18">
        <v>1145.79</v>
      </c>
      <c r="J44" s="18">
        <v>464.63</v>
      </c>
      <c r="K44" s="18">
        <v>1610.42</v>
      </c>
      <c r="L44" s="18">
        <v>644.16800000000001</v>
      </c>
      <c r="M44" s="15">
        <v>966.25199999999995</v>
      </c>
      <c r="N44" s="14">
        <f>_xlfn.XLOOKUP(B44,'[1]②7月-汇总'!$D:$D,'[1]②7月-汇总'!$AQ:$AQ,0)</f>
        <v>644.16800000000001</v>
      </c>
      <c r="O44" s="14">
        <f t="shared" si="0"/>
        <v>0</v>
      </c>
    </row>
    <row r="45" spans="1:15" x14ac:dyDescent="0.15">
      <c r="A45" s="18">
        <v>43</v>
      </c>
      <c r="B45" s="24" t="s">
        <v>82</v>
      </c>
      <c r="C45" s="27" t="s">
        <v>72</v>
      </c>
      <c r="D45" s="26" t="s">
        <v>71</v>
      </c>
      <c r="E45" s="25" t="s">
        <v>72</v>
      </c>
      <c r="F45" s="25"/>
      <c r="G45" s="18">
        <v>202505</v>
      </c>
      <c r="H45" s="18">
        <v>202507</v>
      </c>
      <c r="I45" s="18">
        <v>1145.79</v>
      </c>
      <c r="J45" s="18">
        <v>464.63</v>
      </c>
      <c r="K45" s="18">
        <v>1610.42</v>
      </c>
      <c r="L45" s="18">
        <v>644.16800000000001</v>
      </c>
      <c r="M45" s="15">
        <v>966.25199999999995</v>
      </c>
      <c r="N45" s="14">
        <f>_xlfn.XLOOKUP(B45,'[1]②7月-汇总'!$D:$D,'[1]②7月-汇总'!$AQ:$AQ,0)</f>
        <v>644.16800000000001</v>
      </c>
      <c r="O45" s="14">
        <f t="shared" si="0"/>
        <v>0</v>
      </c>
    </row>
    <row r="46" spans="1:15" x14ac:dyDescent="0.15">
      <c r="A46" s="18">
        <v>44</v>
      </c>
      <c r="B46" s="29" t="s">
        <v>83</v>
      </c>
      <c r="C46" s="30" t="s">
        <v>55</v>
      </c>
      <c r="D46" s="31" t="s">
        <v>84</v>
      </c>
      <c r="E46" s="30" t="s">
        <v>85</v>
      </c>
      <c r="F46" s="30" t="s">
        <v>70</v>
      </c>
      <c r="G46" s="32"/>
      <c r="H46" s="32">
        <v>202505</v>
      </c>
      <c r="I46" s="23">
        <v>1136.77</v>
      </c>
      <c r="J46" s="23">
        <v>464.63</v>
      </c>
      <c r="K46" s="23">
        <v>1601.4</v>
      </c>
      <c r="L46" s="23">
        <v>0</v>
      </c>
      <c r="M46" s="15">
        <v>0</v>
      </c>
      <c r="N46" s="14">
        <f>_xlfn.XLOOKUP(B46,'[1]②7月-汇总'!$D:$D,'[1]②7月-汇总'!$AQ:$AQ,0)</f>
        <v>0</v>
      </c>
      <c r="O46" s="14">
        <f t="shared" si="0"/>
        <v>0</v>
      </c>
    </row>
    <row r="47" spans="1:15" x14ac:dyDescent="0.15">
      <c r="A47" s="18">
        <v>45</v>
      </c>
      <c r="B47" s="29" t="s">
        <v>86</v>
      </c>
      <c r="C47" s="33" t="s">
        <v>87</v>
      </c>
      <c r="D47" s="31" t="s">
        <v>84</v>
      </c>
      <c r="E47" s="30" t="s">
        <v>85</v>
      </c>
      <c r="F47" s="30" t="s">
        <v>60</v>
      </c>
      <c r="G47" s="32">
        <v>202303</v>
      </c>
      <c r="H47" s="32">
        <v>202507</v>
      </c>
      <c r="I47" s="23">
        <v>1136.77</v>
      </c>
      <c r="J47" s="23">
        <v>464.63</v>
      </c>
      <c r="K47" s="23">
        <v>1601.4</v>
      </c>
      <c r="L47" s="23">
        <v>640.55999999999995</v>
      </c>
      <c r="M47" s="15">
        <v>960.84</v>
      </c>
      <c r="N47" s="14">
        <f>_xlfn.XLOOKUP(B47,'[1]②7月-汇总'!$D:$D,'[1]②7月-汇总'!$AQ:$AQ,0)</f>
        <v>640.55999999999995</v>
      </c>
      <c r="O47" s="14">
        <f t="shared" si="0"/>
        <v>0</v>
      </c>
    </row>
    <row r="48" spans="1:15" x14ac:dyDescent="0.15">
      <c r="A48" s="18">
        <v>46</v>
      </c>
      <c r="B48" s="35" t="s">
        <v>88</v>
      </c>
      <c r="C48" s="30" t="s">
        <v>89</v>
      </c>
      <c r="D48" s="31" t="s">
        <v>84</v>
      </c>
      <c r="E48" s="30" t="s">
        <v>85</v>
      </c>
      <c r="F48" s="22" t="s">
        <v>23</v>
      </c>
      <c r="G48" s="32"/>
      <c r="H48" s="32">
        <v>202507</v>
      </c>
      <c r="I48" s="23">
        <v>1136.77</v>
      </c>
      <c r="J48" s="23">
        <v>464.63</v>
      </c>
      <c r="K48" s="23">
        <v>1601.4</v>
      </c>
      <c r="L48" s="23">
        <v>640.55999999999995</v>
      </c>
      <c r="M48" s="15">
        <v>960.84</v>
      </c>
      <c r="N48" s="14">
        <f>_xlfn.XLOOKUP(B48,'[1]②7月-汇总'!$D:$D,'[1]②7月-汇总'!$AQ:$AQ,0)</f>
        <v>640.55999999999995</v>
      </c>
      <c r="O48" s="14">
        <f t="shared" si="0"/>
        <v>0</v>
      </c>
    </row>
    <row r="49" spans="1:15" x14ac:dyDescent="0.15">
      <c r="A49" s="18">
        <v>47</v>
      </c>
      <c r="B49" s="29" t="s">
        <v>90</v>
      </c>
      <c r="C49" s="33" t="s">
        <v>72</v>
      </c>
      <c r="D49" s="31" t="s">
        <v>84</v>
      </c>
      <c r="E49" s="30" t="s">
        <v>85</v>
      </c>
      <c r="F49" s="30" t="s">
        <v>72</v>
      </c>
      <c r="G49" s="32">
        <v>202206</v>
      </c>
      <c r="H49" s="32">
        <v>202507</v>
      </c>
      <c r="I49" s="23">
        <v>1136.77</v>
      </c>
      <c r="J49" s="23"/>
      <c r="K49" s="23">
        <v>1136.77</v>
      </c>
      <c r="L49" s="23">
        <v>454.70800000000003</v>
      </c>
      <c r="M49" s="15">
        <v>682.06200000000001</v>
      </c>
      <c r="N49" s="14">
        <f>_xlfn.XLOOKUP(B49,'[1]②7月-汇总'!$D:$D,'[1]②7月-汇总'!$AQ:$AQ,0)</f>
        <v>454.70800000000003</v>
      </c>
      <c r="O49" s="14">
        <f t="shared" si="0"/>
        <v>0</v>
      </c>
    </row>
    <row r="50" spans="1:15" x14ac:dyDescent="0.15">
      <c r="A50" s="18">
        <v>48</v>
      </c>
      <c r="B50" s="29" t="s">
        <v>91</v>
      </c>
      <c r="C50" s="33" t="s">
        <v>85</v>
      </c>
      <c r="D50" s="31" t="s">
        <v>84</v>
      </c>
      <c r="E50" s="30" t="s">
        <v>85</v>
      </c>
      <c r="F50" s="30" t="s">
        <v>85</v>
      </c>
      <c r="G50" s="32"/>
      <c r="H50" s="32">
        <v>202507</v>
      </c>
      <c r="I50" s="23">
        <v>1136.77</v>
      </c>
      <c r="J50" s="23">
        <v>464.63</v>
      </c>
      <c r="K50" s="23">
        <v>1601.4</v>
      </c>
      <c r="L50" s="23">
        <v>640.55999999999995</v>
      </c>
      <c r="M50" s="15">
        <v>960.84</v>
      </c>
      <c r="N50" s="14">
        <f>_xlfn.XLOOKUP(B50,'[1]②7月-汇总'!$D:$D,'[1]②7月-汇总'!$AQ:$AQ,0)</f>
        <v>640.55999999999995</v>
      </c>
      <c r="O50" s="14">
        <f t="shared" si="0"/>
        <v>0</v>
      </c>
    </row>
    <row r="51" spans="1:15" x14ac:dyDescent="0.15">
      <c r="A51" s="18">
        <v>49</v>
      </c>
      <c r="B51" s="29" t="s">
        <v>92</v>
      </c>
      <c r="C51" s="33" t="s">
        <v>85</v>
      </c>
      <c r="D51" s="31" t="s">
        <v>84</v>
      </c>
      <c r="E51" s="30" t="s">
        <v>85</v>
      </c>
      <c r="F51" s="30" t="s">
        <v>85</v>
      </c>
      <c r="G51" s="32"/>
      <c r="H51" s="32">
        <v>202507</v>
      </c>
      <c r="I51" s="23">
        <v>1136.77</v>
      </c>
      <c r="J51" s="23">
        <v>464.63</v>
      </c>
      <c r="K51" s="23">
        <v>1601.4</v>
      </c>
      <c r="L51" s="23">
        <v>640.55999999999995</v>
      </c>
      <c r="M51" s="15">
        <v>960.84</v>
      </c>
      <c r="N51" s="14">
        <f>_xlfn.XLOOKUP(B51,'[1]②7月-汇总'!$D:$D,'[1]②7月-汇总'!$AQ:$AQ,0)</f>
        <v>640.55999999999995</v>
      </c>
      <c r="O51" s="14">
        <f t="shared" si="0"/>
        <v>0</v>
      </c>
    </row>
    <row r="52" spans="1:15" x14ac:dyDescent="0.15">
      <c r="A52" s="18">
        <v>50</v>
      </c>
      <c r="B52" s="29" t="s">
        <v>93</v>
      </c>
      <c r="C52" s="33" t="s">
        <v>85</v>
      </c>
      <c r="D52" s="31" t="s">
        <v>84</v>
      </c>
      <c r="E52" s="30" t="s">
        <v>85</v>
      </c>
      <c r="F52" s="30" t="s">
        <v>85</v>
      </c>
      <c r="G52" s="32"/>
      <c r="H52" s="32">
        <v>202507</v>
      </c>
      <c r="I52" s="23">
        <v>1136.77</v>
      </c>
      <c r="J52" s="23">
        <v>464.63</v>
      </c>
      <c r="K52" s="23">
        <v>1601.4</v>
      </c>
      <c r="L52" s="23">
        <v>640.55999999999995</v>
      </c>
      <c r="M52" s="15">
        <v>960.84</v>
      </c>
      <c r="N52" s="14">
        <f>_xlfn.XLOOKUP(B52,'[1]②7月-汇总'!$D:$D,'[1]②7月-汇总'!$AQ:$AQ,0)</f>
        <v>640.55999999999995</v>
      </c>
      <c r="O52" s="14">
        <f t="shared" si="0"/>
        <v>0</v>
      </c>
    </row>
    <row r="53" spans="1:15" x14ac:dyDescent="0.15">
      <c r="A53" s="18">
        <v>51</v>
      </c>
      <c r="B53" s="29" t="s">
        <v>94</v>
      </c>
      <c r="C53" s="33" t="s">
        <v>95</v>
      </c>
      <c r="D53" s="31" t="s">
        <v>84</v>
      </c>
      <c r="E53" s="30" t="s">
        <v>85</v>
      </c>
      <c r="F53" s="30" t="s">
        <v>26</v>
      </c>
      <c r="G53" s="32"/>
      <c r="H53" s="32">
        <v>202507</v>
      </c>
      <c r="I53" s="23">
        <v>1136.77</v>
      </c>
      <c r="J53" s="23">
        <v>464.63</v>
      </c>
      <c r="K53" s="23">
        <v>1601.4</v>
      </c>
      <c r="L53" s="23">
        <v>640.55999999999995</v>
      </c>
      <c r="M53" s="15">
        <v>960.84</v>
      </c>
      <c r="N53" s="14">
        <f>_xlfn.XLOOKUP(B53,'[1]②7月-汇总'!$D:$D,'[1]②7月-汇总'!$AQ:$AQ,0)</f>
        <v>640.55999999999995</v>
      </c>
      <c r="O53" s="14">
        <f t="shared" si="0"/>
        <v>0</v>
      </c>
    </row>
    <row r="54" spans="1:15" x14ac:dyDescent="0.15">
      <c r="A54" s="18">
        <v>52</v>
      </c>
      <c r="B54" s="36" t="s">
        <v>190</v>
      </c>
      <c r="C54" s="25" t="s">
        <v>13</v>
      </c>
      <c r="D54" s="26" t="s">
        <v>84</v>
      </c>
      <c r="E54" s="25" t="s">
        <v>85</v>
      </c>
      <c r="F54" s="25"/>
      <c r="G54" s="18">
        <v>202507</v>
      </c>
      <c r="H54" s="18">
        <v>202507</v>
      </c>
      <c r="I54" s="18"/>
      <c r="J54" s="18"/>
      <c r="K54" s="18">
        <v>0</v>
      </c>
      <c r="L54" s="18">
        <v>0</v>
      </c>
      <c r="M54" s="15">
        <v>0</v>
      </c>
      <c r="N54" s="14">
        <f>_xlfn.XLOOKUP(B54,'[1]②7月-汇总'!$D:$D,'[1]②7月-汇总'!$AQ:$AQ,0)</f>
        <v>0</v>
      </c>
      <c r="O54" s="14">
        <f t="shared" si="0"/>
        <v>0</v>
      </c>
    </row>
    <row r="55" spans="1:15" x14ac:dyDescent="0.15">
      <c r="A55" s="18">
        <v>53</v>
      </c>
      <c r="B55" s="36" t="s">
        <v>191</v>
      </c>
      <c r="C55" s="27" t="s">
        <v>13</v>
      </c>
      <c r="D55" s="26" t="s">
        <v>84</v>
      </c>
      <c r="E55" s="25" t="s">
        <v>85</v>
      </c>
      <c r="F55" s="25"/>
      <c r="G55" s="18">
        <v>202507</v>
      </c>
      <c r="H55" s="18">
        <v>202507</v>
      </c>
      <c r="I55" s="18">
        <v>1136.77</v>
      </c>
      <c r="J55" s="18">
        <v>464.63</v>
      </c>
      <c r="K55" s="18">
        <v>1601.4</v>
      </c>
      <c r="L55" s="18">
        <v>640.55999999999995</v>
      </c>
      <c r="M55" s="15">
        <v>960.84</v>
      </c>
      <c r="N55" s="14">
        <f>_xlfn.XLOOKUP(B55,'[1]②7月-汇总'!$D:$D,'[1]②7月-汇总'!$AQ:$AQ,0)</f>
        <v>640.55999999999995</v>
      </c>
      <c r="O55" s="14">
        <f t="shared" si="0"/>
        <v>0</v>
      </c>
    </row>
    <row r="56" spans="1:15" x14ac:dyDescent="0.15">
      <c r="A56" s="18">
        <v>54</v>
      </c>
      <c r="B56" s="24" t="s">
        <v>96</v>
      </c>
      <c r="C56" s="27" t="s">
        <v>13</v>
      </c>
      <c r="D56" s="26" t="s">
        <v>97</v>
      </c>
      <c r="E56" s="25" t="s">
        <v>26</v>
      </c>
      <c r="F56" s="25" t="s">
        <v>33</v>
      </c>
      <c r="G56" s="18">
        <v>202311</v>
      </c>
      <c r="H56" s="18">
        <v>202507</v>
      </c>
      <c r="I56" s="18">
        <v>1132.26</v>
      </c>
      <c r="J56" s="18">
        <v>464.63</v>
      </c>
      <c r="K56" s="18">
        <v>1596.89</v>
      </c>
      <c r="L56" s="18">
        <v>638.75599999999997</v>
      </c>
      <c r="M56" s="15">
        <v>958.13400000000001</v>
      </c>
      <c r="N56" s="14">
        <f>_xlfn.XLOOKUP(B56,'[1]②7月-汇总'!$D:$D,'[1]②7月-汇总'!$AQ:$AQ,0)</f>
        <v>638.75599999999997</v>
      </c>
      <c r="O56" s="14">
        <f t="shared" si="0"/>
        <v>0</v>
      </c>
    </row>
    <row r="57" spans="1:15" x14ac:dyDescent="0.15">
      <c r="A57" s="18">
        <v>55</v>
      </c>
      <c r="B57" s="24" t="s">
        <v>98</v>
      </c>
      <c r="C57" s="27" t="s">
        <v>72</v>
      </c>
      <c r="D57" s="26" t="s">
        <v>97</v>
      </c>
      <c r="E57" s="25" t="s">
        <v>26</v>
      </c>
      <c r="F57" s="25" t="s">
        <v>72</v>
      </c>
      <c r="G57" s="18">
        <v>202403</v>
      </c>
      <c r="H57" s="18">
        <v>202507</v>
      </c>
      <c r="I57" s="18">
        <v>1132.26</v>
      </c>
      <c r="J57" s="18"/>
      <c r="K57" s="18">
        <v>1132.26</v>
      </c>
      <c r="L57" s="18">
        <v>452.904</v>
      </c>
      <c r="M57" s="15">
        <v>679.35599999999999</v>
      </c>
      <c r="N57" s="14">
        <f>_xlfn.XLOOKUP(B57,'[1]②7月-汇总'!$D:$D,'[1]②7月-汇总'!$AQ:$AQ,0)</f>
        <v>452.904</v>
      </c>
      <c r="O57" s="14">
        <f t="shared" si="0"/>
        <v>0</v>
      </c>
    </row>
    <row r="58" spans="1:15" x14ac:dyDescent="0.15">
      <c r="A58" s="18">
        <v>56</v>
      </c>
      <c r="B58" s="24" t="s">
        <v>99</v>
      </c>
      <c r="C58" s="27" t="s">
        <v>87</v>
      </c>
      <c r="D58" s="26" t="s">
        <v>97</v>
      </c>
      <c r="E58" s="25" t="s">
        <v>26</v>
      </c>
      <c r="F58" s="25" t="s">
        <v>60</v>
      </c>
      <c r="G58" s="18">
        <v>202308</v>
      </c>
      <c r="H58" s="18">
        <v>202507</v>
      </c>
      <c r="I58" s="18">
        <v>1132.26</v>
      </c>
      <c r="J58" s="18">
        <v>464.63</v>
      </c>
      <c r="K58" s="18">
        <v>1596.89</v>
      </c>
      <c r="L58" s="18">
        <v>638.75599999999997</v>
      </c>
      <c r="M58" s="15">
        <v>958.13400000000001</v>
      </c>
      <c r="N58" s="14">
        <f>_xlfn.XLOOKUP(B58,'[1]②7月-汇总'!$D:$D,'[1]②7月-汇总'!$AQ:$AQ,0)</f>
        <v>638.75599999999997</v>
      </c>
      <c r="O58" s="14">
        <f t="shared" si="0"/>
        <v>0</v>
      </c>
    </row>
    <row r="59" spans="1:15" x14ac:dyDescent="0.15">
      <c r="A59" s="18">
        <v>57</v>
      </c>
      <c r="B59" s="24" t="s">
        <v>100</v>
      </c>
      <c r="C59" s="27" t="s">
        <v>87</v>
      </c>
      <c r="D59" s="26" t="s">
        <v>97</v>
      </c>
      <c r="E59" s="25" t="s">
        <v>26</v>
      </c>
      <c r="F59" s="25" t="s">
        <v>60</v>
      </c>
      <c r="G59" s="18">
        <v>202309</v>
      </c>
      <c r="H59" s="18">
        <v>202507</v>
      </c>
      <c r="I59" s="18">
        <v>1132.26</v>
      </c>
      <c r="J59" s="18">
        <v>464.63</v>
      </c>
      <c r="K59" s="18">
        <v>1596.89</v>
      </c>
      <c r="L59" s="18">
        <v>638.75599999999997</v>
      </c>
      <c r="M59" s="15">
        <v>958.13400000000001</v>
      </c>
      <c r="N59" s="14">
        <f>_xlfn.XLOOKUP(B59,'[1]②7月-汇总'!$D:$D,'[1]②7月-汇总'!$AQ:$AQ,0)</f>
        <v>638.75599999999997</v>
      </c>
      <c r="O59" s="14">
        <f t="shared" si="0"/>
        <v>0</v>
      </c>
    </row>
    <row r="60" spans="1:15" x14ac:dyDescent="0.15">
      <c r="A60" s="18">
        <v>58</v>
      </c>
      <c r="B60" s="24" t="s">
        <v>101</v>
      </c>
      <c r="C60" s="25" t="s">
        <v>26</v>
      </c>
      <c r="D60" s="26" t="s">
        <v>97</v>
      </c>
      <c r="E60" s="25" t="s">
        <v>26</v>
      </c>
      <c r="F60" s="25" t="s">
        <v>26</v>
      </c>
      <c r="G60" s="18">
        <v>202308</v>
      </c>
      <c r="H60" s="18">
        <v>202507</v>
      </c>
      <c r="I60" s="18">
        <v>1132.26</v>
      </c>
      <c r="J60" s="18">
        <v>464.63</v>
      </c>
      <c r="K60" s="18">
        <v>1596.89</v>
      </c>
      <c r="L60" s="18">
        <v>638.75599999999997</v>
      </c>
      <c r="M60" s="15">
        <v>958.13400000000001</v>
      </c>
      <c r="N60" s="14">
        <f>_xlfn.XLOOKUP(B60,'[1]②7月-汇总'!$D:$D,'[1]②7月-汇总'!$AQ:$AQ,0)</f>
        <v>638.75599999999997</v>
      </c>
      <c r="O60" s="14">
        <f t="shared" si="0"/>
        <v>0</v>
      </c>
    </row>
    <row r="61" spans="1:15" x14ac:dyDescent="0.15">
      <c r="A61" s="18">
        <v>59</v>
      </c>
      <c r="B61" s="24" t="s">
        <v>102</v>
      </c>
      <c r="C61" s="27" t="s">
        <v>77</v>
      </c>
      <c r="D61" s="26" t="s">
        <v>97</v>
      </c>
      <c r="E61" s="25" t="s">
        <v>26</v>
      </c>
      <c r="F61" s="25" t="s">
        <v>77</v>
      </c>
      <c r="G61" s="18">
        <v>202309</v>
      </c>
      <c r="H61" s="18">
        <v>202507</v>
      </c>
      <c r="I61" s="18">
        <v>1132.26</v>
      </c>
      <c r="J61" s="18">
        <v>464.63</v>
      </c>
      <c r="K61" s="18">
        <v>1596.89</v>
      </c>
      <c r="L61" s="18">
        <v>638.75599999999997</v>
      </c>
      <c r="M61" s="15">
        <v>958.13400000000001</v>
      </c>
      <c r="N61" s="14">
        <f>_xlfn.XLOOKUP(B61,'[1]②7月-汇总'!$D:$D,'[1]②7月-汇总'!$AQ:$AQ,0)</f>
        <v>638.75599999999997</v>
      </c>
      <c r="O61" s="14">
        <f t="shared" si="0"/>
        <v>0</v>
      </c>
    </row>
    <row r="62" spans="1:15" x14ac:dyDescent="0.15">
      <c r="A62" s="18">
        <v>60</v>
      </c>
      <c r="B62" s="24" t="s">
        <v>103</v>
      </c>
      <c r="C62" s="27" t="s">
        <v>77</v>
      </c>
      <c r="D62" s="26" t="s">
        <v>97</v>
      </c>
      <c r="E62" s="25" t="s">
        <v>26</v>
      </c>
      <c r="F62" s="25" t="s">
        <v>77</v>
      </c>
      <c r="G62" s="18">
        <v>202308</v>
      </c>
      <c r="H62" s="18">
        <v>202507</v>
      </c>
      <c r="I62" s="18">
        <v>1132.26</v>
      </c>
      <c r="J62" s="18">
        <v>464.63</v>
      </c>
      <c r="K62" s="18">
        <v>1596.89</v>
      </c>
      <c r="L62" s="18">
        <v>638.75599999999997</v>
      </c>
      <c r="M62" s="15">
        <v>958.13400000000001</v>
      </c>
      <c r="N62" s="14">
        <f>_xlfn.XLOOKUP(B62,'[1]②7月-汇总'!$D:$D,'[1]②7月-汇总'!$AQ:$AQ,0)</f>
        <v>638.75599999999997</v>
      </c>
      <c r="O62" s="14">
        <f t="shared" si="0"/>
        <v>0</v>
      </c>
    </row>
    <row r="63" spans="1:15" x14ac:dyDescent="0.15">
      <c r="A63" s="18">
        <v>61</v>
      </c>
      <c r="B63" s="34" t="s">
        <v>104</v>
      </c>
      <c r="C63" s="27" t="s">
        <v>34</v>
      </c>
      <c r="D63" s="26" t="s">
        <v>97</v>
      </c>
      <c r="E63" s="25" t="s">
        <v>26</v>
      </c>
      <c r="F63" s="25" t="s">
        <v>34</v>
      </c>
      <c r="G63" s="18">
        <v>202308</v>
      </c>
      <c r="H63" s="18">
        <v>202507</v>
      </c>
      <c r="I63" s="18">
        <v>1132.26</v>
      </c>
      <c r="J63" s="18">
        <v>464.63</v>
      </c>
      <c r="K63" s="18">
        <v>1596.89</v>
      </c>
      <c r="L63" s="18">
        <v>638.75599999999997</v>
      </c>
      <c r="M63" s="15">
        <v>958.13400000000001</v>
      </c>
      <c r="N63" s="14">
        <f>_xlfn.XLOOKUP(B63,'[1]②7月-汇总'!$D:$D,'[1]②7月-汇总'!$AQ:$AQ,0)</f>
        <v>638.75599999999997</v>
      </c>
      <c r="O63" s="14">
        <f t="shared" si="0"/>
        <v>0</v>
      </c>
    </row>
    <row r="64" spans="1:15" x14ac:dyDescent="0.15">
      <c r="A64" s="18">
        <v>62</v>
      </c>
      <c r="B64" s="19" t="s">
        <v>105</v>
      </c>
      <c r="C64" s="20" t="s">
        <v>26</v>
      </c>
      <c r="D64" s="21" t="s">
        <v>97</v>
      </c>
      <c r="E64" s="22" t="s">
        <v>26</v>
      </c>
      <c r="F64" s="22"/>
      <c r="G64" s="23">
        <v>202503</v>
      </c>
      <c r="H64" s="23">
        <v>202507</v>
      </c>
      <c r="I64" s="23">
        <v>1132.26</v>
      </c>
      <c r="J64" s="23">
        <v>464.63</v>
      </c>
      <c r="K64" s="23">
        <v>1596.89</v>
      </c>
      <c r="L64" s="23">
        <v>638.75599999999997</v>
      </c>
      <c r="M64" s="15">
        <v>958.13400000000001</v>
      </c>
      <c r="N64" s="14">
        <f>_xlfn.XLOOKUP(B64,'[1]②7月-汇总'!$D:$D,'[1]②7月-汇总'!$AQ:$AQ,0)</f>
        <v>638.75599999999997</v>
      </c>
      <c r="O64" s="14">
        <f t="shared" si="0"/>
        <v>0</v>
      </c>
    </row>
    <row r="65" spans="1:15" x14ac:dyDescent="0.15">
      <c r="A65" s="18">
        <v>63</v>
      </c>
      <c r="B65" s="19" t="s">
        <v>106</v>
      </c>
      <c r="C65" s="22" t="s">
        <v>107</v>
      </c>
      <c r="D65" s="21" t="s">
        <v>97</v>
      </c>
      <c r="E65" s="22" t="s">
        <v>26</v>
      </c>
      <c r="F65" s="22"/>
      <c r="G65" s="23">
        <v>202506</v>
      </c>
      <c r="H65" s="23">
        <v>202507</v>
      </c>
      <c r="I65" s="23">
        <v>1132.26</v>
      </c>
      <c r="J65" s="23">
        <v>464.63</v>
      </c>
      <c r="K65" s="23">
        <v>1596.89</v>
      </c>
      <c r="L65" s="23">
        <v>638.75599999999997</v>
      </c>
      <c r="M65" s="15">
        <v>958.13400000000001</v>
      </c>
      <c r="N65" s="14">
        <f>_xlfn.XLOOKUP(B65,'[1]②7月-汇总'!$D:$D,'[1]②7月-汇总'!$AQ:$AQ,0)</f>
        <v>638.75599999999997</v>
      </c>
      <c r="O65" s="14">
        <f t="shared" si="0"/>
        <v>0</v>
      </c>
    </row>
    <row r="66" spans="1:15" x14ac:dyDescent="0.15">
      <c r="A66" s="18">
        <v>64</v>
      </c>
      <c r="B66" s="19" t="s">
        <v>108</v>
      </c>
      <c r="C66" s="22" t="s">
        <v>43</v>
      </c>
      <c r="D66" s="21" t="s">
        <v>109</v>
      </c>
      <c r="E66" s="22" t="s">
        <v>34</v>
      </c>
      <c r="F66" s="22" t="s">
        <v>34</v>
      </c>
      <c r="G66" s="23">
        <v>202307</v>
      </c>
      <c r="H66" s="23">
        <v>202507</v>
      </c>
      <c r="I66" s="23">
        <v>1136.77</v>
      </c>
      <c r="J66" s="23">
        <v>464.63</v>
      </c>
      <c r="K66" s="23">
        <v>1601.4</v>
      </c>
      <c r="L66" s="23">
        <v>640.55999999999995</v>
      </c>
      <c r="M66" s="15">
        <v>960.84</v>
      </c>
      <c r="N66" s="14">
        <f>_xlfn.XLOOKUP(B66,'[1]②7月-汇总'!$D:$D,'[1]②7月-汇总'!$AQ:$AQ,0)</f>
        <v>640.55999999999995</v>
      </c>
      <c r="O66" s="14">
        <f t="shared" si="0"/>
        <v>0</v>
      </c>
    </row>
    <row r="67" spans="1:15" x14ac:dyDescent="0.15">
      <c r="A67" s="18">
        <v>65</v>
      </c>
      <c r="B67" s="19" t="s">
        <v>110</v>
      </c>
      <c r="C67" s="22" t="s">
        <v>66</v>
      </c>
      <c r="D67" s="21" t="s">
        <v>109</v>
      </c>
      <c r="E67" s="22" t="s">
        <v>34</v>
      </c>
      <c r="F67" s="22" t="s">
        <v>66</v>
      </c>
      <c r="G67" s="23"/>
      <c r="H67" s="23">
        <v>202507</v>
      </c>
      <c r="I67" s="23">
        <v>1136.77</v>
      </c>
      <c r="J67" s="23">
        <v>464.63</v>
      </c>
      <c r="K67" s="23">
        <v>1601.4</v>
      </c>
      <c r="L67" s="23">
        <v>640.55999999999995</v>
      </c>
      <c r="M67" s="15">
        <v>960.84</v>
      </c>
      <c r="N67" s="14">
        <f>_xlfn.XLOOKUP(B67,'[1]②7月-汇总'!$D:$D,'[1]②7月-汇总'!$AQ:$AQ,0)</f>
        <v>640.55999999999995</v>
      </c>
      <c r="O67" s="14">
        <f t="shared" si="0"/>
        <v>0</v>
      </c>
    </row>
    <row r="68" spans="1:15" x14ac:dyDescent="0.15">
      <c r="A68" s="18">
        <v>66</v>
      </c>
      <c r="B68" s="19" t="s">
        <v>111</v>
      </c>
      <c r="C68" s="22" t="s">
        <v>56</v>
      </c>
      <c r="D68" s="21" t="s">
        <v>109</v>
      </c>
      <c r="E68" s="22" t="s">
        <v>34</v>
      </c>
      <c r="F68" s="22" t="s">
        <v>34</v>
      </c>
      <c r="G68" s="23"/>
      <c r="H68" s="23">
        <v>202507</v>
      </c>
      <c r="I68" s="23">
        <v>1136.77</v>
      </c>
      <c r="J68" s="23">
        <v>464.63</v>
      </c>
      <c r="K68" s="23">
        <v>1601.4</v>
      </c>
      <c r="L68" s="23">
        <v>640.55999999999995</v>
      </c>
      <c r="M68" s="15">
        <v>960.84</v>
      </c>
      <c r="N68" s="14">
        <f>_xlfn.XLOOKUP(B68,'[1]②7月-汇总'!$D:$D,'[1]②7月-汇总'!$AQ:$AQ,0)</f>
        <v>640.55999999999995</v>
      </c>
      <c r="O68" s="14">
        <f t="shared" ref="O68:O127" si="1">N68-L68</f>
        <v>0</v>
      </c>
    </row>
    <row r="69" spans="1:15" x14ac:dyDescent="0.15">
      <c r="A69" s="18">
        <v>67</v>
      </c>
      <c r="B69" s="19" t="s">
        <v>112</v>
      </c>
      <c r="C69" s="20" t="s">
        <v>25</v>
      </c>
      <c r="D69" s="21" t="s">
        <v>109</v>
      </c>
      <c r="E69" s="22" t="s">
        <v>34</v>
      </c>
      <c r="F69" s="22" t="s">
        <v>26</v>
      </c>
      <c r="G69" s="23">
        <v>202207</v>
      </c>
      <c r="H69" s="23">
        <v>202507</v>
      </c>
      <c r="I69" s="23">
        <v>1136.77</v>
      </c>
      <c r="J69" s="23">
        <v>464.63</v>
      </c>
      <c r="K69" s="23">
        <v>1601.4</v>
      </c>
      <c r="L69" s="23">
        <v>640.55999999999995</v>
      </c>
      <c r="M69" s="15">
        <v>960.84</v>
      </c>
      <c r="N69" s="14">
        <f>_xlfn.XLOOKUP(B69,'[1]②7月-汇总'!$D:$D,'[1]②7月-汇总'!$AQ:$AQ,0)</f>
        <v>640.55999999999995</v>
      </c>
      <c r="O69" s="14">
        <f t="shared" si="1"/>
        <v>0</v>
      </c>
    </row>
    <row r="70" spans="1:15" x14ac:dyDescent="0.15">
      <c r="A70" s="18">
        <v>68</v>
      </c>
      <c r="B70" s="19" t="s">
        <v>113</v>
      </c>
      <c r="C70" s="20" t="s">
        <v>107</v>
      </c>
      <c r="D70" s="21" t="s">
        <v>109</v>
      </c>
      <c r="E70" s="22" t="s">
        <v>34</v>
      </c>
      <c r="F70" s="22" t="s">
        <v>77</v>
      </c>
      <c r="G70" s="23">
        <v>202208</v>
      </c>
      <c r="H70" s="23">
        <v>202507</v>
      </c>
      <c r="I70" s="23">
        <v>1136.77</v>
      </c>
      <c r="J70" s="23">
        <v>464.63</v>
      </c>
      <c r="K70" s="23">
        <v>1601.4</v>
      </c>
      <c r="L70" s="23">
        <v>640.55999999999995</v>
      </c>
      <c r="M70" s="15">
        <v>960.84</v>
      </c>
      <c r="N70" s="14">
        <f>_xlfn.XLOOKUP(B70,'[1]②7月-汇总'!$D:$D,'[1]②7月-汇总'!$AQ:$AQ,0)</f>
        <v>640.55999999999995</v>
      </c>
      <c r="O70" s="14">
        <f t="shared" si="1"/>
        <v>0</v>
      </c>
    </row>
    <row r="71" spans="1:15" x14ac:dyDescent="0.15">
      <c r="A71" s="18">
        <v>69</v>
      </c>
      <c r="B71" s="19" t="s">
        <v>114</v>
      </c>
      <c r="C71" s="20" t="s">
        <v>77</v>
      </c>
      <c r="D71" s="21" t="s">
        <v>109</v>
      </c>
      <c r="E71" s="22" t="s">
        <v>34</v>
      </c>
      <c r="F71" s="22" t="s">
        <v>77</v>
      </c>
      <c r="G71" s="23">
        <v>202209</v>
      </c>
      <c r="H71" s="23">
        <v>202507</v>
      </c>
      <c r="I71" s="23">
        <v>1136.77</v>
      </c>
      <c r="J71" s="23">
        <v>464.63</v>
      </c>
      <c r="K71" s="23">
        <v>1601.4</v>
      </c>
      <c r="L71" s="23">
        <v>640.55999999999995</v>
      </c>
      <c r="M71" s="15">
        <v>960.84</v>
      </c>
      <c r="N71" s="14">
        <f>_xlfn.XLOOKUP(B71,'[1]②7月-汇总'!$D:$D,'[1]②7月-汇总'!$AQ:$AQ,0)</f>
        <v>640.55999999999995</v>
      </c>
      <c r="O71" s="14">
        <f t="shared" si="1"/>
        <v>0</v>
      </c>
    </row>
    <row r="72" spans="1:15" x14ac:dyDescent="0.15">
      <c r="A72" s="18">
        <v>70</v>
      </c>
      <c r="B72" s="19" t="s">
        <v>115</v>
      </c>
      <c r="C72" s="20" t="s">
        <v>34</v>
      </c>
      <c r="D72" s="21" t="s">
        <v>109</v>
      </c>
      <c r="E72" s="22" t="s">
        <v>34</v>
      </c>
      <c r="F72" s="22" t="s">
        <v>34</v>
      </c>
      <c r="G72" s="23">
        <v>202403</v>
      </c>
      <c r="H72" s="23">
        <v>202507</v>
      </c>
      <c r="I72" s="23">
        <v>1136.77</v>
      </c>
      <c r="J72" s="23">
        <v>464.63</v>
      </c>
      <c r="K72" s="23">
        <v>1601.4</v>
      </c>
      <c r="L72" s="23">
        <v>640.55999999999995</v>
      </c>
      <c r="M72" s="15">
        <v>960.84</v>
      </c>
      <c r="N72" s="14">
        <f>_xlfn.XLOOKUP(B72,'[1]②7月-汇总'!$D:$D,'[1]②7月-汇总'!$AQ:$AQ,0)</f>
        <v>640.55999999999995</v>
      </c>
      <c r="O72" s="14">
        <f t="shared" si="1"/>
        <v>0</v>
      </c>
    </row>
    <row r="73" spans="1:15" x14ac:dyDescent="0.15">
      <c r="A73" s="18">
        <v>71</v>
      </c>
      <c r="B73" s="19" t="s">
        <v>116</v>
      </c>
      <c r="C73" s="20" t="s">
        <v>34</v>
      </c>
      <c r="D73" s="21" t="s">
        <v>109</v>
      </c>
      <c r="E73" s="22" t="s">
        <v>34</v>
      </c>
      <c r="F73" s="22" t="s">
        <v>34</v>
      </c>
      <c r="G73" s="23">
        <v>202409</v>
      </c>
      <c r="H73" s="23">
        <v>202507</v>
      </c>
      <c r="I73" s="23">
        <v>1136.77</v>
      </c>
      <c r="J73" s="23"/>
      <c r="K73" s="23">
        <v>1136.77</v>
      </c>
      <c r="L73" s="23">
        <v>454.70800000000003</v>
      </c>
      <c r="M73" s="15">
        <v>682.06200000000001</v>
      </c>
      <c r="N73" s="14">
        <f>_xlfn.XLOOKUP(B73,'[1]②7月-汇总'!$D:$D,'[1]②7月-汇总'!$AQ:$AQ,0)</f>
        <v>454.70800000000003</v>
      </c>
      <c r="O73" s="14">
        <f t="shared" si="1"/>
        <v>0</v>
      </c>
    </row>
    <row r="74" spans="1:15" x14ac:dyDescent="0.15">
      <c r="A74" s="18">
        <v>72</v>
      </c>
      <c r="B74" s="24" t="s">
        <v>117</v>
      </c>
      <c r="C74" s="25" t="s">
        <v>43</v>
      </c>
      <c r="D74" s="26" t="s">
        <v>109</v>
      </c>
      <c r="E74" s="18" t="s">
        <v>34</v>
      </c>
      <c r="F74" s="27"/>
      <c r="G74" s="18">
        <v>202503</v>
      </c>
      <c r="H74" s="18">
        <v>202507</v>
      </c>
      <c r="I74" s="18">
        <v>1136.77</v>
      </c>
      <c r="J74" s="18">
        <v>464.63</v>
      </c>
      <c r="K74" s="18">
        <v>1601.4</v>
      </c>
      <c r="L74" s="18">
        <v>640.55999999999995</v>
      </c>
      <c r="M74" s="15">
        <v>960.84</v>
      </c>
      <c r="N74" s="14">
        <f>_xlfn.XLOOKUP(B74,'[1]②7月-汇总'!$D:$D,'[1]②7月-汇总'!$AQ:$AQ,0)</f>
        <v>640.55999999999995</v>
      </c>
      <c r="O74" s="14">
        <f t="shared" si="1"/>
        <v>0</v>
      </c>
    </row>
    <row r="75" spans="1:15" x14ac:dyDescent="0.15">
      <c r="A75" s="18">
        <v>73</v>
      </c>
      <c r="B75" s="24" t="s">
        <v>118</v>
      </c>
      <c r="C75" s="25" t="s">
        <v>172</v>
      </c>
      <c r="D75" s="26" t="s">
        <v>109</v>
      </c>
      <c r="E75" s="18" t="s">
        <v>34</v>
      </c>
      <c r="F75" s="18"/>
      <c r="G75" s="18">
        <v>202503</v>
      </c>
      <c r="H75" s="18">
        <v>202507</v>
      </c>
      <c r="I75" s="18">
        <v>1136.77</v>
      </c>
      <c r="J75" s="18">
        <v>464.63</v>
      </c>
      <c r="K75" s="18">
        <v>1601.4</v>
      </c>
      <c r="L75" s="18">
        <v>640.55999999999995</v>
      </c>
      <c r="M75" s="15">
        <v>960.84</v>
      </c>
      <c r="N75" s="14">
        <f>_xlfn.XLOOKUP(B75,'[1]②7月-汇总'!$D:$D,'[1]②7月-汇总'!$AQ:$AQ,0)</f>
        <v>640.55999999999995</v>
      </c>
      <c r="O75" s="14">
        <f t="shared" si="1"/>
        <v>0</v>
      </c>
    </row>
    <row r="76" spans="1:15" x14ac:dyDescent="0.15">
      <c r="A76" s="18">
        <v>74</v>
      </c>
      <c r="B76" s="24" t="s">
        <v>119</v>
      </c>
      <c r="C76" s="27" t="s">
        <v>31</v>
      </c>
      <c r="D76" s="26" t="s">
        <v>120</v>
      </c>
      <c r="E76" s="18">
        <v>468</v>
      </c>
      <c r="F76" s="18" t="s">
        <v>77</v>
      </c>
      <c r="G76" s="18">
        <v>202211</v>
      </c>
      <c r="H76" s="18">
        <v>202507</v>
      </c>
      <c r="I76" s="18">
        <v>1136.77</v>
      </c>
      <c r="J76" s="18">
        <v>464.63</v>
      </c>
      <c r="K76" s="18">
        <v>1601.4</v>
      </c>
      <c r="L76" s="18">
        <v>640.55999999999995</v>
      </c>
      <c r="M76" s="15">
        <v>960.84</v>
      </c>
      <c r="N76" s="14">
        <f>_xlfn.XLOOKUP(B76,'[1]②7月-汇总'!$D:$D,'[1]②7月-汇总'!$AQ:$AQ,0)</f>
        <v>640.55999999999995</v>
      </c>
      <c r="O76" s="14">
        <f t="shared" si="1"/>
        <v>0</v>
      </c>
    </row>
    <row r="77" spans="1:15" x14ac:dyDescent="0.15">
      <c r="A77" s="18">
        <v>75</v>
      </c>
      <c r="B77" s="24" t="s">
        <v>121</v>
      </c>
      <c r="C77" s="25" t="s">
        <v>107</v>
      </c>
      <c r="D77" s="26" t="s">
        <v>120</v>
      </c>
      <c r="E77" s="18">
        <v>468</v>
      </c>
      <c r="F77" s="18">
        <v>468</v>
      </c>
      <c r="G77" s="18">
        <v>202206</v>
      </c>
      <c r="H77" s="18">
        <v>202507</v>
      </c>
      <c r="I77" s="18">
        <v>1136.77</v>
      </c>
      <c r="J77" s="18">
        <v>464.63</v>
      </c>
      <c r="K77" s="18">
        <v>1601.4</v>
      </c>
      <c r="L77" s="18">
        <v>640.55999999999995</v>
      </c>
      <c r="M77" s="15">
        <v>960.84</v>
      </c>
      <c r="N77" s="14">
        <f>_xlfn.XLOOKUP(B77,'[1]②7月-汇总'!$D:$D,'[1]②7月-汇总'!$AQ:$AQ,0)</f>
        <v>640.55999999999995</v>
      </c>
      <c r="O77" s="14">
        <f t="shared" si="1"/>
        <v>0</v>
      </c>
    </row>
    <row r="78" spans="1:15" x14ac:dyDescent="0.15">
      <c r="A78" s="18">
        <v>76</v>
      </c>
      <c r="B78" s="24" t="s">
        <v>122</v>
      </c>
      <c r="C78" s="27" t="s">
        <v>13</v>
      </c>
      <c r="D78" s="26" t="s">
        <v>120</v>
      </c>
      <c r="E78" s="18">
        <v>468</v>
      </c>
      <c r="F78" s="25">
        <v>468</v>
      </c>
      <c r="G78" s="18"/>
      <c r="H78" s="18">
        <v>202507</v>
      </c>
      <c r="I78" s="18">
        <v>1136.77</v>
      </c>
      <c r="J78" s="18">
        <v>464.63</v>
      </c>
      <c r="K78" s="18">
        <v>1601.4</v>
      </c>
      <c r="L78" s="18">
        <v>640.55999999999995</v>
      </c>
      <c r="M78" s="15">
        <v>960.84</v>
      </c>
      <c r="N78" s="14">
        <f>_xlfn.XLOOKUP(B78,'[1]②7月-汇总'!$D:$D,'[1]②7月-汇总'!$AQ:$AQ,0)</f>
        <v>640.55999999999995</v>
      </c>
      <c r="O78" s="14">
        <f t="shared" si="1"/>
        <v>0</v>
      </c>
    </row>
    <row r="79" spans="1:15" x14ac:dyDescent="0.15">
      <c r="A79" s="18">
        <v>77</v>
      </c>
      <c r="B79" s="24" t="s">
        <v>123</v>
      </c>
      <c r="C79" s="27" t="s">
        <v>13</v>
      </c>
      <c r="D79" s="26" t="s">
        <v>120</v>
      </c>
      <c r="E79" s="18">
        <v>468</v>
      </c>
      <c r="F79" s="27">
        <v>468</v>
      </c>
      <c r="G79" s="18">
        <v>202310</v>
      </c>
      <c r="H79" s="18">
        <v>202507</v>
      </c>
      <c r="I79" s="18">
        <v>1136.77</v>
      </c>
      <c r="J79" s="18">
        <v>464.63</v>
      </c>
      <c r="K79" s="18">
        <v>1601.4</v>
      </c>
      <c r="L79" s="18">
        <v>640.55999999999995</v>
      </c>
      <c r="M79" s="15">
        <v>960.84</v>
      </c>
      <c r="N79" s="14">
        <f>_xlfn.XLOOKUP(B79,'[1]②7月-汇总'!$D:$D,'[1]②7月-汇总'!$AQ:$AQ,0)</f>
        <v>640.55999999999995</v>
      </c>
      <c r="O79" s="14">
        <f t="shared" si="1"/>
        <v>0</v>
      </c>
    </row>
    <row r="80" spans="1:15" x14ac:dyDescent="0.15">
      <c r="A80" s="18">
        <v>78</v>
      </c>
      <c r="B80" s="24" t="s">
        <v>124</v>
      </c>
      <c r="C80" s="27" t="s">
        <v>34</v>
      </c>
      <c r="D80" s="26" t="s">
        <v>120</v>
      </c>
      <c r="E80" s="18">
        <v>468</v>
      </c>
      <c r="F80" s="25" t="s">
        <v>17</v>
      </c>
      <c r="G80" s="18">
        <v>202211</v>
      </c>
      <c r="H80" s="18">
        <v>202507</v>
      </c>
      <c r="I80" s="18">
        <v>1136.77</v>
      </c>
      <c r="J80" s="18">
        <v>464.63</v>
      </c>
      <c r="K80" s="18">
        <v>1601.4</v>
      </c>
      <c r="L80" s="18">
        <v>640.55999999999995</v>
      </c>
      <c r="M80" s="15">
        <v>960.84</v>
      </c>
      <c r="N80" s="14">
        <f>_xlfn.XLOOKUP(B80,'[1]②7月-汇总'!$D:$D,'[1]②7月-汇总'!$AQ:$AQ,0)</f>
        <v>640.55999999999995</v>
      </c>
      <c r="O80" s="14">
        <f t="shared" si="1"/>
        <v>0</v>
      </c>
    </row>
    <row r="81" spans="1:15" x14ac:dyDescent="0.15">
      <c r="A81" s="18">
        <v>79</v>
      </c>
      <c r="B81" s="24" t="s">
        <v>125</v>
      </c>
      <c r="C81" s="27">
        <v>468</v>
      </c>
      <c r="D81" s="26" t="s">
        <v>120</v>
      </c>
      <c r="E81" s="18">
        <v>468</v>
      </c>
      <c r="F81" s="27" t="s">
        <v>17</v>
      </c>
      <c r="G81" s="18"/>
      <c r="H81" s="18">
        <v>202507</v>
      </c>
      <c r="I81" s="18">
        <v>1136.77</v>
      </c>
      <c r="J81" s="18">
        <v>464.63</v>
      </c>
      <c r="K81" s="18">
        <v>1601.4</v>
      </c>
      <c r="L81" s="18">
        <v>640.55999999999995</v>
      </c>
      <c r="M81" s="15">
        <v>960.84</v>
      </c>
      <c r="N81" s="14">
        <f>_xlfn.XLOOKUP(B81,'[1]②7月-汇总'!$D:$D,'[1]②7月-汇总'!$AQ:$AQ,0)</f>
        <v>640.55999999999995</v>
      </c>
      <c r="O81" s="14">
        <f t="shared" si="1"/>
        <v>0</v>
      </c>
    </row>
    <row r="82" spans="1:15" x14ac:dyDescent="0.15">
      <c r="A82" s="18">
        <v>80</v>
      </c>
      <c r="B82" s="24" t="s">
        <v>126</v>
      </c>
      <c r="C82" s="25" t="s">
        <v>127</v>
      </c>
      <c r="D82" s="26" t="s">
        <v>120</v>
      </c>
      <c r="E82" s="18">
        <v>468</v>
      </c>
      <c r="F82" s="27"/>
      <c r="G82" s="18">
        <v>202212</v>
      </c>
      <c r="H82" s="18">
        <v>202507</v>
      </c>
      <c r="I82" s="18">
        <v>1136.77</v>
      </c>
      <c r="J82" s="18">
        <v>464.63</v>
      </c>
      <c r="K82" s="18">
        <v>1601.4</v>
      </c>
      <c r="L82" s="18">
        <v>640.55999999999995</v>
      </c>
      <c r="M82" s="15">
        <v>960.84</v>
      </c>
      <c r="N82" s="14">
        <f>_xlfn.XLOOKUP(B82,'[1]②7月-汇总'!$D:$D,'[1]②7月-汇总'!$AQ:$AQ,0)</f>
        <v>640.55999999999995</v>
      </c>
      <c r="O82" s="14">
        <f t="shared" si="1"/>
        <v>0</v>
      </c>
    </row>
    <row r="83" spans="1:15" x14ac:dyDescent="0.15">
      <c r="A83" s="18">
        <v>81</v>
      </c>
      <c r="B83" s="24" t="s">
        <v>128</v>
      </c>
      <c r="C83" s="18" t="s">
        <v>72</v>
      </c>
      <c r="D83" s="26" t="s">
        <v>120</v>
      </c>
      <c r="E83" s="18">
        <v>468</v>
      </c>
      <c r="F83" s="18" t="s">
        <v>72</v>
      </c>
      <c r="G83" s="18"/>
      <c r="H83" s="18">
        <v>202507</v>
      </c>
      <c r="I83" s="18">
        <v>1136.77</v>
      </c>
      <c r="J83" s="18">
        <v>464.63</v>
      </c>
      <c r="K83" s="18">
        <v>1601.4</v>
      </c>
      <c r="L83" s="18">
        <v>640.55999999999995</v>
      </c>
      <c r="M83" s="15">
        <v>960.84</v>
      </c>
      <c r="N83" s="14">
        <f>_xlfn.XLOOKUP(B83,'[1]②7月-汇总'!$D:$D,'[1]②7月-汇总'!$AQ:$AQ,0)</f>
        <v>640.55999999999995</v>
      </c>
      <c r="O83" s="14">
        <f t="shared" si="1"/>
        <v>0</v>
      </c>
    </row>
    <row r="84" spans="1:15" x14ac:dyDescent="0.15">
      <c r="A84" s="18">
        <v>82</v>
      </c>
      <c r="B84" s="24" t="s">
        <v>129</v>
      </c>
      <c r="C84" s="27" t="s">
        <v>107</v>
      </c>
      <c r="D84" s="26" t="s">
        <v>120</v>
      </c>
      <c r="E84" s="18">
        <v>468</v>
      </c>
      <c r="F84" s="18" t="s">
        <v>77</v>
      </c>
      <c r="G84" s="18">
        <v>202311</v>
      </c>
      <c r="H84" s="18">
        <v>202507</v>
      </c>
      <c r="I84" s="18">
        <v>1136.77</v>
      </c>
      <c r="J84" s="18">
        <v>464.63</v>
      </c>
      <c r="K84" s="18">
        <v>1601.4</v>
      </c>
      <c r="L84" s="18">
        <v>640.55999999999995</v>
      </c>
      <c r="M84" s="15">
        <v>960.84</v>
      </c>
      <c r="N84" s="14">
        <f>_xlfn.XLOOKUP(B84,'[1]②7月-汇总'!$D:$D,'[1]②7月-汇总'!$AQ:$AQ,0)</f>
        <v>640.55999999999995</v>
      </c>
      <c r="O84" s="14">
        <f t="shared" si="1"/>
        <v>0</v>
      </c>
    </row>
    <row r="85" spans="1:15" x14ac:dyDescent="0.15">
      <c r="A85" s="18">
        <v>83</v>
      </c>
      <c r="B85" s="24" t="s">
        <v>130</v>
      </c>
      <c r="C85" s="18">
        <v>468</v>
      </c>
      <c r="D85" s="26" t="s">
        <v>120</v>
      </c>
      <c r="E85" s="18">
        <v>468</v>
      </c>
      <c r="F85" s="18">
        <v>468</v>
      </c>
      <c r="G85" s="18"/>
      <c r="H85" s="18">
        <v>202507</v>
      </c>
      <c r="I85" s="18">
        <v>1136.77</v>
      </c>
      <c r="J85" s="18">
        <v>464.63</v>
      </c>
      <c r="K85" s="18">
        <v>1601.4</v>
      </c>
      <c r="L85" s="18">
        <v>640.55999999999995</v>
      </c>
      <c r="M85" s="15">
        <v>960.84</v>
      </c>
      <c r="N85" s="14">
        <f>_xlfn.XLOOKUP(B85,'[1]②7月-汇总'!$D:$D,'[1]②7月-汇总'!$AQ:$AQ,0)</f>
        <v>640.55999999999995</v>
      </c>
      <c r="O85" s="14">
        <f t="shared" si="1"/>
        <v>0</v>
      </c>
    </row>
    <row r="86" spans="1:15" x14ac:dyDescent="0.15">
      <c r="A86" s="18">
        <v>84</v>
      </c>
      <c r="B86" s="19" t="s">
        <v>131</v>
      </c>
      <c r="C86" s="22" t="s">
        <v>31</v>
      </c>
      <c r="D86" s="38" t="s">
        <v>120</v>
      </c>
      <c r="E86" s="22">
        <v>468</v>
      </c>
      <c r="F86" s="22">
        <v>468</v>
      </c>
      <c r="G86" s="23">
        <v>202307</v>
      </c>
      <c r="H86" s="23">
        <v>202507</v>
      </c>
      <c r="I86" s="32">
        <v>1136.77</v>
      </c>
      <c r="J86" s="23">
        <v>464.63</v>
      </c>
      <c r="K86" s="23">
        <v>1601.4</v>
      </c>
      <c r="L86" s="23">
        <v>640.55999999999995</v>
      </c>
      <c r="M86" s="15">
        <v>960.84</v>
      </c>
      <c r="N86" s="14">
        <f>_xlfn.XLOOKUP(B86,'[1]②7月-汇总'!$D:$D,'[1]②7月-汇总'!$AQ:$AQ,0)</f>
        <v>640.55999999999995</v>
      </c>
      <c r="O86" s="14">
        <f t="shared" si="1"/>
        <v>0</v>
      </c>
    </row>
    <row r="87" spans="1:15" x14ac:dyDescent="0.15">
      <c r="A87" s="18">
        <v>85</v>
      </c>
      <c r="B87" s="19" t="s">
        <v>132</v>
      </c>
      <c r="C87" s="22">
        <v>468</v>
      </c>
      <c r="D87" s="38" t="s">
        <v>120</v>
      </c>
      <c r="E87" s="22">
        <v>468</v>
      </c>
      <c r="F87" s="22"/>
      <c r="G87" s="23">
        <v>202410</v>
      </c>
      <c r="H87" s="23">
        <v>202507</v>
      </c>
      <c r="I87" s="32">
        <v>1136.77</v>
      </c>
      <c r="J87" s="23">
        <v>464.63</v>
      </c>
      <c r="K87" s="23">
        <v>1601.4</v>
      </c>
      <c r="L87" s="23">
        <v>640.55999999999995</v>
      </c>
      <c r="M87" s="15">
        <v>960.84</v>
      </c>
      <c r="N87" s="14">
        <f>_xlfn.XLOOKUP(B87,'[1]②7月-汇总'!$D:$D,'[1]②7月-汇总'!$AQ:$AQ,0)</f>
        <v>640.55999999999995</v>
      </c>
      <c r="O87" s="14">
        <f t="shared" si="1"/>
        <v>0</v>
      </c>
    </row>
    <row r="88" spans="1:15" x14ac:dyDescent="0.15">
      <c r="A88" s="18">
        <v>86</v>
      </c>
      <c r="B88" s="19" t="s">
        <v>133</v>
      </c>
      <c r="C88" s="20" t="s">
        <v>13</v>
      </c>
      <c r="D88" s="38" t="s">
        <v>134</v>
      </c>
      <c r="E88" s="22" t="s">
        <v>66</v>
      </c>
      <c r="F88" s="22" t="s">
        <v>17</v>
      </c>
      <c r="G88" s="23">
        <v>202404</v>
      </c>
      <c r="H88" s="23">
        <v>202507</v>
      </c>
      <c r="I88" s="32">
        <v>1145.79</v>
      </c>
      <c r="J88" s="23">
        <v>464.63</v>
      </c>
      <c r="K88" s="23">
        <v>1610.42</v>
      </c>
      <c r="L88" s="23">
        <v>644.16800000000001</v>
      </c>
      <c r="M88" s="15">
        <v>966.25199999999995</v>
      </c>
      <c r="N88" s="14">
        <f>_xlfn.XLOOKUP(B88,'[1]②7月-汇总'!$D:$D,'[1]②7月-汇总'!$AQ:$AQ,0)</f>
        <v>644.16800000000001</v>
      </c>
      <c r="O88" s="14">
        <f t="shared" si="1"/>
        <v>0</v>
      </c>
    </row>
    <row r="89" spans="1:15" x14ac:dyDescent="0.15">
      <c r="A89" s="18">
        <v>87</v>
      </c>
      <c r="B89" s="39" t="s">
        <v>135</v>
      </c>
      <c r="C89" s="22" t="s">
        <v>136</v>
      </c>
      <c r="D89" s="38" t="s">
        <v>134</v>
      </c>
      <c r="E89" s="22" t="s">
        <v>66</v>
      </c>
      <c r="F89" s="22" t="s">
        <v>23</v>
      </c>
      <c r="G89" s="23">
        <v>202404</v>
      </c>
      <c r="H89" s="23">
        <v>202507</v>
      </c>
      <c r="I89" s="32">
        <v>1145.79</v>
      </c>
      <c r="J89" s="23">
        <v>464.63</v>
      </c>
      <c r="K89" s="23">
        <v>1610.42</v>
      </c>
      <c r="L89" s="23">
        <v>644.16800000000001</v>
      </c>
      <c r="M89" s="15">
        <v>966.25199999999995</v>
      </c>
      <c r="N89" s="14">
        <f>_xlfn.XLOOKUP(B89,'[1]②7月-汇总'!$D:$D,'[1]②7月-汇总'!$AQ:$AQ,0)</f>
        <v>644.16800000000001</v>
      </c>
      <c r="O89" s="14">
        <f t="shared" si="1"/>
        <v>0</v>
      </c>
    </row>
    <row r="90" spans="1:15" x14ac:dyDescent="0.15">
      <c r="A90" s="18">
        <v>88</v>
      </c>
      <c r="B90" s="19" t="s">
        <v>137</v>
      </c>
      <c r="C90" s="22" t="s">
        <v>46</v>
      </c>
      <c r="D90" s="38" t="s">
        <v>134</v>
      </c>
      <c r="E90" s="22" t="s">
        <v>66</v>
      </c>
      <c r="F90" s="22" t="s">
        <v>26</v>
      </c>
      <c r="G90" s="23">
        <v>202404</v>
      </c>
      <c r="H90" s="23">
        <v>202507</v>
      </c>
      <c r="I90" s="32">
        <v>1145.79</v>
      </c>
      <c r="J90" s="23">
        <v>464.63</v>
      </c>
      <c r="K90" s="23">
        <v>1610.42</v>
      </c>
      <c r="L90" s="23">
        <v>644.16800000000001</v>
      </c>
      <c r="M90" s="15">
        <v>966.25199999999995</v>
      </c>
      <c r="N90" s="14">
        <f>_xlfn.XLOOKUP(B90,'[1]②7月-汇总'!$D:$D,'[1]②7月-汇总'!$AQ:$AQ,0)</f>
        <v>644.16800000000001</v>
      </c>
      <c r="O90" s="14">
        <f t="shared" si="1"/>
        <v>0</v>
      </c>
    </row>
    <row r="91" spans="1:15" ht="17.25" x14ac:dyDescent="0.15">
      <c r="A91" s="44">
        <v>89</v>
      </c>
      <c r="B91" s="45" t="s">
        <v>138</v>
      </c>
      <c r="C91" s="43" t="s">
        <v>56</v>
      </c>
      <c r="D91" s="50" t="s">
        <v>134</v>
      </c>
      <c r="E91" s="47" t="s">
        <v>66</v>
      </c>
      <c r="F91" s="47" t="s">
        <v>66</v>
      </c>
      <c r="G91" s="44">
        <v>202404</v>
      </c>
      <c r="H91" s="44">
        <v>202507</v>
      </c>
      <c r="I91" s="44">
        <v>1145.79</v>
      </c>
      <c r="J91" s="44">
        <v>464.63</v>
      </c>
      <c r="K91" s="44">
        <v>1610.42</v>
      </c>
      <c r="L91" s="44">
        <v>644.16800000000001</v>
      </c>
      <c r="M91" s="48">
        <f>K91-L91</f>
        <v>966.25200000000007</v>
      </c>
      <c r="N91" s="49">
        <f>L91</f>
        <v>644.16800000000001</v>
      </c>
      <c r="O91" s="14">
        <f t="shared" si="1"/>
        <v>0</v>
      </c>
    </row>
    <row r="92" spans="1:15" x14ac:dyDescent="0.15">
      <c r="A92" s="18">
        <v>90</v>
      </c>
      <c r="B92" s="19" t="s">
        <v>139</v>
      </c>
      <c r="C92" s="22" t="s">
        <v>39</v>
      </c>
      <c r="D92" s="38" t="s">
        <v>134</v>
      </c>
      <c r="E92" s="22" t="s">
        <v>66</v>
      </c>
      <c r="F92" s="22" t="s">
        <v>60</v>
      </c>
      <c r="G92" s="23">
        <v>202405</v>
      </c>
      <c r="H92" s="23">
        <v>202507</v>
      </c>
      <c r="I92" s="32">
        <v>1145.79</v>
      </c>
      <c r="J92" s="23">
        <v>464.63</v>
      </c>
      <c r="K92" s="23">
        <v>1610.42</v>
      </c>
      <c r="L92" s="23">
        <v>644.16800000000001</v>
      </c>
      <c r="M92" s="15">
        <v>966.25199999999995</v>
      </c>
      <c r="N92" s="14">
        <f>_xlfn.XLOOKUP(B92,'[1]②7月-汇总'!$D:$D,'[1]②7月-汇总'!$AQ:$AQ,0)</f>
        <v>644.16800000000001</v>
      </c>
      <c r="O92" s="14">
        <f t="shared" si="1"/>
        <v>0</v>
      </c>
    </row>
    <row r="93" spans="1:15" x14ac:dyDescent="0.15">
      <c r="A93" s="18">
        <v>91</v>
      </c>
      <c r="B93" s="19" t="s">
        <v>140</v>
      </c>
      <c r="C93" s="22">
        <v>468</v>
      </c>
      <c r="D93" s="38" t="s">
        <v>134</v>
      </c>
      <c r="E93" s="22" t="s">
        <v>66</v>
      </c>
      <c r="F93" s="22">
        <v>468</v>
      </c>
      <c r="G93" s="23">
        <v>202405</v>
      </c>
      <c r="H93" s="23">
        <v>202507</v>
      </c>
      <c r="I93" s="32">
        <v>1145.79</v>
      </c>
      <c r="J93" s="23">
        <v>464.63</v>
      </c>
      <c r="K93" s="23">
        <v>1610.42</v>
      </c>
      <c r="L93" s="23">
        <v>644.16800000000001</v>
      </c>
      <c r="M93" s="15">
        <v>966.25199999999995</v>
      </c>
      <c r="N93" s="14">
        <f>_xlfn.XLOOKUP(B93,'[1]②7月-汇总'!$D:$D,'[1]②7月-汇总'!$AQ:$AQ,0)</f>
        <v>644.16800000000001</v>
      </c>
      <c r="O93" s="14">
        <f t="shared" si="1"/>
        <v>0</v>
      </c>
    </row>
    <row r="94" spans="1:15" x14ac:dyDescent="0.15">
      <c r="A94" s="18">
        <v>92</v>
      </c>
      <c r="B94" s="19" t="s">
        <v>141</v>
      </c>
      <c r="C94" s="22" t="s">
        <v>23</v>
      </c>
      <c r="D94" s="38" t="s">
        <v>134</v>
      </c>
      <c r="E94" s="22" t="s">
        <v>66</v>
      </c>
      <c r="F94" s="22" t="s">
        <v>23</v>
      </c>
      <c r="G94" s="23">
        <v>202405</v>
      </c>
      <c r="H94" s="23">
        <v>202507</v>
      </c>
      <c r="I94" s="32">
        <v>1145.79</v>
      </c>
      <c r="J94" s="23">
        <v>464.63</v>
      </c>
      <c r="K94" s="23">
        <v>1610.42</v>
      </c>
      <c r="L94" s="23">
        <v>644.16800000000001</v>
      </c>
      <c r="M94" s="15">
        <v>966.25199999999995</v>
      </c>
      <c r="N94" s="14">
        <f>_xlfn.XLOOKUP(B94,'[1]②7月-汇总'!$D:$D,'[1]②7月-汇总'!$AQ:$AQ,0)</f>
        <v>644.16800000000001</v>
      </c>
      <c r="O94" s="14">
        <f t="shared" si="1"/>
        <v>0</v>
      </c>
    </row>
    <row r="95" spans="1:15" x14ac:dyDescent="0.15">
      <c r="A95" s="18">
        <v>93</v>
      </c>
      <c r="B95" s="19" t="s">
        <v>142</v>
      </c>
      <c r="C95" s="22" t="s">
        <v>72</v>
      </c>
      <c r="D95" s="38" t="s">
        <v>134</v>
      </c>
      <c r="E95" s="22" t="s">
        <v>66</v>
      </c>
      <c r="F95" s="22" t="s">
        <v>72</v>
      </c>
      <c r="G95" s="23">
        <v>202405</v>
      </c>
      <c r="H95" s="23">
        <v>202507</v>
      </c>
      <c r="I95" s="32">
        <v>1145.79</v>
      </c>
      <c r="J95" s="23">
        <v>464.63</v>
      </c>
      <c r="K95" s="23">
        <v>1610.42</v>
      </c>
      <c r="L95" s="23">
        <v>644.16800000000001</v>
      </c>
      <c r="M95" s="15">
        <v>966.25199999999995</v>
      </c>
      <c r="N95" s="14">
        <f>_xlfn.XLOOKUP(B95,'[1]②7月-汇总'!$D:$D,'[1]②7月-汇总'!$AQ:$AQ,0)</f>
        <v>644.16800000000001</v>
      </c>
      <c r="O95" s="14">
        <f t="shared" si="1"/>
        <v>0</v>
      </c>
    </row>
    <row r="96" spans="1:15" x14ac:dyDescent="0.15">
      <c r="A96" s="18">
        <v>94</v>
      </c>
      <c r="B96" s="24" t="s">
        <v>143</v>
      </c>
      <c r="C96" s="25">
        <v>468</v>
      </c>
      <c r="D96" s="28" t="s">
        <v>120</v>
      </c>
      <c r="E96" s="25" t="s">
        <v>66</v>
      </c>
      <c r="F96" s="25">
        <v>468</v>
      </c>
      <c r="G96" s="18">
        <v>202409</v>
      </c>
      <c r="H96" s="18">
        <v>202507</v>
      </c>
      <c r="I96" s="18">
        <v>1145.79</v>
      </c>
      <c r="J96" s="18">
        <v>464.63</v>
      </c>
      <c r="K96" s="18">
        <v>1610.42</v>
      </c>
      <c r="L96" s="18">
        <v>644.16800000000001</v>
      </c>
      <c r="M96" s="15">
        <v>966.25199999999995</v>
      </c>
      <c r="N96" s="14">
        <f>_xlfn.XLOOKUP(B96,'[1]②7月-汇总'!$D:$D,'[1]②7月-汇总'!$AQ:$AQ,0)</f>
        <v>644.16800000000001</v>
      </c>
      <c r="O96" s="14">
        <f t="shared" si="1"/>
        <v>0</v>
      </c>
    </row>
    <row r="97" spans="1:15" x14ac:dyDescent="0.15">
      <c r="A97" s="18">
        <v>95</v>
      </c>
      <c r="B97" s="24" t="s">
        <v>144</v>
      </c>
      <c r="C97" s="25" t="s">
        <v>66</v>
      </c>
      <c r="D97" s="28" t="s">
        <v>120</v>
      </c>
      <c r="E97" s="25" t="s">
        <v>66</v>
      </c>
      <c r="F97" s="25"/>
      <c r="G97" s="18">
        <v>202503</v>
      </c>
      <c r="H97" s="18">
        <v>202507</v>
      </c>
      <c r="I97" s="18">
        <v>1145.79</v>
      </c>
      <c r="J97" s="18">
        <v>464.63</v>
      </c>
      <c r="K97" s="18">
        <v>1610.42</v>
      </c>
      <c r="L97" s="18">
        <v>644.16800000000001</v>
      </c>
      <c r="M97" s="15">
        <v>966.25199999999995</v>
      </c>
      <c r="N97" s="14">
        <f>_xlfn.XLOOKUP(B97,'[1]②7月-汇总'!$D:$D,'[1]②7月-汇总'!$AQ:$AQ,0)</f>
        <v>644.16800000000001</v>
      </c>
      <c r="O97" s="14">
        <f t="shared" si="1"/>
        <v>0</v>
      </c>
    </row>
    <row r="98" spans="1:15" x14ac:dyDescent="0.15">
      <c r="A98" s="18">
        <v>96</v>
      </c>
      <c r="B98" s="24" t="s">
        <v>145</v>
      </c>
      <c r="C98" s="25" t="s">
        <v>13</v>
      </c>
      <c r="D98" s="28" t="s">
        <v>146</v>
      </c>
      <c r="E98" s="25" t="s">
        <v>23</v>
      </c>
      <c r="F98" s="25" t="s">
        <v>85</v>
      </c>
      <c r="G98" s="18">
        <v>202407</v>
      </c>
      <c r="H98" s="18">
        <v>202507</v>
      </c>
      <c r="I98" s="18">
        <v>1145.79</v>
      </c>
      <c r="J98" s="18">
        <v>464.63</v>
      </c>
      <c r="K98" s="18">
        <v>1610.42</v>
      </c>
      <c r="L98" s="18">
        <v>644.16800000000001</v>
      </c>
      <c r="M98" s="15">
        <v>966.25199999999995</v>
      </c>
      <c r="N98" s="14">
        <f>_xlfn.XLOOKUP(B98,'[1]②7月-汇总'!$D:$D,'[1]②7月-汇总'!$AQ:$AQ,0)</f>
        <v>644.16800000000001</v>
      </c>
      <c r="O98" s="14">
        <f t="shared" si="1"/>
        <v>0</v>
      </c>
    </row>
    <row r="99" spans="1:15" x14ac:dyDescent="0.15">
      <c r="A99" s="18">
        <v>97</v>
      </c>
      <c r="B99" s="24" t="s">
        <v>147</v>
      </c>
      <c r="C99" s="25" t="s">
        <v>148</v>
      </c>
      <c r="D99" s="28" t="s">
        <v>146</v>
      </c>
      <c r="E99" s="25" t="s">
        <v>23</v>
      </c>
      <c r="F99" s="25">
        <v>468</v>
      </c>
      <c r="G99" s="18">
        <v>202407</v>
      </c>
      <c r="H99" s="18">
        <v>202507</v>
      </c>
      <c r="I99" s="18">
        <v>1145.79</v>
      </c>
      <c r="J99" s="18">
        <v>464.63</v>
      </c>
      <c r="K99" s="18">
        <v>1610.42</v>
      </c>
      <c r="L99" s="18">
        <v>644.16800000000001</v>
      </c>
      <c r="M99" s="15">
        <v>966.25199999999995</v>
      </c>
      <c r="N99" s="14">
        <f>_xlfn.XLOOKUP(B99,'[1]②7月-汇总'!$D:$D,'[1]②7月-汇总'!$AQ:$AQ,0)</f>
        <v>644.16800000000001</v>
      </c>
      <c r="O99" s="14">
        <f t="shared" si="1"/>
        <v>0</v>
      </c>
    </row>
    <row r="100" spans="1:15" x14ac:dyDescent="0.15">
      <c r="A100" s="18">
        <v>98</v>
      </c>
      <c r="B100" s="24" t="s">
        <v>149</v>
      </c>
      <c r="C100" s="25" t="s">
        <v>26</v>
      </c>
      <c r="D100" s="28" t="s">
        <v>146</v>
      </c>
      <c r="E100" s="25" t="s">
        <v>23</v>
      </c>
      <c r="F100" s="25" t="s">
        <v>26</v>
      </c>
      <c r="G100" s="18">
        <v>202407</v>
      </c>
      <c r="H100" s="18">
        <v>202507</v>
      </c>
      <c r="I100" s="18">
        <v>1145.79</v>
      </c>
      <c r="J100" s="18">
        <v>464.63</v>
      </c>
      <c r="K100" s="18">
        <v>1610.42</v>
      </c>
      <c r="L100" s="18">
        <v>644.16800000000001</v>
      </c>
      <c r="M100" s="15">
        <v>966.25199999999995</v>
      </c>
      <c r="N100" s="14">
        <f>_xlfn.XLOOKUP(B100,'[1]②7月-汇总'!$D:$D,'[1]②7月-汇总'!$AQ:$AQ,0)</f>
        <v>644.16800000000001</v>
      </c>
      <c r="O100" s="14">
        <f t="shared" si="1"/>
        <v>0</v>
      </c>
    </row>
    <row r="101" spans="1:15" x14ac:dyDescent="0.15">
      <c r="A101" s="18">
        <v>99</v>
      </c>
      <c r="B101" s="24" t="s">
        <v>150</v>
      </c>
      <c r="C101" s="25" t="s">
        <v>46</v>
      </c>
      <c r="D101" s="28" t="s">
        <v>146</v>
      </c>
      <c r="E101" s="25" t="s">
        <v>23</v>
      </c>
      <c r="F101" s="25" t="s">
        <v>26</v>
      </c>
      <c r="G101" s="18">
        <v>202407</v>
      </c>
      <c r="H101" s="18">
        <v>202507</v>
      </c>
      <c r="I101" s="18">
        <v>1145.79</v>
      </c>
      <c r="J101" s="18">
        <v>464.63</v>
      </c>
      <c r="K101" s="18">
        <v>1610.42</v>
      </c>
      <c r="L101" s="18">
        <v>644.16800000000001</v>
      </c>
      <c r="M101" s="15">
        <v>966.25199999999995</v>
      </c>
      <c r="N101" s="14">
        <f>_xlfn.XLOOKUP(B101,'[1]②7月-汇总'!$D:$D,'[1]②7月-汇总'!$AQ:$AQ,0)</f>
        <v>644.16800000000001</v>
      </c>
      <c r="O101" s="14">
        <f t="shared" si="1"/>
        <v>0</v>
      </c>
    </row>
    <row r="102" spans="1:15" s="49" customFormat="1" x14ac:dyDescent="0.15">
      <c r="A102" s="44">
        <v>100</v>
      </c>
      <c r="B102" s="45" t="s">
        <v>151</v>
      </c>
      <c r="C102" s="46" t="s">
        <v>55</v>
      </c>
      <c r="D102" s="50" t="s">
        <v>146</v>
      </c>
      <c r="E102" s="47" t="s">
        <v>23</v>
      </c>
      <c r="F102" s="47"/>
      <c r="G102" s="44">
        <v>202409</v>
      </c>
      <c r="H102" s="44">
        <v>202507</v>
      </c>
      <c r="I102" s="44">
        <v>1145.79</v>
      </c>
      <c r="J102" s="44">
        <v>464.63</v>
      </c>
      <c r="K102" s="44">
        <v>1610.42</v>
      </c>
      <c r="L102" s="44">
        <v>0</v>
      </c>
      <c r="M102" s="48">
        <v>0</v>
      </c>
      <c r="N102" s="49">
        <f>_xlfn.XLOOKUP(B102,'[1]②7月-汇总'!$D:$D,'[1]②7月-汇总'!$AQ:$AQ,0)</f>
        <v>0</v>
      </c>
      <c r="O102" s="49">
        <f t="shared" si="1"/>
        <v>0</v>
      </c>
    </row>
    <row r="103" spans="1:15" x14ac:dyDescent="0.15">
      <c r="A103" s="18">
        <v>101</v>
      </c>
      <c r="B103" s="24" t="s">
        <v>152</v>
      </c>
      <c r="C103" s="25" t="s">
        <v>136</v>
      </c>
      <c r="D103" s="28" t="s">
        <v>146</v>
      </c>
      <c r="E103" s="25" t="s">
        <v>23</v>
      </c>
      <c r="F103" s="25"/>
      <c r="G103" s="18">
        <v>202410</v>
      </c>
      <c r="H103" s="18">
        <v>202507</v>
      </c>
      <c r="I103" s="18">
        <v>1145.79</v>
      </c>
      <c r="J103" s="18">
        <v>464.63</v>
      </c>
      <c r="K103" s="18">
        <v>1610.42</v>
      </c>
      <c r="L103" s="18">
        <v>644.16800000000001</v>
      </c>
      <c r="M103" s="15">
        <v>966.25199999999995</v>
      </c>
      <c r="N103" s="14">
        <f>_xlfn.XLOOKUP(B103,'[1]②7月-汇总'!$D:$D,'[1]②7月-汇总'!$AQ:$AQ,0)</f>
        <v>644.16800000000001</v>
      </c>
      <c r="O103" s="14">
        <f t="shared" si="1"/>
        <v>0</v>
      </c>
    </row>
    <row r="104" spans="1:15" x14ac:dyDescent="0.15">
      <c r="A104" s="18">
        <v>102</v>
      </c>
      <c r="B104" s="24" t="s">
        <v>153</v>
      </c>
      <c r="C104" s="25" t="s">
        <v>22</v>
      </c>
      <c r="D104" s="28" t="s">
        <v>146</v>
      </c>
      <c r="E104" s="25" t="s">
        <v>23</v>
      </c>
      <c r="F104" s="25"/>
      <c r="G104" s="18">
        <v>202410</v>
      </c>
      <c r="H104" s="18">
        <v>202507</v>
      </c>
      <c r="I104" s="18">
        <v>1145.79</v>
      </c>
      <c r="J104" s="18">
        <v>464.63</v>
      </c>
      <c r="K104" s="18">
        <v>1610.42</v>
      </c>
      <c r="L104" s="18">
        <v>644.16800000000001</v>
      </c>
      <c r="M104" s="15">
        <v>966.25199999999995</v>
      </c>
      <c r="N104" s="14">
        <f>_xlfn.XLOOKUP(B104,'[1]②7月-汇总'!$D:$D,'[1]②7月-汇总'!$AQ:$AQ,0)</f>
        <v>644.16800000000001</v>
      </c>
      <c r="O104" s="14">
        <f t="shared" si="1"/>
        <v>0</v>
      </c>
    </row>
    <row r="105" spans="1:15" x14ac:dyDescent="0.15">
      <c r="A105" s="18">
        <v>103</v>
      </c>
      <c r="B105" s="24" t="s">
        <v>154</v>
      </c>
      <c r="C105" s="25" t="s">
        <v>23</v>
      </c>
      <c r="D105" s="28" t="s">
        <v>146</v>
      </c>
      <c r="E105" s="25" t="s">
        <v>23</v>
      </c>
      <c r="F105" s="25"/>
      <c r="G105" s="18">
        <v>202411</v>
      </c>
      <c r="H105" s="18">
        <v>202507</v>
      </c>
      <c r="I105" s="18">
        <v>1145.79</v>
      </c>
      <c r="J105" s="18">
        <v>464.63</v>
      </c>
      <c r="K105" s="18">
        <v>1610.42</v>
      </c>
      <c r="L105" s="18">
        <v>644.16800000000001</v>
      </c>
      <c r="M105" s="15">
        <v>966.25199999999995</v>
      </c>
      <c r="N105" s="14">
        <f>_xlfn.XLOOKUP(B105,'[1]②7月-汇总'!$D:$D,'[1]②7月-汇总'!$AQ:$AQ,0)</f>
        <v>644.16800000000001</v>
      </c>
      <c r="O105" s="14">
        <f t="shared" si="1"/>
        <v>0</v>
      </c>
    </row>
    <row r="106" spans="1:15" x14ac:dyDescent="0.15">
      <c r="A106" s="18">
        <v>104</v>
      </c>
      <c r="B106" s="24" t="s">
        <v>155</v>
      </c>
      <c r="C106" s="25" t="s">
        <v>89</v>
      </c>
      <c r="D106" s="28" t="s">
        <v>146</v>
      </c>
      <c r="E106" s="25" t="s">
        <v>23</v>
      </c>
      <c r="F106" s="25"/>
      <c r="G106" s="18">
        <v>202411</v>
      </c>
      <c r="H106" s="18">
        <v>202507</v>
      </c>
      <c r="I106" s="18">
        <v>1145.79</v>
      </c>
      <c r="J106" s="18">
        <v>464.63</v>
      </c>
      <c r="K106" s="18">
        <v>1610.42</v>
      </c>
      <c r="L106" s="18">
        <v>644.16800000000001</v>
      </c>
      <c r="M106" s="15">
        <v>966.25199999999995</v>
      </c>
      <c r="N106" s="14">
        <f>_xlfn.XLOOKUP(B106,'[1]②7月-汇总'!$D:$D,'[1]②7月-汇总'!$AQ:$AQ,0)</f>
        <v>644.16800000000001</v>
      </c>
      <c r="O106" s="14">
        <f t="shared" si="1"/>
        <v>0</v>
      </c>
    </row>
    <row r="107" spans="1:15" x14ac:dyDescent="0.15">
      <c r="A107" s="18">
        <v>105</v>
      </c>
      <c r="B107" s="34" t="s">
        <v>156</v>
      </c>
      <c r="C107" s="25" t="s">
        <v>23</v>
      </c>
      <c r="D107" s="28" t="s">
        <v>146</v>
      </c>
      <c r="E107" s="25" t="s">
        <v>23</v>
      </c>
      <c r="F107" s="25"/>
      <c r="G107" s="18">
        <v>202412</v>
      </c>
      <c r="H107" s="18">
        <v>202507</v>
      </c>
      <c r="I107" s="18">
        <v>1145.79</v>
      </c>
      <c r="J107" s="18">
        <v>464.63</v>
      </c>
      <c r="K107" s="18">
        <v>1610.42</v>
      </c>
      <c r="L107" s="18">
        <v>644.16800000000001</v>
      </c>
      <c r="M107" s="15">
        <v>966.25199999999995</v>
      </c>
      <c r="N107" s="14">
        <f>_xlfn.XLOOKUP(B107,'[1]②7月-汇总'!$D:$D,'[1]②7月-汇总'!$AQ:$AQ,0)</f>
        <v>644.16800000000001</v>
      </c>
      <c r="O107" s="14">
        <f t="shared" si="1"/>
        <v>0</v>
      </c>
    </row>
    <row r="108" spans="1:15" x14ac:dyDescent="0.15">
      <c r="A108" s="18">
        <v>106</v>
      </c>
      <c r="B108" s="29" t="s">
        <v>157</v>
      </c>
      <c r="C108" s="30" t="s">
        <v>23</v>
      </c>
      <c r="D108" s="40" t="s">
        <v>146</v>
      </c>
      <c r="E108" s="30" t="s">
        <v>23</v>
      </c>
      <c r="F108" s="30"/>
      <c r="G108" s="32">
        <v>202412</v>
      </c>
      <c r="H108" s="32">
        <v>202507</v>
      </c>
      <c r="I108" s="32">
        <v>1145.79</v>
      </c>
      <c r="J108" s="23">
        <v>464.63</v>
      </c>
      <c r="K108" s="23">
        <v>1610.42</v>
      </c>
      <c r="L108" s="23">
        <v>644.16800000000001</v>
      </c>
      <c r="M108" s="15">
        <v>966.25199999999995</v>
      </c>
      <c r="N108" s="14">
        <f>_xlfn.XLOOKUP(B108,'[1]②7月-汇总'!$D:$D,'[1]②7月-汇总'!$AQ:$AQ,0)</f>
        <v>644.16800000000001</v>
      </c>
      <c r="O108" s="14">
        <f t="shared" si="1"/>
        <v>0</v>
      </c>
    </row>
    <row r="109" spans="1:15" x14ac:dyDescent="0.15">
      <c r="A109" s="18">
        <v>107</v>
      </c>
      <c r="B109" s="29" t="s">
        <v>158</v>
      </c>
      <c r="C109" s="30" t="s">
        <v>136</v>
      </c>
      <c r="D109" s="40" t="s">
        <v>146</v>
      </c>
      <c r="E109" s="30" t="s">
        <v>23</v>
      </c>
      <c r="F109" s="30"/>
      <c r="G109" s="32">
        <v>202506</v>
      </c>
      <c r="H109" s="32">
        <v>202507</v>
      </c>
      <c r="I109" s="32">
        <v>1145.79</v>
      </c>
      <c r="J109" s="23">
        <v>464.63</v>
      </c>
      <c r="K109" s="23">
        <v>1610.42</v>
      </c>
      <c r="L109" s="23">
        <v>644.16800000000001</v>
      </c>
      <c r="M109" s="15">
        <v>966.25199999999995</v>
      </c>
      <c r="N109" s="14">
        <f>_xlfn.XLOOKUP(B109,'[1]②7月-汇总'!$D:$D,'[1]②7月-汇总'!$AQ:$AQ,0)</f>
        <v>644.16800000000001</v>
      </c>
      <c r="O109" s="14">
        <f t="shared" si="1"/>
        <v>0</v>
      </c>
    </row>
    <row r="110" spans="1:15" x14ac:dyDescent="0.15">
      <c r="A110" s="18">
        <v>108</v>
      </c>
      <c r="B110" s="19" t="s">
        <v>159</v>
      </c>
      <c r="C110" s="30" t="s">
        <v>56</v>
      </c>
      <c r="D110" s="40" t="s">
        <v>160</v>
      </c>
      <c r="E110" s="30" t="s">
        <v>56</v>
      </c>
      <c r="F110" s="30"/>
      <c r="G110" s="32">
        <v>202407</v>
      </c>
      <c r="H110" s="32">
        <v>202507</v>
      </c>
      <c r="I110" s="32"/>
      <c r="J110" s="23"/>
      <c r="K110" s="23"/>
      <c r="L110" s="23"/>
      <c r="M110" s="15">
        <v>0</v>
      </c>
      <c r="N110" s="14">
        <f>_xlfn.XLOOKUP(B110,'[1]②7月-汇总'!$D:$D,'[1]②7月-汇总'!$AQ:$AQ,0)</f>
        <v>0</v>
      </c>
      <c r="O110" s="14">
        <f t="shared" si="1"/>
        <v>0</v>
      </c>
    </row>
    <row r="111" spans="1:15" x14ac:dyDescent="0.15">
      <c r="A111" s="18">
        <v>109</v>
      </c>
      <c r="B111" s="19" t="s">
        <v>161</v>
      </c>
      <c r="C111" s="30" t="s">
        <v>13</v>
      </c>
      <c r="D111" s="40" t="s">
        <v>160</v>
      </c>
      <c r="E111" s="30" t="s">
        <v>56</v>
      </c>
      <c r="F111" s="30" t="s">
        <v>17</v>
      </c>
      <c r="G111" s="32">
        <v>202408</v>
      </c>
      <c r="H111" s="32">
        <v>202507</v>
      </c>
      <c r="I111" s="32">
        <v>1145.79</v>
      </c>
      <c r="J111" s="23">
        <v>464.63</v>
      </c>
      <c r="K111" s="23">
        <v>1610.42</v>
      </c>
      <c r="L111" s="23">
        <v>644.16800000000001</v>
      </c>
      <c r="M111" s="15">
        <v>966.25199999999995</v>
      </c>
      <c r="N111" s="14">
        <f>_xlfn.XLOOKUP(B111,'[1]②7月-汇总'!$D:$D,'[1]②7月-汇总'!$AQ:$AQ,0)</f>
        <v>644.16800000000001</v>
      </c>
      <c r="O111" s="14">
        <f t="shared" si="1"/>
        <v>0</v>
      </c>
    </row>
    <row r="112" spans="1:15" x14ac:dyDescent="0.15">
      <c r="A112" s="18">
        <v>110</v>
      </c>
      <c r="B112" s="19" t="s">
        <v>162</v>
      </c>
      <c r="C112" s="30" t="s">
        <v>70</v>
      </c>
      <c r="D112" s="40" t="s">
        <v>160</v>
      </c>
      <c r="E112" s="30" t="s">
        <v>56</v>
      </c>
      <c r="F112" s="30"/>
      <c r="G112" s="23">
        <v>202411</v>
      </c>
      <c r="H112" s="32">
        <v>202507</v>
      </c>
      <c r="I112" s="32">
        <v>1145.79</v>
      </c>
      <c r="J112" s="23">
        <v>464.63</v>
      </c>
      <c r="K112" s="23">
        <v>1610.42</v>
      </c>
      <c r="L112" s="23">
        <v>644.16800000000001</v>
      </c>
      <c r="M112" s="15">
        <v>966.25199999999995</v>
      </c>
      <c r="N112" s="14">
        <f>_xlfn.XLOOKUP(B112,'[1]②7月-汇总'!$D:$D,'[1]②7月-汇总'!$AQ:$AQ,0)</f>
        <v>644.16800000000001</v>
      </c>
      <c r="O112" s="14">
        <f t="shared" si="1"/>
        <v>0</v>
      </c>
    </row>
    <row r="113" spans="1:15" x14ac:dyDescent="0.15">
      <c r="A113" s="18">
        <v>111</v>
      </c>
      <c r="B113" s="19" t="s">
        <v>163</v>
      </c>
      <c r="C113" s="30" t="s">
        <v>107</v>
      </c>
      <c r="D113" s="40" t="s">
        <v>160</v>
      </c>
      <c r="E113" s="30" t="s">
        <v>56</v>
      </c>
      <c r="F113" s="30"/>
      <c r="G113" s="23">
        <v>202411</v>
      </c>
      <c r="H113" s="32">
        <v>202507</v>
      </c>
      <c r="I113" s="32">
        <v>1145.79</v>
      </c>
      <c r="J113" s="23">
        <v>464.63</v>
      </c>
      <c r="K113" s="23">
        <v>1610.42</v>
      </c>
      <c r="L113" s="23">
        <v>644.16800000000001</v>
      </c>
      <c r="M113" s="15">
        <v>966.25199999999995</v>
      </c>
      <c r="N113" s="14">
        <f>_xlfn.XLOOKUP(B113,'[1]②7月-汇总'!$D:$D,'[1]②7月-汇总'!$AQ:$AQ,0)</f>
        <v>644.16800000000001</v>
      </c>
      <c r="O113" s="14">
        <f t="shared" si="1"/>
        <v>0</v>
      </c>
    </row>
    <row r="114" spans="1:15" x14ac:dyDescent="0.15">
      <c r="A114" s="18">
        <v>112</v>
      </c>
      <c r="B114" s="19" t="s">
        <v>164</v>
      </c>
      <c r="C114" s="30" t="s">
        <v>165</v>
      </c>
      <c r="D114" s="40" t="s">
        <v>160</v>
      </c>
      <c r="E114" s="30" t="s">
        <v>56</v>
      </c>
      <c r="F114" s="30"/>
      <c r="G114" s="23">
        <v>202209</v>
      </c>
      <c r="H114" s="32">
        <v>202507</v>
      </c>
      <c r="I114" s="32">
        <v>1145.79</v>
      </c>
      <c r="J114" s="23">
        <v>464.63</v>
      </c>
      <c r="K114" s="23">
        <v>1610.42</v>
      </c>
      <c r="L114" s="23">
        <v>644.16800000000001</v>
      </c>
      <c r="M114" s="15">
        <v>966.25199999999995</v>
      </c>
      <c r="N114" s="14">
        <f>_xlfn.XLOOKUP(B114,'[1]②7月-汇总'!$D:$D,'[1]②7月-汇总'!$AQ:$AQ,0)</f>
        <v>644.16800000000001</v>
      </c>
      <c r="O114" s="14">
        <f t="shared" si="1"/>
        <v>0</v>
      </c>
    </row>
    <row r="115" spans="1:15" x14ac:dyDescent="0.15">
      <c r="A115" s="18">
        <v>113</v>
      </c>
      <c r="B115" s="19" t="s">
        <v>166</v>
      </c>
      <c r="C115" s="30" t="s">
        <v>127</v>
      </c>
      <c r="D115" s="40" t="s">
        <v>160</v>
      </c>
      <c r="E115" s="30" t="s">
        <v>56</v>
      </c>
      <c r="F115" s="30"/>
      <c r="G115" s="32">
        <v>202503</v>
      </c>
      <c r="H115" s="32">
        <v>202507</v>
      </c>
      <c r="I115" s="32">
        <v>1145.79</v>
      </c>
      <c r="J115" s="23">
        <v>464.63</v>
      </c>
      <c r="K115" s="23">
        <v>1610.42</v>
      </c>
      <c r="L115" s="23">
        <v>644.16800000000001</v>
      </c>
      <c r="M115" s="15">
        <v>966.25199999999995</v>
      </c>
      <c r="N115" s="14">
        <f>_xlfn.XLOOKUP(B115,'[1]②7月-汇总'!$D:$D,'[1]②7月-汇总'!$AQ:$AQ,0)</f>
        <v>644.16800000000001</v>
      </c>
      <c r="O115" s="14">
        <f t="shared" si="1"/>
        <v>0</v>
      </c>
    </row>
    <row r="116" spans="1:15" x14ac:dyDescent="0.15">
      <c r="A116" s="18">
        <v>114</v>
      </c>
      <c r="B116" s="24" t="s">
        <v>167</v>
      </c>
      <c r="C116" s="25" t="s">
        <v>127</v>
      </c>
      <c r="D116" s="28" t="s">
        <v>160</v>
      </c>
      <c r="E116" s="25" t="s">
        <v>56</v>
      </c>
      <c r="F116" s="25"/>
      <c r="G116" s="18">
        <v>202503</v>
      </c>
      <c r="H116" s="18">
        <v>202507</v>
      </c>
      <c r="I116" s="18">
        <v>1145.79</v>
      </c>
      <c r="J116" s="18">
        <v>464.63</v>
      </c>
      <c r="K116" s="18">
        <v>1610.42</v>
      </c>
      <c r="L116" s="18">
        <v>644.16800000000001</v>
      </c>
      <c r="M116" s="15">
        <v>966.25199999999995</v>
      </c>
      <c r="N116" s="14">
        <f>_xlfn.XLOOKUP(B116,'[1]②7月-汇总'!$D:$D,'[1]②7月-汇总'!$AQ:$AQ,0)</f>
        <v>644.16800000000001</v>
      </c>
      <c r="O116" s="14">
        <f t="shared" si="1"/>
        <v>0</v>
      </c>
    </row>
    <row r="117" spans="1:15" x14ac:dyDescent="0.15">
      <c r="A117" s="18">
        <v>115</v>
      </c>
      <c r="B117" s="24" t="s">
        <v>168</v>
      </c>
      <c r="C117" s="25" t="s">
        <v>13</v>
      </c>
      <c r="D117" s="28" t="s">
        <v>160</v>
      </c>
      <c r="E117" s="25" t="s">
        <v>56</v>
      </c>
      <c r="F117" s="25"/>
      <c r="G117" s="18">
        <v>202505</v>
      </c>
      <c r="H117" s="18">
        <v>202507</v>
      </c>
      <c r="I117" s="18">
        <v>1145.79</v>
      </c>
      <c r="J117" s="18">
        <v>464.63</v>
      </c>
      <c r="K117" s="18">
        <v>1610.42</v>
      </c>
      <c r="L117" s="18">
        <v>644.16800000000001</v>
      </c>
      <c r="M117" s="15">
        <v>966.25199999999995</v>
      </c>
      <c r="N117" s="14">
        <f>_xlfn.XLOOKUP(B117,'[1]②7月-汇总'!$D:$D,'[1]②7月-汇总'!$AQ:$AQ,0)</f>
        <v>644.16800000000001</v>
      </c>
      <c r="O117" s="14">
        <f t="shared" si="1"/>
        <v>0</v>
      </c>
    </row>
    <row r="118" spans="1:15" x14ac:dyDescent="0.15">
      <c r="A118" s="18">
        <v>116</v>
      </c>
      <c r="B118" s="24" t="s">
        <v>169</v>
      </c>
      <c r="C118" s="25" t="s">
        <v>44</v>
      </c>
      <c r="D118" s="28" t="s">
        <v>170</v>
      </c>
      <c r="E118" s="25" t="s">
        <v>44</v>
      </c>
      <c r="F118" s="25"/>
      <c r="G118" s="18">
        <v>202409</v>
      </c>
      <c r="H118" s="18">
        <v>202507</v>
      </c>
      <c r="I118" s="18">
        <v>1145.79</v>
      </c>
      <c r="J118" s="18">
        <v>464.63</v>
      </c>
      <c r="K118" s="18">
        <v>1610.42</v>
      </c>
      <c r="L118" s="18">
        <v>644.16800000000001</v>
      </c>
      <c r="M118" s="15">
        <v>966.25199999999995</v>
      </c>
      <c r="N118" s="14">
        <f>_xlfn.XLOOKUP(B118,'[1]②7月-汇总'!$D:$D,'[1]②7月-汇总'!$AQ:$AQ,0)</f>
        <v>644.16800000000001</v>
      </c>
      <c r="O118" s="14">
        <f t="shared" si="1"/>
        <v>0</v>
      </c>
    </row>
    <row r="119" spans="1:15" x14ac:dyDescent="0.15">
      <c r="A119" s="18">
        <v>117</v>
      </c>
      <c r="B119" s="24" t="s">
        <v>171</v>
      </c>
      <c r="C119" s="25" t="s">
        <v>172</v>
      </c>
      <c r="D119" s="28" t="s">
        <v>170</v>
      </c>
      <c r="E119" s="25" t="s">
        <v>44</v>
      </c>
      <c r="F119" s="25"/>
      <c r="G119" s="18">
        <v>202410</v>
      </c>
      <c r="H119" s="18">
        <v>202507</v>
      </c>
      <c r="I119" s="18">
        <v>1145.79</v>
      </c>
      <c r="J119" s="18">
        <v>464.63</v>
      </c>
      <c r="K119" s="18">
        <v>1610.42</v>
      </c>
      <c r="L119" s="18">
        <v>644.16800000000001</v>
      </c>
      <c r="M119" s="15">
        <v>966.25199999999995</v>
      </c>
      <c r="N119" s="14">
        <f>_xlfn.XLOOKUP(B119,'[1]②7月-汇总'!$D:$D,'[1]②7月-汇总'!$AQ:$AQ,0)</f>
        <v>644.16800000000001</v>
      </c>
      <c r="O119" s="14">
        <f t="shared" si="1"/>
        <v>0</v>
      </c>
    </row>
    <row r="120" spans="1:15" x14ac:dyDescent="0.15">
      <c r="A120" s="18">
        <v>118</v>
      </c>
      <c r="B120" s="24" t="s">
        <v>173</v>
      </c>
      <c r="C120" s="25" t="s">
        <v>44</v>
      </c>
      <c r="D120" s="28" t="s">
        <v>170</v>
      </c>
      <c r="E120" s="25" t="s">
        <v>44</v>
      </c>
      <c r="F120" s="25"/>
      <c r="G120" s="18"/>
      <c r="H120" s="18">
        <v>202507</v>
      </c>
      <c r="I120" s="18">
        <v>1145.79</v>
      </c>
      <c r="J120" s="18">
        <v>464.63</v>
      </c>
      <c r="K120" s="18">
        <v>1610.42</v>
      </c>
      <c r="L120" s="18">
        <v>644.16800000000001</v>
      </c>
      <c r="M120" s="15">
        <v>966.25199999999995</v>
      </c>
      <c r="N120" s="14">
        <f>_xlfn.XLOOKUP(B120,'[1]②7月-汇总'!$D:$D,'[1]②7月-汇总'!$AQ:$AQ,0)</f>
        <v>644.16800000000001</v>
      </c>
      <c r="O120" s="14">
        <f t="shared" si="1"/>
        <v>0</v>
      </c>
    </row>
    <row r="121" spans="1:15" x14ac:dyDescent="0.15">
      <c r="A121" s="18">
        <v>119</v>
      </c>
      <c r="B121" s="24" t="s">
        <v>174</v>
      </c>
      <c r="C121" s="25" t="s">
        <v>44</v>
      </c>
      <c r="D121" s="28" t="s">
        <v>170</v>
      </c>
      <c r="E121" s="25" t="s">
        <v>44</v>
      </c>
      <c r="F121" s="25"/>
      <c r="G121" s="18"/>
      <c r="H121" s="18">
        <v>202507</v>
      </c>
      <c r="I121" s="18">
        <v>1145.79</v>
      </c>
      <c r="J121" s="18">
        <v>464.63</v>
      </c>
      <c r="K121" s="18">
        <v>1610.42</v>
      </c>
      <c r="L121" s="18">
        <v>644.16800000000001</v>
      </c>
      <c r="M121" s="15">
        <v>966.25199999999995</v>
      </c>
      <c r="N121" s="14">
        <f>_xlfn.XLOOKUP(B121,'[1]②7月-汇总'!$D:$D,'[1]②7月-汇总'!$AQ:$AQ,0)</f>
        <v>644.16800000000001</v>
      </c>
      <c r="O121" s="14">
        <f t="shared" si="1"/>
        <v>0</v>
      </c>
    </row>
    <row r="122" spans="1:15" x14ac:dyDescent="0.15">
      <c r="A122" s="18">
        <v>120</v>
      </c>
      <c r="B122" s="24" t="s">
        <v>175</v>
      </c>
      <c r="C122" s="25" t="s">
        <v>44</v>
      </c>
      <c r="D122" s="28" t="s">
        <v>170</v>
      </c>
      <c r="E122" s="25" t="s">
        <v>44</v>
      </c>
      <c r="F122" s="25"/>
      <c r="G122" s="18">
        <v>202311</v>
      </c>
      <c r="H122" s="18">
        <v>202507</v>
      </c>
      <c r="I122" s="18">
        <v>1145.79</v>
      </c>
      <c r="J122" s="18">
        <v>464.63</v>
      </c>
      <c r="K122" s="18">
        <v>1610.42</v>
      </c>
      <c r="L122" s="18">
        <v>644.16800000000001</v>
      </c>
      <c r="M122" s="15">
        <v>966.25199999999995</v>
      </c>
      <c r="N122" s="14">
        <f>_xlfn.XLOOKUP(B122,'[1]②7月-汇总'!$D:$D,'[1]②7月-汇总'!$AQ:$AQ,0)</f>
        <v>644.16800000000001</v>
      </c>
      <c r="O122" s="14">
        <f t="shared" si="1"/>
        <v>0</v>
      </c>
    </row>
    <row r="123" spans="1:15" customFormat="1" x14ac:dyDescent="0.15">
      <c r="A123" s="18">
        <v>121</v>
      </c>
      <c r="B123" s="24" t="s">
        <v>176</v>
      </c>
      <c r="C123" s="25" t="s">
        <v>44</v>
      </c>
      <c r="D123" s="28" t="s">
        <v>170</v>
      </c>
      <c r="E123" s="25" t="s">
        <v>44</v>
      </c>
      <c r="F123" s="25"/>
      <c r="G123" s="18">
        <v>202401</v>
      </c>
      <c r="H123" s="18">
        <v>202507</v>
      </c>
      <c r="I123" s="18">
        <v>1145.79</v>
      </c>
      <c r="J123" s="18">
        <v>464.63</v>
      </c>
      <c r="K123" s="18">
        <v>1610.42</v>
      </c>
      <c r="L123" s="18">
        <v>644.16800000000001</v>
      </c>
      <c r="M123" s="15">
        <v>966.25199999999995</v>
      </c>
      <c r="N123" s="14">
        <f>_xlfn.XLOOKUP(B123,'[1]②7月-汇总'!$D:$D,'[1]②7月-汇总'!$AQ:$AQ,0)</f>
        <v>644.16800000000001</v>
      </c>
      <c r="O123" s="14">
        <f t="shared" si="1"/>
        <v>0</v>
      </c>
    </row>
    <row r="124" spans="1:15" customFormat="1" x14ac:dyDescent="0.15">
      <c r="A124" s="18">
        <v>122</v>
      </c>
      <c r="B124" s="24" t="s">
        <v>177</v>
      </c>
      <c r="C124" s="25" t="s">
        <v>95</v>
      </c>
      <c r="D124" s="28" t="s">
        <v>170</v>
      </c>
      <c r="E124" s="25" t="s">
        <v>44</v>
      </c>
      <c r="F124" s="25"/>
      <c r="G124" s="18">
        <v>202411</v>
      </c>
      <c r="H124" s="18">
        <v>202507</v>
      </c>
      <c r="I124" s="18">
        <v>1145.79</v>
      </c>
      <c r="J124" s="18">
        <v>464.63</v>
      </c>
      <c r="K124" s="18">
        <v>1610.42</v>
      </c>
      <c r="L124" s="18">
        <v>644.16800000000001</v>
      </c>
      <c r="M124" s="15">
        <v>966.25199999999995</v>
      </c>
      <c r="N124" s="14">
        <f>_xlfn.XLOOKUP(B124,'[1]②7月-汇总'!$D:$D,'[1]②7月-汇总'!$AQ:$AQ,0)</f>
        <v>644.16800000000001</v>
      </c>
      <c r="O124" s="14">
        <f t="shared" si="1"/>
        <v>0</v>
      </c>
    </row>
    <row r="125" spans="1:15" customFormat="1" x14ac:dyDescent="0.15">
      <c r="A125" s="18">
        <v>123</v>
      </c>
      <c r="B125" s="24" t="s">
        <v>178</v>
      </c>
      <c r="C125" s="25" t="s">
        <v>60</v>
      </c>
      <c r="D125" s="28" t="s">
        <v>170</v>
      </c>
      <c r="E125" s="25" t="s">
        <v>44</v>
      </c>
      <c r="F125" s="25"/>
      <c r="G125" s="18">
        <v>202503</v>
      </c>
      <c r="H125" s="18">
        <v>202507</v>
      </c>
      <c r="I125" s="18">
        <v>1145.79</v>
      </c>
      <c r="J125" s="18">
        <v>464.63</v>
      </c>
      <c r="K125" s="18">
        <v>1610.42</v>
      </c>
      <c r="L125" s="18">
        <v>644.16800000000001</v>
      </c>
      <c r="M125" s="15">
        <v>966.25199999999995</v>
      </c>
      <c r="N125" s="14">
        <f>_xlfn.XLOOKUP(B125,'[1]②7月-汇总'!$D:$D,'[1]②7月-汇总'!$AQ:$AQ,0)</f>
        <v>644.16800000000001</v>
      </c>
      <c r="O125" s="14">
        <f t="shared" si="1"/>
        <v>0</v>
      </c>
    </row>
    <row r="126" spans="1:15" customFormat="1" x14ac:dyDescent="0.15">
      <c r="A126" s="18">
        <v>124</v>
      </c>
      <c r="B126" s="24" t="s">
        <v>179</v>
      </c>
      <c r="C126" s="25" t="s">
        <v>95</v>
      </c>
      <c r="D126" s="28" t="s">
        <v>170</v>
      </c>
      <c r="E126" s="25" t="s">
        <v>44</v>
      </c>
      <c r="F126" s="25"/>
      <c r="G126" s="18">
        <v>202504</v>
      </c>
      <c r="H126" s="18">
        <v>202507</v>
      </c>
      <c r="I126" s="18">
        <v>1145.79</v>
      </c>
      <c r="J126" s="18">
        <v>464.63</v>
      </c>
      <c r="K126" s="18">
        <v>1610.42</v>
      </c>
      <c r="L126" s="18">
        <v>644.16800000000001</v>
      </c>
      <c r="M126" s="15">
        <v>966.25199999999995</v>
      </c>
      <c r="N126" s="14">
        <f>_xlfn.XLOOKUP(B126,'[1]②7月-汇总'!$D:$D,'[1]②7月-汇总'!$AQ:$AQ,0)</f>
        <v>644.16800000000001</v>
      </c>
      <c r="O126" s="14">
        <f t="shared" si="1"/>
        <v>0</v>
      </c>
    </row>
    <row r="127" spans="1:15" customFormat="1" x14ac:dyDescent="0.15">
      <c r="A127" s="18">
        <v>125</v>
      </c>
      <c r="B127" s="24" t="s">
        <v>192</v>
      </c>
      <c r="C127" s="25" t="s">
        <v>60</v>
      </c>
      <c r="D127" s="28" t="s">
        <v>170</v>
      </c>
      <c r="E127" s="25" t="s">
        <v>44</v>
      </c>
      <c r="F127" s="25"/>
      <c r="G127" s="18">
        <v>202507</v>
      </c>
      <c r="H127" s="18">
        <v>202507</v>
      </c>
      <c r="I127" s="18">
        <v>1145.79</v>
      </c>
      <c r="J127" s="18">
        <v>464.63</v>
      </c>
      <c r="K127" s="18">
        <v>1610.42</v>
      </c>
      <c r="L127" s="18">
        <v>644.16800000000001</v>
      </c>
      <c r="M127" s="15">
        <v>966.25199999999995</v>
      </c>
      <c r="N127" s="14">
        <f>_xlfn.XLOOKUP(B127,'[1]②7月-汇总'!$D:$D,'[1]②7月-汇总'!$AQ:$AQ,0)</f>
        <v>644.16800000000001</v>
      </c>
      <c r="O127" s="14">
        <f t="shared" si="1"/>
        <v>0</v>
      </c>
    </row>
    <row r="128" spans="1:15" customFormat="1" x14ac:dyDescent="0.15">
      <c r="A128" s="18"/>
      <c r="B128" s="24"/>
      <c r="C128" s="25"/>
      <c r="D128" s="28"/>
      <c r="E128" s="25"/>
      <c r="F128" s="25"/>
      <c r="G128" s="18"/>
      <c r="H128" s="18"/>
      <c r="I128" s="18"/>
      <c r="J128" s="18"/>
      <c r="K128" s="18"/>
      <c r="L128" s="18"/>
      <c r="M128" s="15"/>
    </row>
    <row r="129" spans="2:8" ht="21" customHeight="1" x14ac:dyDescent="0.15">
      <c r="B129" s="41"/>
      <c r="C129" s="41"/>
      <c r="D129" s="41"/>
      <c r="E129" s="41"/>
      <c r="F129" s="41"/>
      <c r="G129" s="41"/>
      <c r="H129" s="42"/>
    </row>
    <row r="130" spans="2:8" ht="21" customHeight="1" x14ac:dyDescent="0.15"/>
    <row r="131" spans="2:8" ht="21" customHeight="1" x14ac:dyDescent="0.15"/>
    <row r="132" spans="2:8" ht="21" customHeight="1" x14ac:dyDescent="0.15"/>
    <row r="133" spans="2:8" ht="21" customHeight="1" x14ac:dyDescent="0.15"/>
    <row r="134" spans="2:8" ht="21" customHeight="1" x14ac:dyDescent="0.15"/>
    <row r="135" spans="2:8" ht="21" customHeight="1" x14ac:dyDescent="0.15"/>
    <row r="136" spans="2:8" ht="21" customHeight="1" x14ac:dyDescent="0.15"/>
    <row r="137" spans="2:8" ht="21" customHeight="1" x14ac:dyDescent="0.15"/>
    <row r="138" spans="2:8" ht="21" customHeight="1" x14ac:dyDescent="0.15"/>
    <row r="139" spans="2:8" ht="21" customHeight="1" x14ac:dyDescent="0.15"/>
  </sheetData>
  <autoFilter ref="B2:C127" xr:uid="{00000000-0009-0000-0000-000000000000}"/>
  <phoneticPr fontId="1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7"/>
  <sheetViews>
    <sheetView workbookViewId="0">
      <selection activeCell="I1" sqref="I1"/>
    </sheetView>
  </sheetViews>
  <sheetFormatPr defaultColWidth="9" defaultRowHeight="13.5" x14ac:dyDescent="0.15"/>
  <cols>
    <col min="1" max="1" width="15" style="5" customWidth="1"/>
    <col min="2" max="3" width="14.625" style="6" customWidth="1"/>
    <col min="4" max="4" width="14.5" style="6" customWidth="1"/>
    <col min="5" max="5" width="18" style="6" customWidth="1"/>
    <col min="6" max="6" width="13.75" customWidth="1"/>
    <col min="7" max="7" width="12.625" style="7"/>
    <col min="8" max="8" width="9" style="7"/>
    <col min="9" max="9" width="11.625" bestFit="1" customWidth="1"/>
    <col min="11" max="11" width="9.375"/>
  </cols>
  <sheetData>
    <row r="1" spans="1:11" ht="21.75" customHeight="1" x14ac:dyDescent="0.15">
      <c r="A1" s="8" t="s">
        <v>180</v>
      </c>
      <c r="B1" s="9">
        <f>SUM('7月社保'!I:I)-SUM(B3:B41)</f>
        <v>0</v>
      </c>
      <c r="C1" s="9">
        <f>SUM('7月社保'!J:J)-SUM(C3:C41)</f>
        <v>-1.0186340659856796E-10</v>
      </c>
      <c r="D1" s="9">
        <f>SUM('7月社保'!K2:K999)-SUM(D3:D41)</f>
        <v>2.9103830456733704E-10</v>
      </c>
      <c r="E1" s="9">
        <f>SUM('7月社保'!L2:L999)-SUM(E3:E41)</f>
        <v>0</v>
      </c>
      <c r="F1" s="6">
        <f>SUM(F3:F38)</f>
        <v>119437.30999999998</v>
      </c>
      <c r="G1" s="7" t="s">
        <v>181</v>
      </c>
      <c r="I1" s="6">
        <f>SUM(I3:I38)</f>
        <v>119437.31000000001</v>
      </c>
      <c r="J1" t="s">
        <v>182</v>
      </c>
      <c r="K1" s="9">
        <f>I1-F1</f>
        <v>0</v>
      </c>
    </row>
    <row r="2" spans="1:11" ht="18.75" customHeight="1" x14ac:dyDescent="0.15">
      <c r="A2" s="10" t="s">
        <v>183</v>
      </c>
      <c r="B2" s="11" t="s">
        <v>7</v>
      </c>
      <c r="C2" s="11" t="s">
        <v>8</v>
      </c>
      <c r="D2" s="11" t="s">
        <v>9</v>
      </c>
      <c r="E2" s="11" t="s">
        <v>10</v>
      </c>
      <c r="F2" s="12" t="s">
        <v>184</v>
      </c>
      <c r="G2" s="7" t="s">
        <v>31</v>
      </c>
      <c r="H2" s="7" t="s">
        <v>39</v>
      </c>
    </row>
    <row r="3" spans="1:11" x14ac:dyDescent="0.15">
      <c r="A3" s="10" t="s">
        <v>13</v>
      </c>
      <c r="B3" s="6">
        <f>SUMIFS('7月社保'!I:I,'7月社保'!$C:$C,$A$3)</f>
        <v>20556.570000000003</v>
      </c>
      <c r="C3" s="6">
        <f>SUMIFS('7月社保'!J:J,'7月社保'!$C:$C,A3)</f>
        <v>8363.34</v>
      </c>
      <c r="D3" s="6">
        <f>SUMIFS('7月社保'!K:K,'7月社保'!$C:$C,A3)</f>
        <v>28919.909999999996</v>
      </c>
      <c r="E3" s="6">
        <f>SUMIFS('7月社保'!L:L,'7月社保'!$C:$C,A3)</f>
        <v>10279.627999999999</v>
      </c>
      <c r="F3" s="6">
        <f>D3-E3</f>
        <v>18640.281999999999</v>
      </c>
      <c r="G3" s="7">
        <f>SUMIFS(总经理!E:E,总经理!A:A,$G$2,总经理!C:C,A3)</f>
        <v>0</v>
      </c>
      <c r="H3" s="7">
        <f>SUMIFS(总经理!E:E,总经理!A:A,$H$2,总经理!C:C,A3)</f>
        <v>0</v>
      </c>
      <c r="I3" s="6">
        <f>IF(OR(A3="总经理",A3="经理"),0,F3+G3+H3)</f>
        <v>18640.281999999999</v>
      </c>
    </row>
    <row r="4" spans="1:11" x14ac:dyDescent="0.15">
      <c r="A4" s="10" t="s">
        <v>44</v>
      </c>
      <c r="B4" s="6">
        <f>SUMIFS('7月社保'!I:I,'7月社保'!C:C,A4)</f>
        <v>5728.95</v>
      </c>
      <c r="C4" s="6">
        <f>SUMIFS('7月社保'!J:J,'7月社保'!$C:$C,A4)</f>
        <v>2323.15</v>
      </c>
      <c r="D4" s="6">
        <f>SUMIFS('7月社保'!K:K,'7月社保'!$C:$C,A4)</f>
        <v>8052.1</v>
      </c>
      <c r="E4" s="6">
        <f>SUMIFS('7月社保'!L:L,'7月社保'!$C:$C,A4)</f>
        <v>3220.84</v>
      </c>
      <c r="F4" s="6">
        <f t="shared" ref="F4:F38" si="0">D4-E4</f>
        <v>4831.26</v>
      </c>
      <c r="G4" s="7">
        <f>SUMIFS(总经理!E:E,总经理!A:A,$G$2,总经理!C:C,A4)</f>
        <v>137.26285714285714</v>
      </c>
      <c r="H4" s="7">
        <f>SUMIFS(总经理!E:E,总经理!A:A,$H$2,总经理!C:C,A4)</f>
        <v>0</v>
      </c>
      <c r="I4" s="6">
        <f t="shared" ref="I4:I38" si="1">IF(OR(A4="总经理",A4="经理"),0,F4+G4+H4)</f>
        <v>4968.522857142857</v>
      </c>
    </row>
    <row r="5" spans="1:11" x14ac:dyDescent="0.15">
      <c r="A5" s="10" t="s">
        <v>66</v>
      </c>
      <c r="B5" s="6">
        <f>SUMIFS('7月社保'!I:I,'7月社保'!C:C,A5)</f>
        <v>2282.56</v>
      </c>
      <c r="C5" s="6">
        <f>SUMIFS('7月社保'!J:J,'7月社保'!$C:$C,A5)</f>
        <v>929.26</v>
      </c>
      <c r="D5" s="6">
        <f>SUMIFS('7月社保'!K:K,'7月社保'!$C:$C,A5)</f>
        <v>3211.82</v>
      </c>
      <c r="E5" s="6">
        <f>SUMIFS('7月社保'!L:L,'7月社保'!$C:$C,A5)</f>
        <v>1284.7280000000001</v>
      </c>
      <c r="F5" s="6">
        <f t="shared" si="0"/>
        <v>1927.0920000000001</v>
      </c>
      <c r="G5" s="7">
        <f>SUMIFS(总经理!E:E,总经理!A:A,$G$2,总经理!C:C,A5)</f>
        <v>137.26285714285714</v>
      </c>
      <c r="H5" s="7">
        <f>SUMIFS(总经理!E:E,总经理!A:A,$H$2,总经理!C:C,A5)</f>
        <v>0</v>
      </c>
      <c r="I5" s="6">
        <f t="shared" si="1"/>
        <v>2064.3548571428573</v>
      </c>
    </row>
    <row r="6" spans="1:11" x14ac:dyDescent="0.15">
      <c r="A6" s="10" t="s">
        <v>33</v>
      </c>
      <c r="B6" s="6">
        <f>SUMIFS('7月社保'!I:I,'7月社保'!C:C,A6)</f>
        <v>4547.08</v>
      </c>
      <c r="C6" s="6">
        <f>SUMIFS('7月社保'!J:J,'7月社保'!$C:$C,A6)</f>
        <v>1858.52</v>
      </c>
      <c r="D6" s="6">
        <f>SUMIFS('7月社保'!K:K,'7月社保'!$C:$C,A6)</f>
        <v>6405.6</v>
      </c>
      <c r="E6" s="6">
        <f>SUMIFS('7月社保'!L:L,'7月社保'!$C:$C,A6)</f>
        <v>2562.2399999999998</v>
      </c>
      <c r="F6" s="6">
        <f t="shared" si="0"/>
        <v>3843.3600000000006</v>
      </c>
      <c r="G6" s="7">
        <f>SUMIFS(总经理!E:E,总经理!A:A,$G$2,总经理!C:C,A6)</f>
        <v>137.26285714285714</v>
      </c>
      <c r="H6" s="7">
        <f>SUMIFS(总经理!E:E,总经理!A:A,$H$2,总经理!C:C,A6)</f>
        <v>0</v>
      </c>
      <c r="I6" s="6">
        <f t="shared" si="1"/>
        <v>3980.6228571428578</v>
      </c>
    </row>
    <row r="7" spans="1:11" x14ac:dyDescent="0.15">
      <c r="A7" s="10" t="s">
        <v>85</v>
      </c>
      <c r="B7" s="6">
        <f>SUMIFS('7月社保'!I:I,'7月社保'!C:C,A7)</f>
        <v>3410.31</v>
      </c>
      <c r="C7" s="6">
        <f>SUMIFS('7月社保'!J:J,'7月社保'!$C:$C,A7)</f>
        <v>1393.8899999999999</v>
      </c>
      <c r="D7" s="6">
        <f>SUMIFS('7月社保'!K:K,'7月社保'!$C:$C,A7)</f>
        <v>4804.2000000000007</v>
      </c>
      <c r="E7" s="6">
        <f>SUMIFS('7月社保'!L:L,'7月社保'!$C:$C,A7)</f>
        <v>1921.6799999999998</v>
      </c>
      <c r="F7" s="6">
        <f t="shared" si="0"/>
        <v>2882.5200000000009</v>
      </c>
      <c r="G7" s="7">
        <f>SUMIFS(总经理!E:E,总经理!A:A,$G$2,总经理!C:C,A7)</f>
        <v>0</v>
      </c>
      <c r="H7" s="7">
        <f>SUMIFS(总经理!E:E,总经理!A:A,$H$2,总经理!C:C,A7)</f>
        <v>0</v>
      </c>
      <c r="I7" s="6">
        <f t="shared" si="1"/>
        <v>2882.5200000000009</v>
      </c>
    </row>
    <row r="8" spans="1:11" x14ac:dyDescent="0.15">
      <c r="A8" s="10" t="s">
        <v>72</v>
      </c>
      <c r="B8" s="6">
        <f>SUMIFS('7月社保'!I:I,'7月社保'!C:C,A8)</f>
        <v>6843.1699999999992</v>
      </c>
      <c r="C8" s="6">
        <f>SUMIFS('7月社保'!J:J,'7月社保'!$C:$C,A8)</f>
        <v>1393.8899999999999</v>
      </c>
      <c r="D8" s="6">
        <f>SUMIFS('7月社保'!K:K,'7月社保'!$C:$C,A8)</f>
        <v>8237.06</v>
      </c>
      <c r="E8" s="6">
        <f>SUMIFS('7月社保'!L:L,'7月社保'!$C:$C,A8)</f>
        <v>3294.8240000000001</v>
      </c>
      <c r="F8" s="6">
        <f t="shared" si="0"/>
        <v>4942.235999999999</v>
      </c>
      <c r="G8" s="7">
        <f>SUMIFS(总经理!E:E,总经理!A:A,$G$2,总经理!C:C,A8)</f>
        <v>0</v>
      </c>
      <c r="H8" s="7">
        <f>SUMIFS(总经理!E:E,总经理!A:A,$H$2,总经理!C:C,A8)</f>
        <v>0</v>
      </c>
      <c r="I8" s="6">
        <f t="shared" si="1"/>
        <v>4942.235999999999</v>
      </c>
    </row>
    <row r="9" spans="1:11" x14ac:dyDescent="0.15">
      <c r="A9" s="10" t="s">
        <v>127</v>
      </c>
      <c r="B9" s="6">
        <f>SUMIFS('7月社保'!I:I,'7月社保'!C:C,A9)</f>
        <v>3428.35</v>
      </c>
      <c r="C9" s="6">
        <f>SUMIFS('7月社保'!J:J,'7月社保'!$C:$C,A9)</f>
        <v>1393.8899999999999</v>
      </c>
      <c r="D9" s="6">
        <f>SUMIFS('7月社保'!K:K,'7月社保'!$C:$C,A9)</f>
        <v>4822.24</v>
      </c>
      <c r="E9" s="6">
        <f>SUMIFS('7月社保'!L:L,'7月社保'!$C:$C,A9)</f>
        <v>1928.8960000000002</v>
      </c>
      <c r="F9" s="6">
        <f t="shared" si="0"/>
        <v>2893.3439999999996</v>
      </c>
      <c r="G9" s="7">
        <f>SUMIFS(总经理!E:E,总经理!A:A,$G$2,总经理!C:C,A9)</f>
        <v>320.28000000000003</v>
      </c>
      <c r="H9" s="7">
        <f>SUMIFS(总经理!E:E,总经理!A:A,$H$2,总经理!C:C,A9)</f>
        <v>0</v>
      </c>
      <c r="I9" s="6">
        <f t="shared" si="1"/>
        <v>3213.6239999999998</v>
      </c>
    </row>
    <row r="10" spans="1:11" x14ac:dyDescent="0.15">
      <c r="A10" s="10">
        <v>468</v>
      </c>
      <c r="B10" s="6">
        <f>SUMIFS('7月社保'!I:I,'7月社保'!C:C,A10)</f>
        <v>5701.89</v>
      </c>
      <c r="C10" s="6">
        <f>SUMIFS('7月社保'!J:J,'7月社保'!$C:$C,A10)</f>
        <v>2323.15</v>
      </c>
      <c r="D10" s="6">
        <f>SUMIFS('7月社保'!K:K,'7月社保'!$C:$C,A10)</f>
        <v>8025.0400000000009</v>
      </c>
      <c r="E10" s="6">
        <f>SUMIFS('7月社保'!L:L,'7月社保'!$C:$C,A10)</f>
        <v>3210.0160000000001</v>
      </c>
      <c r="F10" s="6">
        <f t="shared" si="0"/>
        <v>4815.0240000000013</v>
      </c>
      <c r="G10" s="7">
        <f>SUMIFS(总经理!E:E,总经理!A:A,$G$2,总经理!C:C,A10)</f>
        <v>0</v>
      </c>
      <c r="H10" s="7">
        <f>SUMIFS(总经理!E:E,总经理!A:A,$H$2,总经理!C:C,A10)</f>
        <v>0</v>
      </c>
      <c r="I10" s="6">
        <f t="shared" si="1"/>
        <v>4815.0240000000013</v>
      </c>
    </row>
    <row r="11" spans="1:11" x14ac:dyDescent="0.15">
      <c r="A11" s="10" t="s">
        <v>26</v>
      </c>
      <c r="B11" s="6">
        <f>SUMIFS('7月社保'!I:I,'7月社保'!C:C,A11)</f>
        <v>4556.1000000000004</v>
      </c>
      <c r="C11" s="6">
        <f>SUMIFS('7月社保'!J:J,'7月社保'!$C:$C,A11)</f>
        <v>1858.52</v>
      </c>
      <c r="D11" s="6">
        <f>SUMIFS('7月社保'!K:K,'7月社保'!$C:$C,A11)</f>
        <v>6414.6200000000008</v>
      </c>
      <c r="E11" s="6">
        <f>SUMIFS('7月社保'!L:L,'7月社保'!$C:$C,A11)</f>
        <v>2565.848</v>
      </c>
      <c r="F11" s="6">
        <f t="shared" si="0"/>
        <v>3848.7720000000008</v>
      </c>
      <c r="G11" s="7">
        <f>SUMIFS(总经理!E:E,总经理!A:A,$G$2,总经理!C:C,A11)</f>
        <v>137.26285714285714</v>
      </c>
      <c r="H11" s="7">
        <f>SUMIFS(总经理!E:E,总经理!A:A,$H$2,总经理!C:C,A11)</f>
        <v>0</v>
      </c>
      <c r="I11" s="6">
        <f t="shared" si="1"/>
        <v>3986.0348571428581</v>
      </c>
    </row>
    <row r="12" spans="1:11" x14ac:dyDescent="0.15">
      <c r="A12" s="10" t="s">
        <v>43</v>
      </c>
      <c r="B12" s="6">
        <f>SUMIFS('7月社保'!I:I,'7月社保'!C:C,A12)</f>
        <v>3410.31</v>
      </c>
      <c r="C12" s="6">
        <f>SUMIFS('7月社保'!J:J,'7月社保'!$C:$C,A12)</f>
        <v>1393.8899999999999</v>
      </c>
      <c r="D12" s="6">
        <f>SUMIFS('7月社保'!K:K,'7月社保'!$C:$C,A12)</f>
        <v>4804.2000000000007</v>
      </c>
      <c r="E12" s="6">
        <f>SUMIFS('7月社保'!L:L,'7月社保'!$C:$C,A12)</f>
        <v>1921.6799999999998</v>
      </c>
      <c r="F12" s="6">
        <f t="shared" si="0"/>
        <v>2882.5200000000009</v>
      </c>
      <c r="G12" s="7">
        <f>SUMIFS(总经理!E:E,总经理!A:A,$G$2,总经理!C:C,A12)</f>
        <v>137.26285714285714</v>
      </c>
      <c r="H12" s="7">
        <f>SUMIFS(总经理!E:E,总经理!A:A,$H$2,总经理!C:C,A12)</f>
        <v>480.42</v>
      </c>
      <c r="I12" s="6">
        <f t="shared" si="1"/>
        <v>3500.2028571428582</v>
      </c>
    </row>
    <row r="13" spans="1:11" x14ac:dyDescent="0.15">
      <c r="A13" s="10" t="s">
        <v>34</v>
      </c>
      <c r="B13" s="6">
        <f>SUMIFS('7月社保'!I:I,'7月社保'!C:C,A13)</f>
        <v>4542.57</v>
      </c>
      <c r="C13" s="6">
        <f>SUMIFS('7月社保'!J:J,'7月社保'!$C:$C,A13)</f>
        <v>1393.8899999999999</v>
      </c>
      <c r="D13" s="6">
        <f>SUMIFS('7月社保'!K:K,'7月社保'!$C:$C,A13)</f>
        <v>5936.4599999999991</v>
      </c>
      <c r="E13" s="6">
        <f>SUMIFS('7月社保'!L:L,'7月社保'!$C:$C,A13)</f>
        <v>2374.5839999999998</v>
      </c>
      <c r="F13" s="6">
        <f t="shared" si="0"/>
        <v>3561.8759999999993</v>
      </c>
      <c r="G13" s="7">
        <f>SUMIFS(总经理!E:E,总经理!A:A,$G$2,总经理!C:C,A13)</f>
        <v>320.28000000000003</v>
      </c>
      <c r="H13" s="7">
        <f>SUMIFS(总经理!E:E,总经理!A:A,$H$2,总经理!C:C,A13)</f>
        <v>0</v>
      </c>
      <c r="I13" s="6">
        <f t="shared" si="1"/>
        <v>3882.1559999999995</v>
      </c>
    </row>
    <row r="14" spans="1:11" x14ac:dyDescent="0.15">
      <c r="A14" s="10" t="s">
        <v>52</v>
      </c>
      <c r="B14" s="6">
        <f>SUMIFS('7月社保'!I:I,'7月社保'!C:C,A14)</f>
        <v>2273.54</v>
      </c>
      <c r="C14" s="6">
        <f>SUMIFS('7月社保'!J:J,'7月社保'!$C:$C,A14)</f>
        <v>929.26</v>
      </c>
      <c r="D14" s="6">
        <f>SUMIFS('7月社保'!K:K,'7月社保'!$C:$C,A14)</f>
        <v>3202.8</v>
      </c>
      <c r="E14" s="6">
        <f>SUMIFS('7月社保'!L:L,'7月社保'!$C:$C,A14)</f>
        <v>1281.1199999999999</v>
      </c>
      <c r="F14" s="6">
        <f t="shared" si="0"/>
        <v>1921.6800000000003</v>
      </c>
      <c r="G14" s="7">
        <f>SUMIFS(总经理!E:E,总经理!A:A,$G$2,总经理!C:C,A14)</f>
        <v>137.26285714285714</v>
      </c>
      <c r="H14" s="7">
        <f>SUMIFS(总经理!E:E,总经理!A:A,$H$2,总经理!C:C,A14)</f>
        <v>0</v>
      </c>
      <c r="I14" s="6">
        <f t="shared" si="1"/>
        <v>2058.9428571428575</v>
      </c>
    </row>
    <row r="15" spans="1:11" x14ac:dyDescent="0.15">
      <c r="A15" s="10" t="s">
        <v>87</v>
      </c>
      <c r="B15" s="6">
        <f>SUMIFS('7月社保'!I:I,'7月社保'!C:C,A15)</f>
        <v>3401.29</v>
      </c>
      <c r="C15" s="6">
        <f>SUMIFS('7月社保'!J:J,'7月社保'!$C:$C,A15)</f>
        <v>1393.8899999999999</v>
      </c>
      <c r="D15" s="6">
        <f>SUMIFS('7月社保'!K:K,'7月社保'!$C:$C,A15)</f>
        <v>4795.18</v>
      </c>
      <c r="E15" s="6">
        <f>SUMIFS('7月社保'!L:L,'7月社保'!$C:$C,A15)</f>
        <v>1918.0719999999997</v>
      </c>
      <c r="F15" s="6">
        <f t="shared" si="0"/>
        <v>2877.1080000000006</v>
      </c>
      <c r="G15" s="7">
        <f>SUMIFS(总经理!E:E,总经理!A:A,$G$2,总经理!C:C,A15)</f>
        <v>137.26285714285714</v>
      </c>
      <c r="H15" s="7">
        <f>SUMIFS(总经理!E:E,总经理!A:A,$H$2,总经理!C:C,A15)</f>
        <v>0</v>
      </c>
      <c r="I15" s="6">
        <f t="shared" si="1"/>
        <v>3014.3708571428579</v>
      </c>
    </row>
    <row r="16" spans="1:11" x14ac:dyDescent="0.15">
      <c r="A16" s="10" t="s">
        <v>60</v>
      </c>
      <c r="B16" s="6">
        <f>SUMIFS('7月社保'!I:I,'7月社保'!C:C,A16)</f>
        <v>4574.1399999999994</v>
      </c>
      <c r="C16" s="6">
        <f>SUMIFS('7月社保'!J:J,'7月社保'!$C:$C,A16)</f>
        <v>1858.52</v>
      </c>
      <c r="D16" s="6">
        <f>SUMIFS('7月社保'!K:K,'7月社保'!$C:$C,A16)</f>
        <v>6432.66</v>
      </c>
      <c r="E16" s="6">
        <f>SUMIFS('7月社保'!L:L,'7月社保'!$C:$C,A16)</f>
        <v>2573.0640000000003</v>
      </c>
      <c r="F16" s="6">
        <f t="shared" si="0"/>
        <v>3859.5959999999995</v>
      </c>
      <c r="G16" s="7">
        <f>SUMIFS(总经理!E:E,总经理!A:A,$G$2,总经理!C:C,A16)</f>
        <v>137.26285714285714</v>
      </c>
      <c r="H16" s="7">
        <f>SUMIFS(总经理!E:E,总经理!A:A,$H$2,总经理!C:C,A16)</f>
        <v>0</v>
      </c>
      <c r="I16" s="6">
        <f t="shared" si="1"/>
        <v>3996.8588571428568</v>
      </c>
    </row>
    <row r="17" spans="1:9" x14ac:dyDescent="0.15">
      <c r="A17" s="10" t="s">
        <v>89</v>
      </c>
      <c r="B17" s="6">
        <f>SUMIFS('7月社保'!I:I,'7月社保'!C:C,A17)</f>
        <v>2282.56</v>
      </c>
      <c r="C17" s="6">
        <f>SUMIFS('7月社保'!J:J,'7月社保'!$C:$C,A17)</f>
        <v>929.26</v>
      </c>
      <c r="D17" s="6">
        <f>SUMIFS('7月社保'!K:K,'7月社保'!$C:$C,A17)</f>
        <v>3211.82</v>
      </c>
      <c r="E17" s="6">
        <f>SUMIFS('7月社保'!L:L,'7月社保'!$C:$C,A17)</f>
        <v>1284.7280000000001</v>
      </c>
      <c r="F17" s="6">
        <f t="shared" si="0"/>
        <v>1927.0920000000001</v>
      </c>
      <c r="G17" s="7">
        <f>SUMIFS(总经理!E:E,总经理!A:A,$G$2,总经理!C:C,A17)</f>
        <v>137.26285714285714</v>
      </c>
      <c r="H17" s="7">
        <f>SUMIFS(总经理!E:E,总经理!A:A,$H$2,总经理!C:C,A17)</f>
        <v>0</v>
      </c>
      <c r="I17" s="6">
        <f t="shared" si="1"/>
        <v>2064.3548571428573</v>
      </c>
    </row>
    <row r="18" spans="1:9" x14ac:dyDescent="0.15">
      <c r="A18" s="10" t="s">
        <v>77</v>
      </c>
      <c r="B18" s="6">
        <f>SUMIFS('7月社保'!I:I,'7月社保'!C:C,A18)</f>
        <v>4547.08</v>
      </c>
      <c r="C18" s="6">
        <f>SUMIFS('7月社保'!J:J,'7月社保'!$C:$C,A18)</f>
        <v>1858.52</v>
      </c>
      <c r="D18" s="6">
        <f>SUMIFS('7月社保'!K:K,'7月社保'!$C:$C,A18)</f>
        <v>6405.6</v>
      </c>
      <c r="E18" s="6">
        <f>SUMIFS('7月社保'!L:L,'7月社保'!$C:$C,A18)</f>
        <v>2562.2399999999998</v>
      </c>
      <c r="F18" s="6">
        <f t="shared" si="0"/>
        <v>3843.3600000000006</v>
      </c>
      <c r="G18" s="7">
        <f>SUMIFS(总经理!E:E,总经理!A:A,$G$2,总经理!C:C,A18)</f>
        <v>320.28000000000003</v>
      </c>
      <c r="H18" s="7">
        <f>SUMIFS(总经理!E:E,总经理!A:A,$H$2,总经理!C:C,A18)</f>
        <v>0</v>
      </c>
      <c r="I18" s="6">
        <f t="shared" si="1"/>
        <v>4163.6400000000003</v>
      </c>
    </row>
    <row r="19" spans="1:9" x14ac:dyDescent="0.15">
      <c r="A19" s="10" t="s">
        <v>58</v>
      </c>
      <c r="B19" s="6">
        <f>SUMIFS('7月社保'!I:I,'7月社保'!C:C,A19)</f>
        <v>1136.77</v>
      </c>
      <c r="C19" s="6">
        <f>SUMIFS('7月社保'!J:J,'7月社保'!$C:$C,A19)</f>
        <v>464.63</v>
      </c>
      <c r="D19" s="6">
        <f>SUMIFS('7月社保'!K:K,'7月社保'!$C:$C,A19)</f>
        <v>1601.4</v>
      </c>
      <c r="E19" s="6">
        <f>SUMIFS('7月社保'!L:L,'7月社保'!$C:$C,A19)</f>
        <v>640.55999999999995</v>
      </c>
      <c r="F19" s="6">
        <f t="shared" si="0"/>
        <v>960.84000000000015</v>
      </c>
      <c r="G19" s="7">
        <f>SUMIFS(总经理!E:E,总经理!A:A,$G$2,总经理!C:C,A19)</f>
        <v>137.26285714285714</v>
      </c>
      <c r="H19" s="7">
        <f>SUMIFS(总经理!E:E,总经理!A:A,$H$2,总经理!C:C,A19)</f>
        <v>483.12599999999998</v>
      </c>
      <c r="I19" s="6">
        <f t="shared" si="1"/>
        <v>1581.2288571428574</v>
      </c>
    </row>
    <row r="20" spans="1:9" x14ac:dyDescent="0.15">
      <c r="A20" s="10" t="s">
        <v>56</v>
      </c>
      <c r="B20" s="6">
        <f>SUMIFS('7月社保'!I:I,'7月社保'!C:C,A20)</f>
        <v>2282.56</v>
      </c>
      <c r="C20" s="6">
        <f>SUMIFS('7月社保'!J:J,'7月社保'!$C:$C,A20)</f>
        <v>929.26</v>
      </c>
      <c r="D20" s="6">
        <f>SUMIFS('7月社保'!K:K,'7月社保'!$C:$C,A20)</f>
        <v>3211.82</v>
      </c>
      <c r="E20" s="6">
        <f>SUMIFS('7月社保'!L:L,'7月社保'!$C:$C,A20)</f>
        <v>1284.7280000000001</v>
      </c>
      <c r="F20" s="6">
        <f t="shared" si="0"/>
        <v>1927.0920000000001</v>
      </c>
      <c r="G20" s="7">
        <f>SUMIFS(总经理!E:E,总经理!A:A,$G$2,总经理!C:C,A20)</f>
        <v>137.26285714285714</v>
      </c>
      <c r="H20" s="7">
        <f>SUMIFS(总经理!E:E,总经理!A:A,$H$2,总经理!C:C,A20)</f>
        <v>0</v>
      </c>
      <c r="I20" s="6">
        <f t="shared" si="1"/>
        <v>2064.3548571428573</v>
      </c>
    </row>
    <row r="21" spans="1:9" x14ac:dyDescent="0.15">
      <c r="A21" s="10" t="s">
        <v>136</v>
      </c>
      <c r="B21" s="6">
        <f>SUMIFS('7月社保'!I:I,'7月社保'!C:C,A21)</f>
        <v>3437.37</v>
      </c>
      <c r="C21" s="6">
        <f>SUMIFS('7月社保'!J:J,'7月社保'!$C:$C,A21)</f>
        <v>1393.8899999999999</v>
      </c>
      <c r="D21" s="6">
        <f>SUMIFS('7月社保'!K:K,'7月社保'!$C:$C,A21)</f>
        <v>4831.26</v>
      </c>
      <c r="E21" s="6">
        <f>SUMIFS('7月社保'!L:L,'7月社保'!$C:$C,A21)</f>
        <v>1932.5039999999999</v>
      </c>
      <c r="F21" s="6">
        <f t="shared" si="0"/>
        <v>2898.7560000000003</v>
      </c>
      <c r="G21" s="7">
        <f>SUMIFS(总经理!E:E,总经理!A:A,$G$2,总经理!C:C,A21)</f>
        <v>320.28000000000003</v>
      </c>
      <c r="H21" s="7">
        <f>SUMIFS(总经理!E:E,总经理!A:A,$H$2,总经理!C:C,A21)</f>
        <v>0</v>
      </c>
      <c r="I21" s="6">
        <f t="shared" si="1"/>
        <v>3219.0360000000005</v>
      </c>
    </row>
    <row r="22" spans="1:9" x14ac:dyDescent="0.15">
      <c r="A22" s="10" t="s">
        <v>70</v>
      </c>
      <c r="B22" s="6">
        <f>SUMIFS('7月社保'!I:I,'7月社保'!C:C,A22)</f>
        <v>2291.58</v>
      </c>
      <c r="C22" s="6">
        <f>SUMIFS('7月社保'!J:J,'7月社保'!$C:$C,A22)</f>
        <v>929.26</v>
      </c>
      <c r="D22" s="6">
        <f>SUMIFS('7月社保'!K:K,'7月社保'!$C:$C,A22)</f>
        <v>3220.84</v>
      </c>
      <c r="E22" s="6">
        <f>SUMIFS('7月社保'!L:L,'7月社保'!$C:$C,A22)</f>
        <v>1288.336</v>
      </c>
      <c r="F22" s="6">
        <f t="shared" si="0"/>
        <v>1932.5040000000001</v>
      </c>
      <c r="G22" s="7">
        <f>SUMIFS(总经理!E:E,总经理!A:A,$G$2,总经理!C:C,A22)</f>
        <v>0</v>
      </c>
      <c r="H22" s="7">
        <f>SUMIFS(总经理!E:E,总经理!A:A,$H$2,总经理!C:C,A22)</f>
        <v>322.084</v>
      </c>
      <c r="I22" s="6">
        <f t="shared" si="1"/>
        <v>2254.5880000000002</v>
      </c>
    </row>
    <row r="23" spans="1:9" x14ac:dyDescent="0.15">
      <c r="A23" s="10" t="s">
        <v>23</v>
      </c>
      <c r="B23" s="6">
        <f>SUMIFS('7月社保'!I:I,'7月社保'!C:C,A23)</f>
        <v>4583.16</v>
      </c>
      <c r="C23" s="6">
        <f>SUMIFS('7月社保'!J:J,'7月社保'!$C:$C,A23)</f>
        <v>1858.52</v>
      </c>
      <c r="D23" s="6">
        <f>SUMIFS('7月社保'!K:K,'7月社保'!$C:$C,A23)</f>
        <v>6441.68</v>
      </c>
      <c r="E23" s="6">
        <f>SUMIFS('7月社保'!L:L,'7月社保'!$C:$C,A23)</f>
        <v>2576.672</v>
      </c>
      <c r="F23" s="6">
        <f t="shared" si="0"/>
        <v>3865.0080000000003</v>
      </c>
      <c r="G23" s="7">
        <f>SUMIFS(总经理!E:E,总经理!A:A,$G$2,总经理!C:C,A23)</f>
        <v>320.28000000000003</v>
      </c>
      <c r="H23" s="7">
        <f>SUMIFS(总经理!E:E,总经理!A:A,$H$2,总经理!C:C,A23)</f>
        <v>0</v>
      </c>
      <c r="I23" s="6">
        <f t="shared" si="1"/>
        <v>4185.2880000000005</v>
      </c>
    </row>
    <row r="24" spans="1:9" x14ac:dyDescent="0.15">
      <c r="A24" s="10" t="s">
        <v>22</v>
      </c>
      <c r="B24" s="6">
        <f>SUMIFS('7月社保'!I:I,'7月社保'!C:C,A24)</f>
        <v>2291.58</v>
      </c>
      <c r="C24" s="6">
        <f>SUMIFS('7月社保'!J:J,'7月社保'!$C:$C,A24)</f>
        <v>929.26</v>
      </c>
      <c r="D24" s="6">
        <f>SUMIFS('7月社保'!K:K,'7月社保'!$C:$C,A24)</f>
        <v>3220.84</v>
      </c>
      <c r="E24" s="6">
        <f>SUMIFS('7月社保'!L:L,'7月社保'!$C:$C,A24)</f>
        <v>1288.336</v>
      </c>
      <c r="F24" s="6">
        <f t="shared" si="0"/>
        <v>1932.5040000000001</v>
      </c>
      <c r="G24" s="7">
        <f>SUMIFS(总经理!E:E,总经理!A:A,$G$2,总经理!C:C,A24)</f>
        <v>320.28000000000003</v>
      </c>
      <c r="H24" s="7">
        <f>SUMIFS(总经理!E:E,总经理!A:A,$H$2,总经理!C:C,A24)</f>
        <v>0</v>
      </c>
      <c r="I24" s="6">
        <f t="shared" si="1"/>
        <v>2252.7840000000001</v>
      </c>
    </row>
    <row r="25" spans="1:9" x14ac:dyDescent="0.15">
      <c r="A25" s="10" t="s">
        <v>95</v>
      </c>
      <c r="B25" s="6">
        <f>SUMIFS('7月社保'!I:I,'7月社保'!C:C,A25)</f>
        <v>3428.35</v>
      </c>
      <c r="C25" s="6">
        <f>SUMIFS('7月社保'!J:J,'7月社保'!$C:$C,A25)</f>
        <v>1393.8899999999999</v>
      </c>
      <c r="D25" s="6">
        <f>SUMIFS('7月社保'!K:K,'7月社保'!$C:$C,A25)</f>
        <v>4822.24</v>
      </c>
      <c r="E25" s="6">
        <f>SUMIFS('7月社保'!L:L,'7月社保'!$C:$C,A25)</f>
        <v>1928.8960000000002</v>
      </c>
      <c r="F25" s="6">
        <f t="shared" si="0"/>
        <v>2893.3439999999996</v>
      </c>
      <c r="G25" s="7">
        <f>SUMIFS(总经理!E:E,总经理!A:A,$G$2,总经理!C:C,A25)</f>
        <v>137.26285714285714</v>
      </c>
      <c r="H25" s="7">
        <f>SUMIFS(总经理!E:E,总经理!A:A,$H$2,总经理!C:C,A25)</f>
        <v>0</v>
      </c>
      <c r="I25" s="6">
        <f t="shared" si="1"/>
        <v>3030.6068571428568</v>
      </c>
    </row>
    <row r="26" spans="1:9" x14ac:dyDescent="0.15">
      <c r="A26" s="10" t="s">
        <v>107</v>
      </c>
      <c r="B26" s="6">
        <f>SUMIFS('7月社保'!I:I,'7月社保'!C:C,A26)</f>
        <v>5688.36</v>
      </c>
      <c r="C26" s="6">
        <f>SUMIFS('7月社保'!J:J,'7月社保'!$C:$C,A26)</f>
        <v>2323.15</v>
      </c>
      <c r="D26" s="6">
        <f>SUMIFS('7月社保'!K:K,'7月社保'!$C:$C,A26)</f>
        <v>8011.51</v>
      </c>
      <c r="E26" s="6">
        <f>SUMIFS('7月社保'!L:L,'7月社保'!$C:$C,A26)</f>
        <v>3204.6039999999998</v>
      </c>
      <c r="F26" s="6">
        <f t="shared" si="0"/>
        <v>4806.9060000000009</v>
      </c>
      <c r="G26" s="7">
        <f>SUMIFS(总经理!E:E,总经理!A:A,$G$2,总经理!C:C,A26)</f>
        <v>320.28000000000003</v>
      </c>
      <c r="H26" s="7">
        <f>SUMIFS(总经理!E:E,总经理!A:A,$H$2,总经理!C:C,A26)</f>
        <v>0</v>
      </c>
      <c r="I26" s="6">
        <f t="shared" si="1"/>
        <v>5127.1860000000006</v>
      </c>
    </row>
    <row r="27" spans="1:9" x14ac:dyDescent="0.15">
      <c r="A27" s="10" t="s">
        <v>14</v>
      </c>
      <c r="B27" s="6">
        <f>SUMIFS('7月社保'!I:I,'7月社保'!C:C,A27)</f>
        <v>3419.33</v>
      </c>
      <c r="C27" s="6">
        <f>SUMIFS('7月社保'!J:J,'7月社保'!$C:$C,A27)</f>
        <v>1393.8899999999999</v>
      </c>
      <c r="D27" s="6">
        <f>SUMIFS('7月社保'!K:K,'7月社保'!$C:$C,A27)</f>
        <v>4813.22</v>
      </c>
      <c r="E27" s="6">
        <f>SUMIFS('7月社保'!L:L,'7月社保'!$C:$C,A27)</f>
        <v>1925.288</v>
      </c>
      <c r="F27" s="6">
        <f t="shared" si="0"/>
        <v>2887.9320000000002</v>
      </c>
      <c r="G27" s="7">
        <f>SUMIFS(总经理!E:E,总经理!A:A,$G$2,总经理!C:C,A27)</f>
        <v>137.26285714285714</v>
      </c>
      <c r="H27" s="7">
        <f>SUMIFS(总经理!E:E,总经理!A:A,$H$2,总经理!C:C,A27)</f>
        <v>483.12599999999998</v>
      </c>
      <c r="I27" s="6">
        <f t="shared" si="1"/>
        <v>3508.3208571428577</v>
      </c>
    </row>
    <row r="28" spans="1:9" x14ac:dyDescent="0.15">
      <c r="A28" s="10" t="s">
        <v>28</v>
      </c>
      <c r="B28" s="6">
        <f>SUMIFS('7月社保'!I:I,'7月社保'!C:C,A28)</f>
        <v>2282.56</v>
      </c>
      <c r="C28" s="6">
        <f>SUMIFS('7月社保'!J:J,'7月社保'!$C:$C,A28)</f>
        <v>929.26</v>
      </c>
      <c r="D28" s="6">
        <f>SUMIFS('7月社保'!K:K,'7月社保'!$C:$C,A28)</f>
        <v>3211.82</v>
      </c>
      <c r="E28" s="6">
        <f>SUMIFS('7月社保'!L:L,'7月社保'!$C:$C,A28)</f>
        <v>1284.7280000000001</v>
      </c>
      <c r="F28" s="6">
        <f t="shared" si="0"/>
        <v>1927.0920000000001</v>
      </c>
      <c r="G28" s="7">
        <f>SUMIFS(总经理!E:E,总经理!A:A,$G$2,总经理!C:C,A28)</f>
        <v>320.28000000000003</v>
      </c>
      <c r="H28" s="7">
        <f>SUMIFS(总经理!E:E,总经理!A:A,$H$2,总经理!C:C,A28)</f>
        <v>0</v>
      </c>
      <c r="I28" s="6">
        <f t="shared" si="1"/>
        <v>2247.3720000000003</v>
      </c>
    </row>
    <row r="29" spans="1:9" x14ac:dyDescent="0.15">
      <c r="A29" s="10" t="s">
        <v>65</v>
      </c>
      <c r="B29" s="6">
        <f>SUMIFS('7月社保'!I:I,'7月社保'!C:C,A29)</f>
        <v>2282.56</v>
      </c>
      <c r="C29" s="6">
        <f>SUMIFS('7月社保'!J:J,'7月社保'!$C:$C,A29)</f>
        <v>929.26</v>
      </c>
      <c r="D29" s="6">
        <f>SUMIFS('7月社保'!K:K,'7月社保'!$C:$C,A29)</f>
        <v>3211.82</v>
      </c>
      <c r="E29" s="6">
        <f>SUMIFS('7月社保'!L:L,'7月社保'!$C:$C,A29)</f>
        <v>1284.7280000000001</v>
      </c>
      <c r="F29" s="6">
        <f t="shared" si="0"/>
        <v>1927.0920000000001</v>
      </c>
      <c r="G29" s="7">
        <f>SUMIFS(总经理!E:E,总经理!A:A,$G$2,总经理!C:C,A29)</f>
        <v>0</v>
      </c>
      <c r="H29" s="7">
        <f>SUMIFS(总经理!E:E,总经理!A:A,$H$2,总经理!C:C,A29)</f>
        <v>322.084</v>
      </c>
      <c r="I29" s="6">
        <f t="shared" si="1"/>
        <v>2249.1759999999999</v>
      </c>
    </row>
    <row r="30" spans="1:9" x14ac:dyDescent="0.15">
      <c r="A30" s="10" t="s">
        <v>148</v>
      </c>
      <c r="B30" s="6">
        <f>SUMIFS('7月社保'!I:I,'7月社保'!C:C,A30)</f>
        <v>1145.79</v>
      </c>
      <c r="C30" s="6">
        <f>SUMIFS('7月社保'!J:J,'7月社保'!$C:$C,A30)</f>
        <v>464.63</v>
      </c>
      <c r="D30" s="6">
        <f>SUMIFS('7月社保'!K:K,'7月社保'!$C:$C,A30)</f>
        <v>1610.42</v>
      </c>
      <c r="E30" s="6">
        <f>SUMIFS('7月社保'!L:L,'7月社保'!$C:$C,A30)</f>
        <v>644.16800000000001</v>
      </c>
      <c r="F30" s="6">
        <f t="shared" si="0"/>
        <v>966.25200000000007</v>
      </c>
      <c r="G30" s="7">
        <f>SUMIFS(总经理!E:E,总经理!A:A,$G$2,总经理!C:C,A30)</f>
        <v>320.28000000000003</v>
      </c>
      <c r="H30" s="7">
        <f>SUMIFS(总经理!E:E,总经理!A:A,$H$2,总经理!C:C,A30)</f>
        <v>0</v>
      </c>
      <c r="I30" s="6">
        <f t="shared" si="1"/>
        <v>1286.5320000000002</v>
      </c>
    </row>
    <row r="31" spans="1:9" x14ac:dyDescent="0.15">
      <c r="A31" s="10" t="s">
        <v>17</v>
      </c>
      <c r="B31" s="6">
        <f>SUMIFS('7月社保'!I:I,'7月社保'!C:C,A31)</f>
        <v>0</v>
      </c>
      <c r="C31" s="6">
        <f>SUMIFS('7月社保'!J:J,'7月社保'!$C:$C,A31)</f>
        <v>0</v>
      </c>
      <c r="D31" s="6">
        <f>SUMIFS('7月社保'!K:K,'7月社保'!$C:$C,A31)</f>
        <v>0</v>
      </c>
      <c r="E31" s="6">
        <f>SUMIFS('7月社保'!L:L,'7月社保'!$C:$C,A31)</f>
        <v>0</v>
      </c>
      <c r="F31" s="6">
        <f t="shared" si="0"/>
        <v>0</v>
      </c>
      <c r="G31" s="7">
        <f>SUMIFS(总经理!E:E,总经理!A:A,$G$2,总经理!C:C,A31)</f>
        <v>0</v>
      </c>
      <c r="H31" s="7">
        <f>SUMIFS(总经理!E:E,总经理!A:A,$H$2,总经理!C:C,A31)</f>
        <v>0</v>
      </c>
      <c r="I31" s="6">
        <f t="shared" si="1"/>
        <v>0</v>
      </c>
    </row>
    <row r="32" spans="1:9" x14ac:dyDescent="0.15">
      <c r="A32" s="10" t="s">
        <v>165</v>
      </c>
      <c r="B32" s="6">
        <f>SUMIFS('7月社保'!I:I,'7月社保'!C:C,A32)</f>
        <v>1145.79</v>
      </c>
      <c r="C32" s="6">
        <f>SUMIFS('7月社保'!J:J,'7月社保'!$C:$C,A32)</f>
        <v>464.63</v>
      </c>
      <c r="D32" s="6">
        <f>SUMIFS('7月社保'!K:K,'7月社保'!$C:$C,A32)</f>
        <v>1610.42</v>
      </c>
      <c r="E32" s="6">
        <f>SUMIFS('7月社保'!L:L,'7月社保'!$C:$C,A32)</f>
        <v>644.16800000000001</v>
      </c>
      <c r="F32" s="6">
        <f t="shared" si="0"/>
        <v>966.25200000000007</v>
      </c>
      <c r="G32" s="7">
        <f>SUMIFS(总经理!E:E,总经理!A:A,$G$2,总经理!C:C,A32)</f>
        <v>0</v>
      </c>
      <c r="H32" s="7">
        <f>SUMIFS(总经理!E:E,总经理!A:A,$H$2,总经理!C:C,A32)</f>
        <v>322.084</v>
      </c>
      <c r="I32" s="6">
        <f t="shared" si="1"/>
        <v>1288.336</v>
      </c>
    </row>
    <row r="33" spans="1:9" x14ac:dyDescent="0.15">
      <c r="A33" s="10" t="s">
        <v>172</v>
      </c>
      <c r="B33" s="6">
        <f>SUMIFS('7月社保'!I:I,'7月社保'!C:C,A33)</f>
        <v>2282.56</v>
      </c>
      <c r="C33" s="6">
        <f>SUMIFS('7月社保'!J:J,'7月社保'!$C:$C,A33)</f>
        <v>929.26</v>
      </c>
      <c r="D33" s="6">
        <f>SUMIFS('7月社保'!K:K,'7月社保'!$C:$C,A33)</f>
        <v>3211.82</v>
      </c>
      <c r="E33" s="6">
        <f>SUMIFS('7月社保'!L:L,'7月社保'!$C:$C,A33)</f>
        <v>1284.7280000000001</v>
      </c>
      <c r="F33" s="6">
        <f t="shared" si="0"/>
        <v>1927.0920000000001</v>
      </c>
      <c r="G33" s="7">
        <f>SUMIFS(总经理!E:E,总经理!A:A,$G$2,总经理!C:C,A33)</f>
        <v>137.26285714285714</v>
      </c>
      <c r="H33" s="7">
        <f>SUMIFS(总经理!E:E,总经理!A:A,$H$2,总经理!C:C,A33)</f>
        <v>480.42</v>
      </c>
      <c r="I33" s="6">
        <f t="shared" si="1"/>
        <v>2544.7748571428574</v>
      </c>
    </row>
    <row r="34" spans="1:9" x14ac:dyDescent="0.15">
      <c r="A34" s="10" t="s">
        <v>46</v>
      </c>
      <c r="B34" s="6">
        <f>SUMIFS('7月社保'!I:I,'7月社保'!C:C,A34)</f>
        <v>3428.35</v>
      </c>
      <c r="C34" s="6">
        <f>SUMIFS('7月社保'!J:J,'7月社保'!$C:$C,A34)</f>
        <v>1393.8899999999999</v>
      </c>
      <c r="D34" s="6">
        <f>SUMIFS('7月社保'!K:K,'7月社保'!$C:$C,A34)</f>
        <v>4822.24</v>
      </c>
      <c r="E34" s="6">
        <f>SUMIFS('7月社保'!L:L,'7月社保'!$C:$C,A34)</f>
        <v>1928.8960000000002</v>
      </c>
      <c r="F34" s="6">
        <f t="shared" si="0"/>
        <v>2893.3439999999996</v>
      </c>
      <c r="G34" s="7">
        <f>SUMIFS(总经理!E:E,总经理!A:A,$G$2,总经理!C:C,A34)</f>
        <v>0</v>
      </c>
      <c r="H34" s="7">
        <f>SUMIFS(总经理!E:E,总经理!A:A,$H$2,总经理!C:C,A34)</f>
        <v>0</v>
      </c>
      <c r="I34" s="6">
        <f t="shared" si="1"/>
        <v>2893.3439999999996</v>
      </c>
    </row>
    <row r="35" spans="1:9" x14ac:dyDescent="0.15">
      <c r="A35" s="10" t="s">
        <v>25</v>
      </c>
      <c r="B35" s="6">
        <f>SUMIFS('7月社保'!I:I,'7月社保'!C:C,A35)</f>
        <v>4565.12</v>
      </c>
      <c r="C35" s="6">
        <f>SUMIFS('7月社保'!J:J,'7月社保'!$C:$C,A35)</f>
        <v>1858.52</v>
      </c>
      <c r="D35" s="6">
        <f>SUMIFS('7月社保'!K:K,'7月社保'!$C:$C,A35)</f>
        <v>6423.6399999999994</v>
      </c>
      <c r="E35" s="6">
        <f>SUMIFS('7月社保'!L:L,'7月社保'!$C:$C,A35)</f>
        <v>2569.4560000000001</v>
      </c>
      <c r="F35" s="6">
        <f t="shared" si="0"/>
        <v>3854.1839999999993</v>
      </c>
      <c r="G35" s="7">
        <f>SUMIFS(总经理!E:E,总经理!A:A,$G$2,总经理!C:C,A35)</f>
        <v>0</v>
      </c>
      <c r="H35" s="7">
        <f>SUMIFS(总经理!E:E,总经理!A:A,$H$2,总经理!C:C,A35)</f>
        <v>0</v>
      </c>
      <c r="I35" s="6">
        <f t="shared" si="1"/>
        <v>3854.1839999999993</v>
      </c>
    </row>
    <row r="36" spans="1:9" x14ac:dyDescent="0.15">
      <c r="A36" s="10" t="s">
        <v>31</v>
      </c>
      <c r="B36" s="6">
        <f>SUMIFS('7月社保'!I:I,'7月社保'!C:C,A36)</f>
        <v>5683.85</v>
      </c>
      <c r="C36" s="6">
        <f>SUMIFS('7月社保'!J:J,'7月社保'!$C:$C,A36)</f>
        <v>2323.15</v>
      </c>
      <c r="D36" s="6">
        <f>SUMIFS('7月社保'!K:K,'7月社保'!$C:$C,A36)</f>
        <v>8007</v>
      </c>
      <c r="E36" s="6">
        <f>SUMIFS('7月社保'!L:L,'7月社保'!$C:$C,A36)</f>
        <v>3202.7999999999997</v>
      </c>
      <c r="F36" s="6">
        <f t="shared" si="0"/>
        <v>4804.2000000000007</v>
      </c>
      <c r="G36" s="7">
        <f>SUMIFS(总经理!E:E,总经理!A:A,$G$2,总经理!C:C,A36)</f>
        <v>0</v>
      </c>
      <c r="H36" s="7">
        <f>SUMIFS(总经理!E:E,总经理!A:A,$H$2,总经理!C:C,A36)</f>
        <v>0</v>
      </c>
      <c r="I36" s="6">
        <f t="shared" si="1"/>
        <v>0</v>
      </c>
    </row>
    <row r="37" spans="1:9" x14ac:dyDescent="0.15">
      <c r="A37" s="10" t="s">
        <v>39</v>
      </c>
      <c r="B37" s="6">
        <f>SUMIFS('7月社保'!I:I,'7月社保'!C:C,A37)</f>
        <v>3428.35</v>
      </c>
      <c r="C37" s="6">
        <f>SUMIFS('7月社保'!J:J,'7月社保'!$C:$C,A37)</f>
        <v>1393.8899999999999</v>
      </c>
      <c r="D37" s="6">
        <f>SUMIFS('7月社保'!K:K,'7月社保'!$C:$C,A37)</f>
        <v>4822.24</v>
      </c>
      <c r="E37" s="6">
        <f>SUMIFS('7月社保'!L:L,'7月社保'!$C:$C,A37)</f>
        <v>1928.8960000000002</v>
      </c>
      <c r="F37" s="6">
        <f t="shared" si="0"/>
        <v>2893.3439999999996</v>
      </c>
      <c r="G37" s="7">
        <f>SUMIFS(总经理!E:E,总经理!A:A,$G$2,总经理!C:C,A37)</f>
        <v>0</v>
      </c>
      <c r="H37" s="7">
        <f>SUMIFS(总经理!E:E,总经理!A:A,$H$2,总经理!C:C,A37)</f>
        <v>0</v>
      </c>
      <c r="I37" s="6">
        <f t="shared" si="1"/>
        <v>0</v>
      </c>
    </row>
    <row r="38" spans="1:9" x14ac:dyDescent="0.15">
      <c r="A38" s="10" t="s">
        <v>55</v>
      </c>
      <c r="B38" s="6">
        <f>SUMIFS('7月社保'!I:I,'7月社保'!C:C,A38)</f>
        <v>2282.56</v>
      </c>
      <c r="C38" s="6">
        <f>SUMIFS('7月社保'!J:J,'7月社保'!$C:$C,A38)</f>
        <v>1393.8899999999999</v>
      </c>
      <c r="D38" s="6">
        <f>SUMIFS('7月社保'!K:K,'7月社保'!$C:$C,A38)</f>
        <v>3676.4500000000003</v>
      </c>
      <c r="E38" s="6">
        <f>SUMIFS('7月社保'!L:L,'7月社保'!$C:$C,A38)</f>
        <v>0</v>
      </c>
      <c r="F38" s="6">
        <f t="shared" si="0"/>
        <v>3676.4500000000003</v>
      </c>
      <c r="G38" s="7">
        <f>SUMIFS(总经理!E:E,总经理!A:A,$G$2,总经理!C:C,A38)</f>
        <v>0</v>
      </c>
      <c r="H38" s="7">
        <f>SUMIFS(总经理!E:E,总经理!A:A,$H$2,总经理!C:C,A38)</f>
        <v>0</v>
      </c>
      <c r="I38" s="6">
        <f t="shared" si="1"/>
        <v>3676.4500000000003</v>
      </c>
    </row>
    <row r="39" spans="1:9" x14ac:dyDescent="0.15">
      <c r="A39" s="13"/>
    </row>
    <row r="40" spans="1:9" x14ac:dyDescent="0.15">
      <c r="A40" s="13"/>
    </row>
    <row r="41" spans="1:9" x14ac:dyDescent="0.15">
      <c r="A41" s="13"/>
    </row>
    <row r="42" spans="1:9" x14ac:dyDescent="0.15">
      <c r="A42" s="13"/>
    </row>
    <row r="43" spans="1:9" x14ac:dyDescent="0.15">
      <c r="A43" s="13"/>
    </row>
    <row r="44" spans="1:9" x14ac:dyDescent="0.15">
      <c r="A44" s="13"/>
    </row>
    <row r="45" spans="1:9" x14ac:dyDescent="0.15">
      <c r="A45" s="13"/>
    </row>
    <row r="46" spans="1:9" x14ac:dyDescent="0.15">
      <c r="A46" s="13"/>
    </row>
    <row r="47" spans="1:9" x14ac:dyDescent="0.15">
      <c r="A47" s="13"/>
    </row>
    <row r="48" spans="1:9" x14ac:dyDescent="0.15">
      <c r="A48" s="13"/>
    </row>
    <row r="49" spans="1:1" x14ac:dyDescent="0.15">
      <c r="A49" s="13"/>
    </row>
    <row r="50" spans="1:1" x14ac:dyDescent="0.15">
      <c r="A50" s="13"/>
    </row>
    <row r="51" spans="1:1" x14ac:dyDescent="0.15">
      <c r="A51" s="13"/>
    </row>
    <row r="52" spans="1:1" x14ac:dyDescent="0.15">
      <c r="A52" s="13"/>
    </row>
    <row r="53" spans="1:1" x14ac:dyDescent="0.15">
      <c r="A53" s="13"/>
    </row>
    <row r="54" spans="1:1" x14ac:dyDescent="0.15">
      <c r="A54" s="13"/>
    </row>
    <row r="55" spans="1:1" x14ac:dyDescent="0.15">
      <c r="A55" s="13"/>
    </row>
    <row r="56" spans="1:1" x14ac:dyDescent="0.15">
      <c r="A56" s="13"/>
    </row>
    <row r="57" spans="1:1" x14ac:dyDescent="0.15">
      <c r="A57" s="13"/>
    </row>
    <row r="58" spans="1:1" x14ac:dyDescent="0.15">
      <c r="A58" s="13"/>
    </row>
    <row r="59" spans="1:1" x14ac:dyDescent="0.15">
      <c r="A59" s="13"/>
    </row>
    <row r="60" spans="1:1" x14ac:dyDescent="0.15">
      <c r="A60" s="13"/>
    </row>
    <row r="61" spans="1:1" x14ac:dyDescent="0.15">
      <c r="A61" s="13"/>
    </row>
    <row r="62" spans="1:1" x14ac:dyDescent="0.15">
      <c r="A62" s="13"/>
    </row>
    <row r="63" spans="1:1" x14ac:dyDescent="0.15">
      <c r="A63" s="13"/>
    </row>
    <row r="64" spans="1:1" x14ac:dyDescent="0.15">
      <c r="A64" s="13"/>
    </row>
    <row r="65" spans="1:1" x14ac:dyDescent="0.15">
      <c r="A65" s="13"/>
    </row>
    <row r="66" spans="1:1" x14ac:dyDescent="0.15">
      <c r="A66" s="13"/>
    </row>
    <row r="67" spans="1:1" x14ac:dyDescent="0.15">
      <c r="A67" s="13"/>
    </row>
    <row r="68" spans="1:1" x14ac:dyDescent="0.15">
      <c r="A68" s="13"/>
    </row>
    <row r="69" spans="1:1" x14ac:dyDescent="0.15">
      <c r="A69" s="13"/>
    </row>
    <row r="70" spans="1:1" x14ac:dyDescent="0.15">
      <c r="A70" s="13"/>
    </row>
    <row r="71" spans="1:1" x14ac:dyDescent="0.15">
      <c r="A71" s="13"/>
    </row>
    <row r="72" spans="1:1" x14ac:dyDescent="0.15">
      <c r="A72" s="13"/>
    </row>
    <row r="73" spans="1:1" x14ac:dyDescent="0.15">
      <c r="A73" s="13"/>
    </row>
    <row r="74" spans="1:1" x14ac:dyDescent="0.15">
      <c r="A74" s="13"/>
    </row>
    <row r="75" spans="1:1" x14ac:dyDescent="0.15">
      <c r="A75" s="13"/>
    </row>
    <row r="76" spans="1:1" x14ac:dyDescent="0.15">
      <c r="A76" s="13"/>
    </row>
    <row r="77" spans="1:1" x14ac:dyDescent="0.15">
      <c r="A77" s="13"/>
    </row>
    <row r="78" spans="1:1" x14ac:dyDescent="0.15">
      <c r="A78" s="13"/>
    </row>
    <row r="79" spans="1:1" x14ac:dyDescent="0.15">
      <c r="A79" s="13"/>
    </row>
    <row r="80" spans="1:1" x14ac:dyDescent="0.15">
      <c r="A80" s="13"/>
    </row>
    <row r="81" spans="1:1" x14ac:dyDescent="0.15">
      <c r="A81" s="13"/>
    </row>
    <row r="82" spans="1:1" x14ac:dyDescent="0.15">
      <c r="A82" s="13"/>
    </row>
    <row r="83" spans="1:1" x14ac:dyDescent="0.15">
      <c r="A83" s="13"/>
    </row>
    <row r="84" spans="1:1" x14ac:dyDescent="0.15">
      <c r="A84" s="13"/>
    </row>
    <row r="85" spans="1:1" x14ac:dyDescent="0.15">
      <c r="A85" s="13"/>
    </row>
    <row r="86" spans="1:1" x14ac:dyDescent="0.15">
      <c r="A86" s="13"/>
    </row>
    <row r="87" spans="1:1" x14ac:dyDescent="0.15">
      <c r="A87" s="13"/>
    </row>
    <row r="88" spans="1:1" x14ac:dyDescent="0.15">
      <c r="A88" s="13"/>
    </row>
    <row r="89" spans="1:1" x14ac:dyDescent="0.15">
      <c r="A89" s="13"/>
    </row>
    <row r="90" spans="1:1" x14ac:dyDescent="0.15">
      <c r="A90" s="13"/>
    </row>
    <row r="91" spans="1:1" x14ac:dyDescent="0.15">
      <c r="A91" s="13"/>
    </row>
    <row r="92" spans="1:1" x14ac:dyDescent="0.15">
      <c r="A92" s="13"/>
    </row>
    <row r="93" spans="1:1" x14ac:dyDescent="0.15">
      <c r="A93" s="13"/>
    </row>
    <row r="94" spans="1:1" x14ac:dyDescent="0.15">
      <c r="A94" s="13"/>
    </row>
    <row r="95" spans="1:1" x14ac:dyDescent="0.15">
      <c r="A95" s="13"/>
    </row>
    <row r="96" spans="1:1" x14ac:dyDescent="0.15">
      <c r="A96" s="13"/>
    </row>
    <row r="97" spans="1:1" x14ac:dyDescent="0.15">
      <c r="A97" s="13"/>
    </row>
    <row r="98" spans="1:1" x14ac:dyDescent="0.15">
      <c r="A98" s="13"/>
    </row>
    <row r="99" spans="1:1" x14ac:dyDescent="0.15">
      <c r="A99" s="13"/>
    </row>
    <row r="100" spans="1:1" x14ac:dyDescent="0.15">
      <c r="A100" s="13"/>
    </row>
    <row r="101" spans="1:1" x14ac:dyDescent="0.15">
      <c r="A101" s="13"/>
    </row>
    <row r="102" spans="1:1" x14ac:dyDescent="0.15">
      <c r="A102" s="13"/>
    </row>
    <row r="103" spans="1:1" x14ac:dyDescent="0.15">
      <c r="A103" s="13"/>
    </row>
    <row r="104" spans="1:1" x14ac:dyDescent="0.15">
      <c r="A104" s="13"/>
    </row>
    <row r="105" spans="1:1" x14ac:dyDescent="0.15">
      <c r="A105" s="13"/>
    </row>
    <row r="106" spans="1:1" x14ac:dyDescent="0.15">
      <c r="A106" s="13"/>
    </row>
    <row r="107" spans="1:1" x14ac:dyDescent="0.15">
      <c r="A107" s="13"/>
    </row>
    <row r="108" spans="1:1" x14ac:dyDescent="0.15">
      <c r="A108" s="13"/>
    </row>
    <row r="109" spans="1:1" x14ac:dyDescent="0.15">
      <c r="A109" s="13"/>
    </row>
    <row r="110" spans="1:1" x14ac:dyDescent="0.15">
      <c r="A110" s="13"/>
    </row>
    <row r="111" spans="1:1" x14ac:dyDescent="0.15">
      <c r="A111" s="13"/>
    </row>
    <row r="112" spans="1:1" x14ac:dyDescent="0.15">
      <c r="A112" s="13"/>
    </row>
    <row r="113" spans="1:1" x14ac:dyDescent="0.15">
      <c r="A113" s="13"/>
    </row>
    <row r="114" spans="1:1" x14ac:dyDescent="0.15">
      <c r="A114" s="13"/>
    </row>
    <row r="115" spans="1:1" x14ac:dyDescent="0.15">
      <c r="A115" s="13"/>
    </row>
    <row r="116" spans="1:1" x14ac:dyDescent="0.15">
      <c r="A116" s="13"/>
    </row>
    <row r="117" spans="1:1" x14ac:dyDescent="0.15">
      <c r="A117" s="13"/>
    </row>
    <row r="118" spans="1:1" x14ac:dyDescent="0.15">
      <c r="A118" s="13"/>
    </row>
    <row r="119" spans="1:1" x14ac:dyDescent="0.15">
      <c r="A119" s="13"/>
    </row>
    <row r="120" spans="1:1" x14ac:dyDescent="0.15">
      <c r="A120" s="13"/>
    </row>
    <row r="121" spans="1:1" x14ac:dyDescent="0.15">
      <c r="A121" s="13"/>
    </row>
    <row r="122" spans="1:1" x14ac:dyDescent="0.15">
      <c r="A122" s="13"/>
    </row>
    <row r="123" spans="1:1" x14ac:dyDescent="0.15">
      <c r="A123" s="13"/>
    </row>
    <row r="124" spans="1:1" x14ac:dyDescent="0.15">
      <c r="A124" s="13"/>
    </row>
    <row r="125" spans="1:1" x14ac:dyDescent="0.15">
      <c r="A125" s="13"/>
    </row>
    <row r="126" spans="1:1" x14ac:dyDescent="0.15">
      <c r="A126" s="13"/>
    </row>
    <row r="127" spans="1:1" x14ac:dyDescent="0.15">
      <c r="A127" s="13"/>
    </row>
    <row r="128" spans="1:1" x14ac:dyDescent="0.15">
      <c r="A128" s="13"/>
    </row>
    <row r="129" spans="1:1" x14ac:dyDescent="0.15">
      <c r="A129" s="13"/>
    </row>
    <row r="130" spans="1:1" x14ac:dyDescent="0.15">
      <c r="A130" s="13"/>
    </row>
    <row r="131" spans="1:1" x14ac:dyDescent="0.15">
      <c r="A131" s="13"/>
    </row>
    <row r="132" spans="1:1" x14ac:dyDescent="0.15">
      <c r="A132" s="13"/>
    </row>
    <row r="133" spans="1:1" x14ac:dyDescent="0.15">
      <c r="A133" s="13"/>
    </row>
    <row r="134" spans="1:1" x14ac:dyDescent="0.15">
      <c r="A134" s="13"/>
    </row>
    <row r="135" spans="1:1" x14ac:dyDescent="0.15">
      <c r="A135" s="13"/>
    </row>
    <row r="136" spans="1:1" x14ac:dyDescent="0.15">
      <c r="A136" s="13"/>
    </row>
    <row r="137" spans="1:1" x14ac:dyDescent="0.15">
      <c r="A137" s="13"/>
    </row>
  </sheetData>
  <phoneticPr fontId="18" type="noConversion"/>
  <conditionalFormatting sqref="A3:A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D3" sqref="D3"/>
    </sheetView>
  </sheetViews>
  <sheetFormatPr defaultColWidth="9" defaultRowHeight="13.5" x14ac:dyDescent="0.15"/>
  <cols>
    <col min="1" max="4" width="9" style="1"/>
    <col min="5" max="5" width="12.625" style="2"/>
    <col min="6" max="16384" width="9" style="1"/>
  </cols>
  <sheetData>
    <row r="1" spans="1:8" x14ac:dyDescent="0.15">
      <c r="A1" s="51" t="s">
        <v>185</v>
      </c>
      <c r="B1" s="51"/>
      <c r="C1" s="51"/>
      <c r="D1" s="51"/>
      <c r="E1" s="51"/>
    </row>
    <row r="2" spans="1:8" x14ac:dyDescent="0.15">
      <c r="A2" s="1" t="s">
        <v>186</v>
      </c>
      <c r="B2" s="1" t="s">
        <v>1</v>
      </c>
      <c r="C2" s="1" t="s">
        <v>2</v>
      </c>
      <c r="D2" s="1" t="s">
        <v>187</v>
      </c>
      <c r="E2" s="2" t="s">
        <v>188</v>
      </c>
      <c r="G2" s="3" t="str" cm="1">
        <f t="array" ref="G2:H6">_xlfn._xlws.FILTER('7月社保'!B:C,'7月社保'!C:C="总经理")</f>
        <v>秦亚平</v>
      </c>
      <c r="H2" s="1" t="str">
        <v>总经理</v>
      </c>
    </row>
    <row r="3" spans="1:8" x14ac:dyDescent="0.15">
      <c r="A3" s="1" t="s">
        <v>31</v>
      </c>
      <c r="B3" s="1" t="s">
        <v>30</v>
      </c>
      <c r="C3" s="1" t="s">
        <v>33</v>
      </c>
      <c r="D3" s="1">
        <f>SUMIFS('7月社保'!M:M,'7月社保'!B:B,B3)</f>
        <v>960.84</v>
      </c>
      <c r="E3" s="2">
        <f>D3/COUNTIF(B:B,B3)</f>
        <v>137.26285714285714</v>
      </c>
      <c r="G3" s="4" t="str">
        <v>张小娟</v>
      </c>
      <c r="H3" s="1" t="str">
        <v>总经理</v>
      </c>
    </row>
    <row r="4" spans="1:8" x14ac:dyDescent="0.15">
      <c r="A4" s="1" t="s">
        <v>31</v>
      </c>
      <c r="B4" s="1" t="s">
        <v>30</v>
      </c>
      <c r="C4" s="1" t="s">
        <v>43</v>
      </c>
      <c r="D4" s="1">
        <f>SUMIFS('7月社保'!M:M,'7月社保'!B:B,B4)</f>
        <v>960.84</v>
      </c>
      <c r="E4" s="2">
        <f t="shared" ref="E4:E32" si="0">D4/COUNTIF(B:B,B4)</f>
        <v>137.26285714285714</v>
      </c>
      <c r="G4" s="4" t="str">
        <v>饶秋华</v>
      </c>
      <c r="H4" s="1" t="str">
        <v>总经理</v>
      </c>
    </row>
    <row r="5" spans="1:8" x14ac:dyDescent="0.15">
      <c r="A5" s="1" t="s">
        <v>31</v>
      </c>
      <c r="B5" s="1" t="s">
        <v>30</v>
      </c>
      <c r="C5" s="1" t="s">
        <v>87</v>
      </c>
      <c r="D5" s="1">
        <f>SUMIFS('7月社保'!M:M,'7月社保'!B:B,B5)</f>
        <v>960.84</v>
      </c>
      <c r="E5" s="2">
        <f t="shared" si="0"/>
        <v>137.26285714285714</v>
      </c>
      <c r="G5" s="4" t="str">
        <v>蒲草</v>
      </c>
      <c r="H5" s="1" t="str">
        <v>总经理</v>
      </c>
    </row>
    <row r="6" spans="1:8" x14ac:dyDescent="0.15">
      <c r="A6" s="1" t="s">
        <v>31</v>
      </c>
      <c r="B6" s="1" t="s">
        <v>30</v>
      </c>
      <c r="C6" s="1" t="s">
        <v>89</v>
      </c>
      <c r="D6" s="1">
        <f>SUMIFS('7月社保'!M:M,'7月社保'!B:B,B6)</f>
        <v>960.84</v>
      </c>
      <c r="E6" s="2">
        <f t="shared" si="0"/>
        <v>137.26285714285714</v>
      </c>
      <c r="G6" s="4" t="str">
        <v>张艳秋</v>
      </c>
      <c r="H6" s="1" t="str">
        <v>总经理</v>
      </c>
    </row>
    <row r="7" spans="1:8" x14ac:dyDescent="0.15">
      <c r="A7" s="1" t="s">
        <v>31</v>
      </c>
      <c r="B7" s="1" t="s">
        <v>30</v>
      </c>
      <c r="C7" s="1" t="s">
        <v>56</v>
      </c>
      <c r="D7" s="1">
        <f>SUMIFS('7月社保'!M:M,'7月社保'!B:B,B7)</f>
        <v>960.84</v>
      </c>
      <c r="E7" s="2">
        <f t="shared" si="0"/>
        <v>137.26285714285714</v>
      </c>
    </row>
    <row r="8" spans="1:8" x14ac:dyDescent="0.15">
      <c r="A8" s="1" t="s">
        <v>31</v>
      </c>
      <c r="B8" s="1" t="s">
        <v>30</v>
      </c>
      <c r="C8" s="1" t="s">
        <v>95</v>
      </c>
      <c r="D8" s="1">
        <f>SUMIFS('7月社保'!M:M,'7月社保'!B:B,B8)</f>
        <v>960.84</v>
      </c>
      <c r="E8" s="2">
        <f t="shared" si="0"/>
        <v>137.26285714285714</v>
      </c>
    </row>
    <row r="9" spans="1:8" x14ac:dyDescent="0.15">
      <c r="A9" s="1" t="s">
        <v>31</v>
      </c>
      <c r="B9" s="1" t="s">
        <v>30</v>
      </c>
      <c r="C9" s="1" t="s">
        <v>172</v>
      </c>
      <c r="D9" s="1">
        <f>SUMIFS('7月社保'!M:M,'7月社保'!B:B,B9)</f>
        <v>960.84</v>
      </c>
      <c r="E9" s="2">
        <f t="shared" si="0"/>
        <v>137.26285714285714</v>
      </c>
    </row>
    <row r="10" spans="1:8" x14ac:dyDescent="0.15">
      <c r="A10" s="1" t="s">
        <v>31</v>
      </c>
      <c r="B10" s="1" t="s">
        <v>47</v>
      </c>
      <c r="C10" s="1" t="s">
        <v>34</v>
      </c>
      <c r="D10" s="1">
        <f>SUMIFS('7月社保'!M:M,'7月社保'!B:B,B10)</f>
        <v>960.84</v>
      </c>
      <c r="E10" s="2">
        <f t="shared" si="0"/>
        <v>320.28000000000003</v>
      </c>
      <c r="G10" s="4" t="str" cm="1">
        <f t="array" ref="G10:H12">_xlfn._xlws.FILTER('7月社保'!B:C,'7月社保'!C:C="经理")</f>
        <v>曾雨晴</v>
      </c>
      <c r="H10" s="1" t="str">
        <v>经理</v>
      </c>
    </row>
    <row r="11" spans="1:8" x14ac:dyDescent="0.15">
      <c r="A11" s="1" t="s">
        <v>31</v>
      </c>
      <c r="B11" s="1" t="s">
        <v>47</v>
      </c>
      <c r="C11" s="1" t="s">
        <v>136</v>
      </c>
      <c r="D11" s="1">
        <f>SUMIFS('7月社保'!M:M,'7月社保'!B:B,B11)</f>
        <v>960.84</v>
      </c>
      <c r="E11" s="2">
        <f t="shared" si="0"/>
        <v>320.28000000000003</v>
      </c>
      <c r="G11" s="4" t="str">
        <v>肖静梅</v>
      </c>
      <c r="H11" s="1" t="str">
        <v>经理</v>
      </c>
    </row>
    <row r="12" spans="1:8" x14ac:dyDescent="0.15">
      <c r="A12" s="1" t="s">
        <v>31</v>
      </c>
      <c r="B12" s="1" t="s">
        <v>47</v>
      </c>
      <c r="C12" s="1" t="s">
        <v>22</v>
      </c>
      <c r="D12" s="1">
        <f>SUMIFS('7月社保'!M:M,'7月社保'!B:B,B12)</f>
        <v>960.84</v>
      </c>
      <c r="E12" s="2">
        <f t="shared" si="0"/>
        <v>320.28000000000003</v>
      </c>
      <c r="G12" s="4" t="str">
        <v>王桂明</v>
      </c>
      <c r="H12" s="1" t="str">
        <v>经理</v>
      </c>
    </row>
    <row r="13" spans="1:8" x14ac:dyDescent="0.15">
      <c r="A13" s="1" t="s">
        <v>31</v>
      </c>
      <c r="B13" s="1" t="s">
        <v>50</v>
      </c>
      <c r="C13" s="1" t="s">
        <v>44</v>
      </c>
      <c r="D13" s="1">
        <f>SUMIFS('7月社保'!M:M,'7月社保'!B:B,B13)</f>
        <v>960.84</v>
      </c>
      <c r="E13" s="2">
        <f t="shared" si="0"/>
        <v>137.26285714285714</v>
      </c>
    </row>
    <row r="14" spans="1:8" x14ac:dyDescent="0.15">
      <c r="A14" s="1" t="s">
        <v>31</v>
      </c>
      <c r="B14" s="1" t="s">
        <v>50</v>
      </c>
      <c r="C14" s="1" t="s">
        <v>66</v>
      </c>
      <c r="D14" s="1">
        <f>SUMIFS('7月社保'!M:M,'7月社保'!B:B,B14)</f>
        <v>960.84</v>
      </c>
      <c r="E14" s="2">
        <f t="shared" si="0"/>
        <v>137.26285714285714</v>
      </c>
    </row>
    <row r="15" spans="1:8" x14ac:dyDescent="0.15">
      <c r="A15" s="1" t="s">
        <v>31</v>
      </c>
      <c r="B15" s="1" t="s">
        <v>50</v>
      </c>
      <c r="C15" s="1" t="s">
        <v>26</v>
      </c>
      <c r="D15" s="1">
        <f>SUMIFS('7月社保'!M:M,'7月社保'!B:B,B15)</f>
        <v>960.84</v>
      </c>
      <c r="E15" s="2">
        <f t="shared" si="0"/>
        <v>137.26285714285714</v>
      </c>
    </row>
    <row r="16" spans="1:8" x14ac:dyDescent="0.15">
      <c r="A16" s="1" t="s">
        <v>31</v>
      </c>
      <c r="B16" s="1" t="s">
        <v>50</v>
      </c>
      <c r="C16" s="1" t="s">
        <v>52</v>
      </c>
      <c r="D16" s="1">
        <f>SUMIFS('7月社保'!M:M,'7月社保'!B:B,B16)</f>
        <v>960.84</v>
      </c>
      <c r="E16" s="2">
        <f t="shared" si="0"/>
        <v>137.26285714285714</v>
      </c>
    </row>
    <row r="17" spans="1:5" x14ac:dyDescent="0.15">
      <c r="A17" s="1" t="s">
        <v>31</v>
      </c>
      <c r="B17" s="1" t="s">
        <v>50</v>
      </c>
      <c r="C17" s="1" t="s">
        <v>58</v>
      </c>
      <c r="D17" s="1">
        <f>SUMIFS('7月社保'!M:M,'7月社保'!B:B,B17)</f>
        <v>960.84</v>
      </c>
      <c r="E17" s="2">
        <f t="shared" si="0"/>
        <v>137.26285714285714</v>
      </c>
    </row>
    <row r="18" spans="1:5" x14ac:dyDescent="0.15">
      <c r="A18" s="1" t="s">
        <v>31</v>
      </c>
      <c r="B18" s="1" t="s">
        <v>50</v>
      </c>
      <c r="C18" s="1" t="s">
        <v>60</v>
      </c>
      <c r="D18" s="1">
        <f>SUMIFS('7月社保'!M:M,'7月社保'!B:B,B18)</f>
        <v>960.84</v>
      </c>
      <c r="E18" s="2">
        <f t="shared" si="0"/>
        <v>137.26285714285714</v>
      </c>
    </row>
    <row r="19" spans="1:5" x14ac:dyDescent="0.15">
      <c r="A19" s="1" t="s">
        <v>31</v>
      </c>
      <c r="B19" s="1" t="s">
        <v>50</v>
      </c>
      <c r="C19" s="1" t="s">
        <v>14</v>
      </c>
      <c r="D19" s="1">
        <f>SUMIFS('7月社保'!M:M,'7月社保'!B:B,B19)</f>
        <v>960.84</v>
      </c>
      <c r="E19" s="2">
        <f t="shared" si="0"/>
        <v>137.26285714285714</v>
      </c>
    </row>
    <row r="20" spans="1:5" x14ac:dyDescent="0.15">
      <c r="A20" s="1" t="s">
        <v>31</v>
      </c>
      <c r="B20" s="1" t="s">
        <v>131</v>
      </c>
      <c r="C20" s="1" t="s">
        <v>127</v>
      </c>
      <c r="D20" s="1">
        <f>SUMIFS('7月社保'!M:M,'7月社保'!B:B,B20)</f>
        <v>960.84</v>
      </c>
      <c r="E20" s="2">
        <f t="shared" si="0"/>
        <v>320.28000000000003</v>
      </c>
    </row>
    <row r="21" spans="1:5" x14ac:dyDescent="0.15">
      <c r="A21" s="1" t="s">
        <v>31</v>
      </c>
      <c r="B21" s="1" t="s">
        <v>131</v>
      </c>
      <c r="C21" s="1" t="s">
        <v>28</v>
      </c>
      <c r="D21" s="1">
        <f>SUMIFS('7月社保'!M:M,'7月社保'!B:B,B21)</f>
        <v>960.84</v>
      </c>
      <c r="E21" s="2">
        <f t="shared" si="0"/>
        <v>320.28000000000003</v>
      </c>
    </row>
    <row r="22" spans="1:5" x14ac:dyDescent="0.15">
      <c r="A22" s="1" t="s">
        <v>31</v>
      </c>
      <c r="B22" s="1" t="s">
        <v>131</v>
      </c>
      <c r="C22" s="1" t="s">
        <v>148</v>
      </c>
      <c r="D22" s="1">
        <f>SUMIFS('7月社保'!M:M,'7月社保'!B:B,B22)</f>
        <v>960.84</v>
      </c>
      <c r="E22" s="2">
        <f t="shared" si="0"/>
        <v>320.28000000000003</v>
      </c>
    </row>
    <row r="23" spans="1:5" x14ac:dyDescent="0.15">
      <c r="A23" s="1" t="s">
        <v>31</v>
      </c>
      <c r="B23" s="1" t="s">
        <v>119</v>
      </c>
      <c r="C23" s="1" t="s">
        <v>23</v>
      </c>
      <c r="D23" s="1">
        <f>SUMIFS('7月社保'!M:M,'7月社保'!B:B,B23)</f>
        <v>960.84</v>
      </c>
      <c r="E23" s="2">
        <f t="shared" si="0"/>
        <v>320.28000000000003</v>
      </c>
    </row>
    <row r="24" spans="1:5" x14ac:dyDescent="0.15">
      <c r="A24" s="1" t="s">
        <v>31</v>
      </c>
      <c r="B24" s="1" t="s">
        <v>119</v>
      </c>
      <c r="C24" s="1" t="s">
        <v>77</v>
      </c>
      <c r="D24" s="1">
        <f>SUMIFS('7月社保'!M:M,'7月社保'!B:B,B24)</f>
        <v>960.84</v>
      </c>
      <c r="E24" s="2">
        <f t="shared" si="0"/>
        <v>320.28000000000003</v>
      </c>
    </row>
    <row r="25" spans="1:5" x14ac:dyDescent="0.15">
      <c r="A25" s="1" t="s">
        <v>31</v>
      </c>
      <c r="B25" s="1" t="s">
        <v>119</v>
      </c>
      <c r="C25" s="1" t="s">
        <v>107</v>
      </c>
      <c r="D25" s="1">
        <f>SUMIFS('7月社保'!M:M,'7月社保'!B:B,B25)</f>
        <v>960.84</v>
      </c>
      <c r="E25" s="2">
        <f t="shared" si="0"/>
        <v>320.28000000000003</v>
      </c>
    </row>
    <row r="26" spans="1:5" x14ac:dyDescent="0.15">
      <c r="A26" s="1" t="s">
        <v>39</v>
      </c>
      <c r="B26" s="1" t="s">
        <v>74</v>
      </c>
      <c r="C26" s="1" t="s">
        <v>58</v>
      </c>
      <c r="D26" s="1">
        <f>SUMIFS('7月社保'!M:M,'7月社保'!B:B,B26)</f>
        <v>966.25199999999995</v>
      </c>
      <c r="E26" s="2">
        <f t="shared" si="0"/>
        <v>483.12599999999998</v>
      </c>
    </row>
    <row r="27" spans="1:5" x14ac:dyDescent="0.15">
      <c r="A27" s="1" t="s">
        <v>39</v>
      </c>
      <c r="B27" s="1" t="s">
        <v>74</v>
      </c>
      <c r="C27" s="1" t="s">
        <v>14</v>
      </c>
      <c r="D27" s="1">
        <f>SUMIFS('7月社保'!M:M,'7月社保'!B:B,B27)</f>
        <v>966.25199999999995</v>
      </c>
      <c r="E27" s="2">
        <f t="shared" si="0"/>
        <v>483.12599999999998</v>
      </c>
    </row>
    <row r="28" spans="1:5" x14ac:dyDescent="0.15">
      <c r="A28" s="1" t="s">
        <v>39</v>
      </c>
      <c r="B28" s="1" t="s">
        <v>38</v>
      </c>
      <c r="C28" s="1" t="s">
        <v>43</v>
      </c>
      <c r="D28" s="1">
        <f>SUMIFS('7月社保'!M:M,'7月社保'!B:B,B28)</f>
        <v>960.84</v>
      </c>
      <c r="E28" s="2">
        <f t="shared" si="0"/>
        <v>480.42</v>
      </c>
    </row>
    <row r="29" spans="1:5" x14ac:dyDescent="0.15">
      <c r="A29" s="1" t="s">
        <v>39</v>
      </c>
      <c r="B29" s="1" t="s">
        <v>38</v>
      </c>
      <c r="C29" s="1" t="s">
        <v>172</v>
      </c>
      <c r="D29" s="1">
        <f>SUMIFS('7月社保'!M:M,'7月社保'!B:B,B29)</f>
        <v>960.84</v>
      </c>
      <c r="E29" s="2">
        <f t="shared" si="0"/>
        <v>480.42</v>
      </c>
    </row>
    <row r="30" spans="1:5" x14ac:dyDescent="0.15">
      <c r="A30" s="1" t="s">
        <v>39</v>
      </c>
      <c r="B30" s="1" t="s">
        <v>139</v>
      </c>
      <c r="C30" s="1" t="s">
        <v>65</v>
      </c>
      <c r="D30" s="1">
        <f>SUMIFS('7月社保'!M:M,'7月社保'!B:B,B30)</f>
        <v>966.25199999999995</v>
      </c>
      <c r="E30" s="2">
        <f t="shared" si="0"/>
        <v>322.084</v>
      </c>
    </row>
    <row r="31" spans="1:5" x14ac:dyDescent="0.15">
      <c r="A31" s="1" t="s">
        <v>39</v>
      </c>
      <c r="B31" s="1" t="s">
        <v>139</v>
      </c>
      <c r="C31" s="1" t="s">
        <v>165</v>
      </c>
      <c r="D31" s="1">
        <f>SUMIFS('7月社保'!M:M,'7月社保'!B:B,B31)</f>
        <v>966.25199999999995</v>
      </c>
      <c r="E31" s="2">
        <f t="shared" si="0"/>
        <v>322.084</v>
      </c>
    </row>
    <row r="32" spans="1:5" x14ac:dyDescent="0.15">
      <c r="A32" s="1" t="s">
        <v>39</v>
      </c>
      <c r="B32" s="1" t="s">
        <v>139</v>
      </c>
      <c r="C32" s="1" t="s">
        <v>70</v>
      </c>
      <c r="D32" s="1">
        <f>SUMIFS('7月社保'!M:M,'7月社保'!B:B,B32)</f>
        <v>966.25199999999995</v>
      </c>
      <c r="E32" s="2">
        <f t="shared" si="0"/>
        <v>322.084</v>
      </c>
    </row>
  </sheetData>
  <mergeCells count="1">
    <mergeCell ref="A1:E1"/>
  </mergeCells>
  <phoneticPr fontId="18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F36" sqref="F36"/>
    </sheetView>
  </sheetViews>
  <sheetFormatPr defaultColWidth="9" defaultRowHeight="13.5" x14ac:dyDescent="0.15"/>
  <sheetData/>
  <phoneticPr fontId="1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7月社保</vt:lpstr>
      <vt:lpstr>分摊表</vt:lpstr>
      <vt:lpstr>总经理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k16921</cp:lastModifiedBy>
  <dcterms:created xsi:type="dcterms:W3CDTF">2023-05-12T11:15:00Z</dcterms:created>
  <dcterms:modified xsi:type="dcterms:W3CDTF">2025-08-13T06:04:00Z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A4FCB7FF42394410BA9D9B0E3B8E823A_13</vt:lpwstr>
  </property>
</Properties>
</file>