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7\"/>
    </mc:Choice>
  </mc:AlternateContent>
  <xr:revisionPtr revIDLastSave="0" documentId="13_ncr:1_{D99811FA-1ED1-4B73-838D-424BA4B53E7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目录" sheetId="12" r:id="rId1"/>
    <sheet name="明细及反馈核算" sheetId="3" r:id="rId2"/>
    <sheet name="①单据编号-确认每单参与人员" sheetId="11" r:id="rId3"/>
    <sheet name="②人员对应嘉宾名单统计" sheetId="10" r:id="rId4"/>
    <sheet name="统计表-奖励" sheetId="5" r:id="rId5"/>
    <sheet name="统计表-扣业绩" sheetId="6" r:id="rId6"/>
    <sheet name="统计表-门店" sheetId="7" r:id="rId7"/>
    <sheet name="嘉宾数量统计" sheetId="9" r:id="rId8"/>
  </sheets>
  <definedNames>
    <definedName name="_xlnm._FilterDatabase" localSheetId="2" hidden="1">'①单据编号-确认每单参与人员'!$A$2:$H$171</definedName>
    <definedName name="_xlnm._FilterDatabase" localSheetId="1" hidden="1">明细及反馈核算!$A$2:$AA$177</definedName>
    <definedName name="_xlnm._FilterDatabase" localSheetId="4" hidden="1">'统计表-奖励'!$A$2:$D$103</definedName>
    <definedName name="_xlnm._FilterDatabase" localSheetId="5" hidden="1">'统计表-扣业绩'!$A$2:$O$103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1" i="3" l="1"/>
  <c r="N30" i="9"/>
  <c r="M30" i="9"/>
  <c r="L30" i="9"/>
  <c r="K30" i="9"/>
  <c r="J30" i="9"/>
  <c r="I30" i="9"/>
  <c r="H30" i="9"/>
  <c r="G30" i="9"/>
  <c r="F30" i="9"/>
  <c r="E30" i="9"/>
  <c r="D30" i="9"/>
  <c r="C30" i="9"/>
  <c r="N29" i="9"/>
  <c r="M29" i="9"/>
  <c r="L29" i="9"/>
  <c r="K29" i="9"/>
  <c r="J29" i="9"/>
  <c r="I29" i="9"/>
  <c r="H29" i="9"/>
  <c r="G29" i="9"/>
  <c r="F29" i="9"/>
  <c r="E29" i="9"/>
  <c r="D29" i="9"/>
  <c r="C29" i="9"/>
  <c r="N28" i="9"/>
  <c r="M28" i="9"/>
  <c r="L28" i="9"/>
  <c r="K28" i="9"/>
  <c r="J28" i="9"/>
  <c r="I28" i="9"/>
  <c r="H28" i="9"/>
  <c r="G28" i="9"/>
  <c r="F28" i="9"/>
  <c r="E28" i="9"/>
  <c r="D28" i="9"/>
  <c r="C28" i="9"/>
  <c r="N27" i="9"/>
  <c r="M27" i="9"/>
  <c r="L27" i="9"/>
  <c r="K27" i="9"/>
  <c r="J27" i="9"/>
  <c r="I27" i="9"/>
  <c r="H27" i="9"/>
  <c r="G27" i="9"/>
  <c r="F27" i="9"/>
  <c r="E27" i="9"/>
  <c r="D27" i="9"/>
  <c r="C27" i="9"/>
  <c r="N26" i="9"/>
  <c r="M26" i="9"/>
  <c r="L26" i="9"/>
  <c r="K26" i="9"/>
  <c r="J26" i="9"/>
  <c r="I26" i="9"/>
  <c r="H26" i="9"/>
  <c r="G26" i="9"/>
  <c r="F26" i="9"/>
  <c r="E26" i="9"/>
  <c r="D26" i="9"/>
  <c r="C26" i="9"/>
  <c r="N25" i="9"/>
  <c r="M25" i="9"/>
  <c r="L25" i="9"/>
  <c r="K25" i="9"/>
  <c r="J25" i="9"/>
  <c r="I25" i="9"/>
  <c r="H25" i="9"/>
  <c r="G25" i="9"/>
  <c r="F25" i="9"/>
  <c r="E25" i="9"/>
  <c r="D25" i="9"/>
  <c r="C25" i="9"/>
  <c r="N24" i="9"/>
  <c r="M24" i="9"/>
  <c r="L24" i="9"/>
  <c r="K24" i="9"/>
  <c r="J24" i="9"/>
  <c r="I24" i="9"/>
  <c r="H24" i="9"/>
  <c r="G24" i="9"/>
  <c r="F24" i="9"/>
  <c r="E24" i="9"/>
  <c r="D24" i="9"/>
  <c r="C24" i="9"/>
  <c r="N23" i="9"/>
  <c r="M23" i="9"/>
  <c r="L23" i="9"/>
  <c r="K23" i="9"/>
  <c r="J23" i="9"/>
  <c r="I23" i="9"/>
  <c r="H23" i="9"/>
  <c r="G23" i="9"/>
  <c r="F23" i="9"/>
  <c r="E23" i="9"/>
  <c r="D23" i="9"/>
  <c r="C23" i="9"/>
  <c r="N22" i="9"/>
  <c r="M22" i="9"/>
  <c r="L22" i="9"/>
  <c r="K22" i="9"/>
  <c r="J22" i="9"/>
  <c r="I22" i="9"/>
  <c r="H22" i="9"/>
  <c r="G22" i="9"/>
  <c r="F22" i="9"/>
  <c r="E22" i="9"/>
  <c r="D22" i="9"/>
  <c r="C22" i="9"/>
  <c r="N21" i="9"/>
  <c r="M21" i="9"/>
  <c r="L21" i="9"/>
  <c r="K21" i="9"/>
  <c r="J21" i="9"/>
  <c r="I21" i="9"/>
  <c r="H21" i="9"/>
  <c r="G21" i="9"/>
  <c r="F21" i="9"/>
  <c r="E21" i="9"/>
  <c r="D21" i="9"/>
  <c r="C21" i="9"/>
  <c r="N20" i="9"/>
  <c r="M20" i="9"/>
  <c r="L20" i="9"/>
  <c r="K20" i="9"/>
  <c r="J20" i="9"/>
  <c r="I20" i="9"/>
  <c r="H20" i="9"/>
  <c r="G20" i="9"/>
  <c r="F20" i="9"/>
  <c r="E20" i="9"/>
  <c r="D20" i="9"/>
  <c r="C20" i="9"/>
  <c r="N19" i="9"/>
  <c r="M19" i="9"/>
  <c r="L19" i="9"/>
  <c r="K19" i="9"/>
  <c r="J19" i="9"/>
  <c r="I19" i="9"/>
  <c r="H19" i="9"/>
  <c r="G19" i="9"/>
  <c r="F19" i="9"/>
  <c r="E19" i="9"/>
  <c r="D19" i="9"/>
  <c r="C19" i="9"/>
  <c r="N18" i="9"/>
  <c r="M18" i="9"/>
  <c r="L18" i="9"/>
  <c r="K18" i="9"/>
  <c r="J18" i="9"/>
  <c r="I18" i="9"/>
  <c r="H18" i="9"/>
  <c r="G18" i="9"/>
  <c r="F18" i="9"/>
  <c r="E18" i="9"/>
  <c r="D18" i="9"/>
  <c r="C18" i="9"/>
  <c r="N17" i="9"/>
  <c r="M17" i="9"/>
  <c r="L17" i="9"/>
  <c r="K17" i="9"/>
  <c r="J17" i="9"/>
  <c r="I17" i="9"/>
  <c r="H17" i="9"/>
  <c r="G17" i="9"/>
  <c r="F17" i="9"/>
  <c r="E17" i="9"/>
  <c r="D17" i="9"/>
  <c r="C17" i="9"/>
  <c r="N16" i="9"/>
  <c r="M16" i="9"/>
  <c r="L16" i="9"/>
  <c r="K16" i="9"/>
  <c r="J16" i="9"/>
  <c r="I16" i="9"/>
  <c r="H16" i="9"/>
  <c r="G16" i="9"/>
  <c r="F16" i="9"/>
  <c r="E16" i="9"/>
  <c r="D16" i="9"/>
  <c r="C16" i="9"/>
  <c r="N15" i="9"/>
  <c r="M15" i="9"/>
  <c r="L15" i="9"/>
  <c r="K15" i="9"/>
  <c r="J15" i="9"/>
  <c r="I15" i="9"/>
  <c r="H15" i="9"/>
  <c r="G15" i="9"/>
  <c r="F15" i="9"/>
  <c r="E15" i="9"/>
  <c r="D15" i="9"/>
  <c r="C15" i="9"/>
  <c r="N14" i="9"/>
  <c r="M14" i="9"/>
  <c r="L14" i="9"/>
  <c r="K14" i="9"/>
  <c r="J14" i="9"/>
  <c r="I14" i="9"/>
  <c r="H14" i="9"/>
  <c r="G14" i="9"/>
  <c r="F14" i="9"/>
  <c r="E14" i="9"/>
  <c r="D14" i="9"/>
  <c r="C14" i="9"/>
  <c r="N13" i="9"/>
  <c r="M13" i="9"/>
  <c r="L13" i="9"/>
  <c r="K13" i="9"/>
  <c r="J13" i="9"/>
  <c r="I13" i="9"/>
  <c r="H13" i="9"/>
  <c r="G13" i="9"/>
  <c r="F13" i="9"/>
  <c r="E13" i="9"/>
  <c r="D13" i="9"/>
  <c r="C13" i="9"/>
  <c r="N12" i="9"/>
  <c r="M12" i="9"/>
  <c r="L12" i="9"/>
  <c r="K12" i="9"/>
  <c r="J12" i="9"/>
  <c r="I12" i="9"/>
  <c r="H12" i="9"/>
  <c r="G12" i="9"/>
  <c r="F12" i="9"/>
  <c r="E12" i="9"/>
  <c r="D12" i="9"/>
  <c r="C12" i="9"/>
  <c r="N11" i="9"/>
  <c r="M11" i="9"/>
  <c r="L11" i="9"/>
  <c r="K11" i="9"/>
  <c r="J11" i="9"/>
  <c r="I11" i="9"/>
  <c r="H11" i="9"/>
  <c r="G11" i="9"/>
  <c r="F11" i="9"/>
  <c r="E11" i="9"/>
  <c r="D11" i="9"/>
  <c r="C11" i="9"/>
  <c r="N10" i="9"/>
  <c r="M10" i="9"/>
  <c r="L10" i="9"/>
  <c r="K10" i="9"/>
  <c r="J10" i="9"/>
  <c r="I10" i="9"/>
  <c r="H10" i="9"/>
  <c r="G10" i="9"/>
  <c r="F10" i="9"/>
  <c r="E10" i="9"/>
  <c r="D10" i="9"/>
  <c r="C10" i="9"/>
  <c r="N9" i="9"/>
  <c r="M9" i="9"/>
  <c r="L9" i="9"/>
  <c r="K9" i="9"/>
  <c r="J9" i="9"/>
  <c r="I9" i="9"/>
  <c r="H9" i="9"/>
  <c r="G9" i="9"/>
  <c r="F9" i="9"/>
  <c r="E9" i="9"/>
  <c r="D9" i="9"/>
  <c r="C9" i="9"/>
  <c r="N8" i="9"/>
  <c r="M8" i="9"/>
  <c r="L8" i="9"/>
  <c r="K8" i="9"/>
  <c r="J8" i="9"/>
  <c r="I8" i="9"/>
  <c r="H8" i="9"/>
  <c r="G8" i="9"/>
  <c r="F8" i="9"/>
  <c r="E8" i="9"/>
  <c r="D8" i="9"/>
  <c r="C8" i="9"/>
  <c r="N7" i="9"/>
  <c r="M7" i="9"/>
  <c r="L7" i="9"/>
  <c r="K7" i="9"/>
  <c r="J7" i="9"/>
  <c r="I7" i="9"/>
  <c r="H7" i="9"/>
  <c r="G7" i="9"/>
  <c r="F7" i="9"/>
  <c r="E7" i="9"/>
  <c r="D7" i="9"/>
  <c r="C7" i="9"/>
  <c r="N6" i="9"/>
  <c r="M6" i="9"/>
  <c r="L6" i="9"/>
  <c r="K6" i="9"/>
  <c r="J6" i="9"/>
  <c r="I6" i="9"/>
  <c r="H6" i="9"/>
  <c r="G6" i="9"/>
  <c r="F6" i="9"/>
  <c r="E6" i="9"/>
  <c r="D6" i="9"/>
  <c r="C6" i="9"/>
  <c r="N5" i="9"/>
  <c r="M5" i="9"/>
  <c r="L5" i="9"/>
  <c r="K5" i="9"/>
  <c r="J5" i="9"/>
  <c r="I5" i="9"/>
  <c r="H5" i="9"/>
  <c r="G5" i="9"/>
  <c r="F5" i="9"/>
  <c r="E5" i="9"/>
  <c r="D5" i="9"/>
  <c r="C5" i="9"/>
  <c r="N4" i="9"/>
  <c r="M4" i="9"/>
  <c r="L4" i="9"/>
  <c r="K4" i="9"/>
  <c r="J4" i="9"/>
  <c r="I4" i="9"/>
  <c r="H4" i="9"/>
  <c r="G4" i="9"/>
  <c r="F4" i="9"/>
  <c r="E4" i="9"/>
  <c r="D4" i="9"/>
  <c r="C4" i="9"/>
  <c r="L29" i="7"/>
  <c r="K29" i="7"/>
  <c r="J29" i="7"/>
  <c r="I29" i="7"/>
  <c r="H29" i="7"/>
  <c r="G29" i="7"/>
  <c r="F29" i="7"/>
  <c r="E29" i="7"/>
  <c r="D29" i="7"/>
  <c r="C29" i="7"/>
  <c r="B29" i="7"/>
  <c r="L28" i="7"/>
  <c r="K28" i="7"/>
  <c r="J28" i="7"/>
  <c r="I28" i="7"/>
  <c r="H28" i="7"/>
  <c r="G28" i="7"/>
  <c r="F28" i="7"/>
  <c r="E28" i="7"/>
  <c r="D28" i="7"/>
  <c r="C28" i="7"/>
  <c r="B28" i="7"/>
  <c r="L27" i="7"/>
  <c r="K27" i="7"/>
  <c r="J27" i="7"/>
  <c r="I27" i="7"/>
  <c r="H27" i="7"/>
  <c r="G27" i="7"/>
  <c r="F27" i="7"/>
  <c r="E27" i="7"/>
  <c r="D27" i="7"/>
  <c r="C27" i="7"/>
  <c r="B27" i="7"/>
  <c r="L26" i="7"/>
  <c r="K26" i="7"/>
  <c r="J26" i="7"/>
  <c r="I26" i="7"/>
  <c r="H26" i="7"/>
  <c r="G26" i="7"/>
  <c r="F26" i="7"/>
  <c r="E26" i="7"/>
  <c r="D26" i="7"/>
  <c r="C26" i="7"/>
  <c r="B26" i="7"/>
  <c r="L25" i="7"/>
  <c r="K25" i="7"/>
  <c r="J25" i="7"/>
  <c r="I25" i="7"/>
  <c r="H25" i="7"/>
  <c r="G25" i="7"/>
  <c r="F25" i="7"/>
  <c r="E25" i="7"/>
  <c r="D25" i="7"/>
  <c r="C25" i="7"/>
  <c r="B25" i="7"/>
  <c r="L24" i="7"/>
  <c r="K24" i="7"/>
  <c r="J24" i="7"/>
  <c r="I24" i="7"/>
  <c r="H24" i="7"/>
  <c r="G24" i="7"/>
  <c r="F24" i="7"/>
  <c r="E24" i="7"/>
  <c r="D24" i="7"/>
  <c r="C24" i="7"/>
  <c r="B24" i="7"/>
  <c r="L23" i="7"/>
  <c r="K23" i="7"/>
  <c r="J23" i="7"/>
  <c r="I23" i="7"/>
  <c r="H23" i="7"/>
  <c r="G23" i="7"/>
  <c r="F23" i="7"/>
  <c r="E23" i="7"/>
  <c r="D23" i="7"/>
  <c r="C23" i="7"/>
  <c r="B23" i="7"/>
  <c r="L22" i="7"/>
  <c r="K22" i="7"/>
  <c r="J22" i="7"/>
  <c r="I22" i="7"/>
  <c r="H22" i="7"/>
  <c r="G22" i="7"/>
  <c r="F22" i="7"/>
  <c r="E22" i="7"/>
  <c r="D22" i="7"/>
  <c r="C22" i="7"/>
  <c r="B22" i="7"/>
  <c r="L21" i="7"/>
  <c r="K21" i="7"/>
  <c r="J21" i="7"/>
  <c r="I21" i="7"/>
  <c r="H21" i="7"/>
  <c r="G21" i="7"/>
  <c r="F21" i="7"/>
  <c r="E21" i="7"/>
  <c r="D21" i="7"/>
  <c r="C21" i="7"/>
  <c r="B21" i="7"/>
  <c r="L20" i="7"/>
  <c r="K20" i="7"/>
  <c r="J20" i="7"/>
  <c r="I20" i="7"/>
  <c r="H20" i="7"/>
  <c r="G20" i="7"/>
  <c r="F20" i="7"/>
  <c r="E20" i="7"/>
  <c r="D20" i="7"/>
  <c r="C20" i="7"/>
  <c r="B20" i="7"/>
  <c r="L19" i="7"/>
  <c r="K19" i="7"/>
  <c r="J19" i="7"/>
  <c r="I19" i="7"/>
  <c r="H19" i="7"/>
  <c r="G19" i="7"/>
  <c r="F19" i="7"/>
  <c r="E19" i="7"/>
  <c r="D19" i="7"/>
  <c r="C19" i="7"/>
  <c r="B19" i="7"/>
  <c r="L18" i="7"/>
  <c r="K18" i="7"/>
  <c r="J18" i="7"/>
  <c r="I18" i="7"/>
  <c r="H18" i="7"/>
  <c r="G18" i="7"/>
  <c r="F18" i="7"/>
  <c r="E18" i="7"/>
  <c r="D18" i="7"/>
  <c r="C18" i="7"/>
  <c r="B18" i="7"/>
  <c r="L17" i="7"/>
  <c r="K17" i="7"/>
  <c r="J17" i="7"/>
  <c r="I17" i="7"/>
  <c r="H17" i="7"/>
  <c r="G17" i="7"/>
  <c r="F17" i="7"/>
  <c r="E17" i="7"/>
  <c r="D17" i="7"/>
  <c r="C17" i="7"/>
  <c r="B17" i="7"/>
  <c r="L16" i="7"/>
  <c r="K16" i="7"/>
  <c r="J16" i="7"/>
  <c r="I16" i="7"/>
  <c r="H16" i="7"/>
  <c r="G16" i="7"/>
  <c r="F16" i="7"/>
  <c r="E16" i="7"/>
  <c r="D16" i="7"/>
  <c r="C16" i="7"/>
  <c r="B16" i="7"/>
  <c r="L15" i="7"/>
  <c r="K15" i="7"/>
  <c r="J15" i="7"/>
  <c r="I15" i="7"/>
  <c r="H15" i="7"/>
  <c r="G15" i="7"/>
  <c r="F15" i="7"/>
  <c r="E15" i="7"/>
  <c r="D15" i="7"/>
  <c r="C15" i="7"/>
  <c r="B15" i="7"/>
  <c r="L14" i="7"/>
  <c r="K14" i="7"/>
  <c r="J14" i="7"/>
  <c r="I14" i="7"/>
  <c r="H14" i="7"/>
  <c r="G14" i="7"/>
  <c r="F14" i="7"/>
  <c r="E14" i="7"/>
  <c r="D14" i="7"/>
  <c r="C14" i="7"/>
  <c r="B14" i="7"/>
  <c r="L13" i="7"/>
  <c r="K13" i="7"/>
  <c r="J13" i="7"/>
  <c r="I13" i="7"/>
  <c r="H13" i="7"/>
  <c r="G13" i="7"/>
  <c r="F13" i="7"/>
  <c r="E13" i="7"/>
  <c r="D13" i="7"/>
  <c r="C13" i="7"/>
  <c r="B13" i="7"/>
  <c r="L12" i="7"/>
  <c r="K12" i="7"/>
  <c r="J12" i="7"/>
  <c r="I12" i="7"/>
  <c r="H12" i="7"/>
  <c r="G12" i="7"/>
  <c r="F12" i="7"/>
  <c r="E12" i="7"/>
  <c r="D12" i="7"/>
  <c r="C12" i="7"/>
  <c r="B12" i="7"/>
  <c r="L11" i="7"/>
  <c r="K11" i="7"/>
  <c r="J11" i="7"/>
  <c r="I11" i="7"/>
  <c r="H11" i="7"/>
  <c r="G11" i="7"/>
  <c r="F11" i="7"/>
  <c r="E11" i="7"/>
  <c r="D11" i="7"/>
  <c r="C11" i="7"/>
  <c r="B11" i="7"/>
  <c r="L10" i="7"/>
  <c r="K10" i="7"/>
  <c r="J10" i="7"/>
  <c r="I10" i="7"/>
  <c r="H10" i="7"/>
  <c r="G10" i="7"/>
  <c r="F10" i="7"/>
  <c r="E10" i="7"/>
  <c r="D10" i="7"/>
  <c r="C10" i="7"/>
  <c r="B10" i="7"/>
  <c r="L9" i="7"/>
  <c r="K9" i="7"/>
  <c r="J9" i="7"/>
  <c r="I9" i="7"/>
  <c r="H9" i="7"/>
  <c r="G9" i="7"/>
  <c r="F9" i="7"/>
  <c r="E9" i="7"/>
  <c r="D9" i="7"/>
  <c r="C9" i="7"/>
  <c r="B9" i="7"/>
  <c r="L8" i="7"/>
  <c r="K8" i="7"/>
  <c r="J8" i="7"/>
  <c r="I8" i="7"/>
  <c r="H8" i="7"/>
  <c r="G8" i="7"/>
  <c r="F8" i="7"/>
  <c r="E8" i="7"/>
  <c r="D8" i="7"/>
  <c r="C8" i="7"/>
  <c r="B8" i="7"/>
  <c r="L7" i="7"/>
  <c r="K7" i="7"/>
  <c r="J7" i="7"/>
  <c r="I7" i="7"/>
  <c r="H7" i="7"/>
  <c r="G7" i="7"/>
  <c r="F7" i="7"/>
  <c r="E7" i="7"/>
  <c r="D7" i="7"/>
  <c r="C7" i="7"/>
  <c r="B7" i="7"/>
  <c r="L6" i="7"/>
  <c r="K6" i="7"/>
  <c r="J6" i="7"/>
  <c r="I6" i="7"/>
  <c r="H6" i="7"/>
  <c r="G6" i="7"/>
  <c r="F6" i="7"/>
  <c r="E6" i="7"/>
  <c r="D6" i="7"/>
  <c r="C6" i="7"/>
  <c r="B6" i="7"/>
  <c r="L5" i="7"/>
  <c r="K5" i="7"/>
  <c r="J5" i="7"/>
  <c r="I5" i="7"/>
  <c r="H5" i="7"/>
  <c r="G5" i="7"/>
  <c r="F5" i="7"/>
  <c r="E5" i="7"/>
  <c r="D5" i="7"/>
  <c r="C5" i="7"/>
  <c r="B5" i="7"/>
  <c r="L4" i="7"/>
  <c r="K4" i="7"/>
  <c r="J4" i="7"/>
  <c r="I4" i="7"/>
  <c r="H4" i="7"/>
  <c r="G4" i="7"/>
  <c r="F4" i="7"/>
  <c r="E4" i="7"/>
  <c r="D4" i="7"/>
  <c r="C4" i="7"/>
  <c r="B4" i="7"/>
  <c r="L3" i="7"/>
  <c r="K3" i="7"/>
  <c r="J3" i="7"/>
  <c r="I3" i="7"/>
  <c r="H3" i="7"/>
  <c r="G3" i="7"/>
  <c r="F3" i="7"/>
  <c r="E3" i="7"/>
  <c r="D3" i="7"/>
  <c r="C3" i="7"/>
  <c r="B3" i="7"/>
  <c r="J103" i="6"/>
  <c r="I103" i="6"/>
  <c r="H103" i="6"/>
  <c r="F103" i="6"/>
  <c r="E103" i="6"/>
  <c r="J102" i="6"/>
  <c r="I102" i="6"/>
  <c r="H102" i="6"/>
  <c r="G102" i="6"/>
  <c r="G103" i="6" s="1"/>
  <c r="F102" i="6"/>
  <c r="E102" i="6"/>
  <c r="J101" i="6"/>
  <c r="I101" i="6"/>
  <c r="H101" i="6"/>
  <c r="G101" i="6"/>
  <c r="F101" i="6"/>
  <c r="E101" i="6"/>
  <c r="J100" i="6"/>
  <c r="I100" i="6"/>
  <c r="F100" i="6"/>
  <c r="J99" i="6"/>
  <c r="H99" i="6"/>
  <c r="G99" i="6"/>
  <c r="E99" i="6"/>
  <c r="J98" i="6"/>
  <c r="I98" i="6"/>
  <c r="H98" i="6"/>
  <c r="F98" i="6"/>
  <c r="E98" i="6"/>
  <c r="J97" i="6"/>
  <c r="I97" i="6"/>
  <c r="H97" i="6"/>
  <c r="G97" i="6"/>
  <c r="E97" i="6"/>
  <c r="J96" i="6"/>
  <c r="I96" i="6"/>
  <c r="H96" i="6"/>
  <c r="E96" i="6"/>
  <c r="J95" i="6"/>
  <c r="I95" i="6"/>
  <c r="H95" i="6"/>
  <c r="G95" i="6"/>
  <c r="F95" i="6"/>
  <c r="E95" i="6"/>
  <c r="J94" i="6"/>
  <c r="I94" i="6"/>
  <c r="H94" i="6"/>
  <c r="G94" i="6"/>
  <c r="F94" i="6"/>
  <c r="J93" i="6"/>
  <c r="I93" i="6"/>
  <c r="H93" i="6"/>
  <c r="G93" i="6"/>
  <c r="F93" i="6"/>
  <c r="E93" i="6"/>
  <c r="H92" i="6"/>
  <c r="G92" i="6"/>
  <c r="F92" i="6"/>
  <c r="J91" i="6"/>
  <c r="I91" i="6"/>
  <c r="H91" i="6"/>
  <c r="E91" i="6"/>
  <c r="H90" i="6"/>
  <c r="J89" i="6"/>
  <c r="I89" i="6"/>
  <c r="H89" i="6"/>
  <c r="G89" i="6"/>
  <c r="F89" i="6"/>
  <c r="J88" i="6"/>
  <c r="I88" i="6"/>
  <c r="H88" i="6"/>
  <c r="G88" i="6"/>
  <c r="F88" i="6"/>
  <c r="E88" i="6"/>
  <c r="J87" i="6"/>
  <c r="F87" i="6"/>
  <c r="E87" i="6"/>
  <c r="H86" i="6"/>
  <c r="F86" i="6"/>
  <c r="E86" i="6"/>
  <c r="J85" i="6"/>
  <c r="I85" i="6"/>
  <c r="H85" i="6"/>
  <c r="G85" i="6"/>
  <c r="F85" i="6"/>
  <c r="E85" i="6"/>
  <c r="I84" i="6"/>
  <c r="H84" i="6"/>
  <c r="G84" i="6"/>
  <c r="F84" i="6"/>
  <c r="E84" i="6"/>
  <c r="J83" i="6"/>
  <c r="I83" i="6"/>
  <c r="H83" i="6"/>
  <c r="G83" i="6"/>
  <c r="E83" i="6"/>
  <c r="J82" i="6"/>
  <c r="I82" i="6"/>
  <c r="H82" i="6"/>
  <c r="G82" i="6"/>
  <c r="F82" i="6"/>
  <c r="J81" i="6"/>
  <c r="I81" i="6"/>
  <c r="H81" i="6"/>
  <c r="G81" i="6"/>
  <c r="F81" i="6"/>
  <c r="E81" i="6"/>
  <c r="J80" i="6"/>
  <c r="I80" i="6"/>
  <c r="H80" i="6"/>
  <c r="F80" i="6"/>
  <c r="E80" i="6"/>
  <c r="J79" i="6"/>
  <c r="H79" i="6"/>
  <c r="G79" i="6"/>
  <c r="J78" i="6"/>
  <c r="I78" i="6"/>
  <c r="H78" i="6"/>
  <c r="G78" i="6"/>
  <c r="F78" i="6"/>
  <c r="E78" i="6"/>
  <c r="J77" i="6"/>
  <c r="I77" i="6"/>
  <c r="H77" i="6"/>
  <c r="E77" i="6"/>
  <c r="J76" i="6"/>
  <c r="I76" i="6"/>
  <c r="H76" i="6"/>
  <c r="G76" i="6"/>
  <c r="E76" i="6"/>
  <c r="J75" i="6"/>
  <c r="I75" i="6"/>
  <c r="J74" i="6"/>
  <c r="I74" i="6"/>
  <c r="H74" i="6"/>
  <c r="G74" i="6"/>
  <c r="F74" i="6"/>
  <c r="E74" i="6"/>
  <c r="I73" i="6"/>
  <c r="H73" i="6"/>
  <c r="G73" i="6"/>
  <c r="F73" i="6"/>
  <c r="E73" i="6"/>
  <c r="J72" i="6"/>
  <c r="I72" i="6"/>
  <c r="H72" i="6"/>
  <c r="G72" i="6"/>
  <c r="F72" i="6"/>
  <c r="E72" i="6"/>
  <c r="J71" i="6"/>
  <c r="I71" i="6"/>
  <c r="H71" i="6"/>
  <c r="E71" i="6"/>
  <c r="J70" i="6"/>
  <c r="I70" i="6"/>
  <c r="H70" i="6"/>
  <c r="G70" i="6"/>
  <c r="F70" i="6"/>
  <c r="J69" i="6"/>
  <c r="I69" i="6"/>
  <c r="J68" i="6"/>
  <c r="I68" i="6"/>
  <c r="G68" i="6"/>
  <c r="E68" i="6"/>
  <c r="J67" i="6"/>
  <c r="I67" i="6"/>
  <c r="H67" i="6"/>
  <c r="E67" i="6"/>
  <c r="J66" i="6"/>
  <c r="G66" i="6"/>
  <c r="F66" i="6"/>
  <c r="I65" i="6"/>
  <c r="F65" i="6"/>
  <c r="E65" i="6"/>
  <c r="J64" i="6"/>
  <c r="I64" i="6"/>
  <c r="H64" i="6"/>
  <c r="G64" i="6"/>
  <c r="F64" i="6"/>
  <c r="J63" i="6"/>
  <c r="I63" i="6"/>
  <c r="H63" i="6"/>
  <c r="G63" i="6"/>
  <c r="F63" i="6"/>
  <c r="E63" i="6"/>
  <c r="I62" i="6"/>
  <c r="H62" i="6"/>
  <c r="G62" i="6"/>
  <c r="F62" i="6"/>
  <c r="J61" i="6"/>
  <c r="I61" i="6"/>
  <c r="H61" i="6"/>
  <c r="J60" i="6"/>
  <c r="I60" i="6"/>
  <c r="J59" i="6"/>
  <c r="I59" i="6"/>
  <c r="G59" i="6"/>
  <c r="J58" i="6"/>
  <c r="I58" i="6"/>
  <c r="H58" i="6"/>
  <c r="G58" i="6"/>
  <c r="F58" i="6"/>
  <c r="E58" i="6"/>
  <c r="J57" i="6"/>
  <c r="E57" i="6"/>
  <c r="J56" i="6"/>
  <c r="H56" i="6"/>
  <c r="G56" i="6"/>
  <c r="F56" i="6"/>
  <c r="J55" i="6"/>
  <c r="I55" i="6"/>
  <c r="H55" i="6"/>
  <c r="I54" i="6"/>
  <c r="H54" i="6"/>
  <c r="G54" i="6"/>
  <c r="F54" i="6"/>
  <c r="J53" i="6"/>
  <c r="I53" i="6"/>
  <c r="H53" i="6"/>
  <c r="G53" i="6"/>
  <c r="E53" i="6"/>
  <c r="J52" i="6"/>
  <c r="I52" i="6"/>
  <c r="H52" i="6"/>
  <c r="F52" i="6"/>
  <c r="E52" i="6"/>
  <c r="J51" i="6"/>
  <c r="I51" i="6"/>
  <c r="H51" i="6"/>
  <c r="G51" i="6"/>
  <c r="F51" i="6"/>
  <c r="E51" i="6"/>
  <c r="J50" i="6"/>
  <c r="I50" i="6"/>
  <c r="H50" i="6"/>
  <c r="G50" i="6"/>
  <c r="F50" i="6"/>
  <c r="E50" i="6"/>
  <c r="J49" i="6"/>
  <c r="I49" i="6"/>
  <c r="G49" i="6"/>
  <c r="F49" i="6"/>
  <c r="E49" i="6"/>
  <c r="J48" i="6"/>
  <c r="H48" i="6"/>
  <c r="G48" i="6"/>
  <c r="F48" i="6"/>
  <c r="E48" i="6"/>
  <c r="J47" i="6"/>
  <c r="I47" i="6"/>
  <c r="H47" i="6"/>
  <c r="G47" i="6"/>
  <c r="E47" i="6"/>
  <c r="J46" i="6"/>
  <c r="H46" i="6"/>
  <c r="F46" i="6"/>
  <c r="E46" i="6"/>
  <c r="J45" i="6"/>
  <c r="I45" i="6"/>
  <c r="H45" i="6"/>
  <c r="G45" i="6"/>
  <c r="E45" i="6"/>
  <c r="J44" i="6"/>
  <c r="H44" i="6"/>
  <c r="G44" i="6"/>
  <c r="F44" i="6"/>
  <c r="E44" i="6"/>
  <c r="J43" i="6"/>
  <c r="I43" i="6"/>
  <c r="H43" i="6"/>
  <c r="F43" i="6"/>
  <c r="J42" i="6"/>
  <c r="H42" i="6"/>
  <c r="G42" i="6"/>
  <c r="F42" i="6"/>
  <c r="J41" i="6"/>
  <c r="H41" i="6"/>
  <c r="G41" i="6"/>
  <c r="F41" i="6"/>
  <c r="E41" i="6"/>
  <c r="J40" i="6"/>
  <c r="I40" i="6"/>
  <c r="H40" i="6"/>
  <c r="G40" i="6"/>
  <c r="F40" i="6"/>
  <c r="J39" i="6"/>
  <c r="H39" i="6"/>
  <c r="G39" i="6"/>
  <c r="F39" i="6"/>
  <c r="J38" i="6"/>
  <c r="I38" i="6"/>
  <c r="H38" i="6"/>
  <c r="G38" i="6"/>
  <c r="F38" i="6"/>
  <c r="H37" i="6"/>
  <c r="G37" i="6"/>
  <c r="I36" i="6"/>
  <c r="H36" i="6"/>
  <c r="F36" i="6"/>
  <c r="E36" i="6"/>
  <c r="I35" i="6"/>
  <c r="G35" i="6"/>
  <c r="J34" i="6"/>
  <c r="I34" i="6"/>
  <c r="H34" i="6"/>
  <c r="G34" i="6"/>
  <c r="F34" i="6"/>
  <c r="J33" i="6"/>
  <c r="I33" i="6"/>
  <c r="G33" i="6"/>
  <c r="E33" i="6"/>
  <c r="J32" i="6"/>
  <c r="I32" i="6"/>
  <c r="H32" i="6"/>
  <c r="E32" i="6"/>
  <c r="J31" i="6"/>
  <c r="I31" i="6"/>
  <c r="H31" i="6"/>
  <c r="G31" i="6"/>
  <c r="E31" i="6"/>
  <c r="J30" i="6"/>
  <c r="I30" i="6"/>
  <c r="H30" i="6"/>
  <c r="G30" i="6"/>
  <c r="F30" i="6"/>
  <c r="E30" i="6"/>
  <c r="I29" i="6"/>
  <c r="F29" i="6"/>
  <c r="E29" i="6"/>
  <c r="J28" i="6"/>
  <c r="I28" i="6"/>
  <c r="H28" i="6"/>
  <c r="G28" i="6"/>
  <c r="F28" i="6"/>
  <c r="J26" i="6"/>
  <c r="I26" i="6"/>
  <c r="H26" i="6"/>
  <c r="G26" i="6"/>
  <c r="F26" i="6"/>
  <c r="E26" i="6"/>
  <c r="J25" i="6"/>
  <c r="I25" i="6"/>
  <c r="H25" i="6"/>
  <c r="F25" i="6"/>
  <c r="E25" i="6"/>
  <c r="I24" i="6"/>
  <c r="H24" i="6"/>
  <c r="G24" i="6"/>
  <c r="F24" i="6"/>
  <c r="E24" i="6"/>
  <c r="J23" i="6"/>
  <c r="I23" i="6"/>
  <c r="H23" i="6"/>
  <c r="G23" i="6"/>
  <c r="E23" i="6"/>
  <c r="J22" i="6"/>
  <c r="I22" i="6"/>
  <c r="H22" i="6"/>
  <c r="G22" i="6"/>
  <c r="F22" i="6"/>
  <c r="J21" i="6"/>
  <c r="I21" i="6"/>
  <c r="H21" i="6"/>
  <c r="F21" i="6"/>
  <c r="J20" i="6"/>
  <c r="I20" i="6"/>
  <c r="H20" i="6"/>
  <c r="G20" i="6"/>
  <c r="F20" i="6"/>
  <c r="E20" i="6"/>
  <c r="J19" i="6"/>
  <c r="I19" i="6"/>
  <c r="H19" i="6"/>
  <c r="G19" i="6"/>
  <c r="F19" i="6"/>
  <c r="E19" i="6"/>
  <c r="I18" i="6"/>
  <c r="H18" i="6"/>
  <c r="G18" i="6"/>
  <c r="F18" i="6"/>
  <c r="E18" i="6"/>
  <c r="J17" i="6"/>
  <c r="I17" i="6"/>
  <c r="H17" i="6"/>
  <c r="G17" i="6"/>
  <c r="J16" i="6"/>
  <c r="I16" i="6"/>
  <c r="G16" i="6"/>
  <c r="E16" i="6"/>
  <c r="J15" i="6"/>
  <c r="I15" i="6"/>
  <c r="H15" i="6"/>
  <c r="G15" i="6"/>
  <c r="E15" i="6"/>
  <c r="J14" i="6"/>
  <c r="I14" i="6"/>
  <c r="H14" i="6"/>
  <c r="G14" i="6"/>
  <c r="E14" i="6"/>
  <c r="I13" i="6"/>
  <c r="H13" i="6"/>
  <c r="G13" i="6"/>
  <c r="F13" i="6"/>
  <c r="E13" i="6"/>
  <c r="J12" i="6"/>
  <c r="I12" i="6"/>
  <c r="G12" i="6"/>
  <c r="F12" i="6"/>
  <c r="I11" i="6"/>
  <c r="H11" i="6"/>
  <c r="G11" i="6"/>
  <c r="F11" i="6"/>
  <c r="E11" i="6"/>
  <c r="J10" i="6"/>
  <c r="I10" i="6"/>
  <c r="H10" i="6"/>
  <c r="G10" i="6"/>
  <c r="F10" i="6"/>
  <c r="E10" i="6"/>
  <c r="J9" i="6"/>
  <c r="I9" i="6"/>
  <c r="H9" i="6"/>
  <c r="G9" i="6"/>
  <c r="F9" i="6"/>
  <c r="J8" i="6"/>
  <c r="I8" i="6"/>
  <c r="H8" i="6"/>
  <c r="G8" i="6"/>
  <c r="F8" i="6"/>
  <c r="E8" i="6"/>
  <c r="J7" i="6"/>
  <c r="I7" i="6"/>
  <c r="G7" i="6"/>
  <c r="F7" i="6"/>
  <c r="E7" i="6"/>
  <c r="J6" i="6"/>
  <c r="I6" i="6"/>
  <c r="H6" i="6"/>
  <c r="G6" i="6"/>
  <c r="F6" i="6"/>
  <c r="E6" i="6"/>
  <c r="J5" i="6"/>
  <c r="I5" i="6"/>
  <c r="H5" i="6"/>
  <c r="G5" i="6"/>
  <c r="F5" i="6"/>
  <c r="I4" i="6"/>
  <c r="H4" i="6"/>
  <c r="G4" i="6"/>
  <c r="E4" i="6"/>
  <c r="O3" i="6"/>
  <c r="O1" i="6" s="1"/>
  <c r="N3" i="6"/>
  <c r="N1" i="6" s="1"/>
  <c r="M3" i="6"/>
  <c r="M1" i="6" s="1"/>
  <c r="L3" i="6"/>
  <c r="L1" i="6" s="1"/>
  <c r="K3" i="6"/>
  <c r="K1" i="6" s="1"/>
  <c r="I3" i="6"/>
  <c r="H3" i="6"/>
  <c r="F3" i="6"/>
  <c r="E3" i="6"/>
  <c r="J103" i="5"/>
  <c r="I103" i="5"/>
  <c r="H103" i="5"/>
  <c r="G103" i="5"/>
  <c r="F103" i="5"/>
  <c r="E103" i="5"/>
  <c r="J102" i="5"/>
  <c r="H102" i="5"/>
  <c r="G102" i="5"/>
  <c r="F102" i="5"/>
  <c r="E102" i="5"/>
  <c r="I102" i="5" s="1"/>
  <c r="J101" i="5"/>
  <c r="H101" i="5"/>
  <c r="G101" i="5"/>
  <c r="F101" i="5"/>
  <c r="E101" i="5"/>
  <c r="I101" i="5" s="1"/>
  <c r="J100" i="5"/>
  <c r="H100" i="5"/>
  <c r="G100" i="5"/>
  <c r="F100" i="5"/>
  <c r="E100" i="5"/>
  <c r="I100" i="5" s="1"/>
  <c r="J99" i="5"/>
  <c r="H99" i="5"/>
  <c r="G99" i="5"/>
  <c r="F99" i="5"/>
  <c r="E99" i="5"/>
  <c r="I99" i="5" s="1"/>
  <c r="J98" i="5"/>
  <c r="H98" i="5"/>
  <c r="G98" i="5"/>
  <c r="F98" i="5"/>
  <c r="E98" i="5"/>
  <c r="I98" i="5" s="1"/>
  <c r="J97" i="5"/>
  <c r="H97" i="5"/>
  <c r="G97" i="5"/>
  <c r="F97" i="5"/>
  <c r="E97" i="5"/>
  <c r="I97" i="5" s="1"/>
  <c r="J96" i="5"/>
  <c r="H96" i="5"/>
  <c r="G96" i="5"/>
  <c r="F96" i="5"/>
  <c r="E96" i="5"/>
  <c r="I96" i="5" s="1"/>
  <c r="J95" i="5"/>
  <c r="H95" i="5"/>
  <c r="G95" i="5"/>
  <c r="F95" i="5"/>
  <c r="E95" i="5"/>
  <c r="I95" i="5" s="1"/>
  <c r="J94" i="5"/>
  <c r="H94" i="5"/>
  <c r="G94" i="5"/>
  <c r="F94" i="5"/>
  <c r="E94" i="5"/>
  <c r="I94" i="5" s="1"/>
  <c r="J93" i="5"/>
  <c r="H93" i="5"/>
  <c r="G93" i="5"/>
  <c r="F93" i="5"/>
  <c r="E93" i="5"/>
  <c r="I93" i="5" s="1"/>
  <c r="J92" i="5"/>
  <c r="H92" i="5"/>
  <c r="G92" i="5"/>
  <c r="F92" i="5"/>
  <c r="E92" i="5"/>
  <c r="I92" i="5" s="1"/>
  <c r="J91" i="5"/>
  <c r="H91" i="5"/>
  <c r="G91" i="5"/>
  <c r="F91" i="5"/>
  <c r="E91" i="5"/>
  <c r="I91" i="5" s="1"/>
  <c r="J90" i="5"/>
  <c r="H90" i="5"/>
  <c r="G90" i="5"/>
  <c r="F90" i="5"/>
  <c r="E90" i="5"/>
  <c r="I90" i="5" s="1"/>
  <c r="J89" i="5"/>
  <c r="H89" i="5"/>
  <c r="G89" i="5"/>
  <c r="F89" i="5"/>
  <c r="E89" i="5"/>
  <c r="I89" i="5" s="1"/>
  <c r="J88" i="5"/>
  <c r="H88" i="5"/>
  <c r="G88" i="5"/>
  <c r="F88" i="5"/>
  <c r="E88" i="5"/>
  <c r="I88" i="5" s="1"/>
  <c r="J87" i="5"/>
  <c r="I87" i="5"/>
  <c r="H87" i="5"/>
  <c r="G87" i="5"/>
  <c r="F87" i="5"/>
  <c r="E87" i="5"/>
  <c r="J86" i="5"/>
  <c r="H86" i="5"/>
  <c r="G86" i="5"/>
  <c r="F86" i="5"/>
  <c r="E86" i="5"/>
  <c r="I86" i="5" s="1"/>
  <c r="J85" i="5"/>
  <c r="H85" i="5"/>
  <c r="G85" i="5"/>
  <c r="F85" i="5"/>
  <c r="E85" i="5"/>
  <c r="I85" i="5" s="1"/>
  <c r="J84" i="5"/>
  <c r="H84" i="5"/>
  <c r="G84" i="5"/>
  <c r="F84" i="5"/>
  <c r="E84" i="5"/>
  <c r="I84" i="5" s="1"/>
  <c r="J83" i="5"/>
  <c r="H83" i="5"/>
  <c r="G83" i="5"/>
  <c r="F83" i="5"/>
  <c r="E83" i="5"/>
  <c r="I83" i="5" s="1"/>
  <c r="J82" i="5"/>
  <c r="H82" i="5"/>
  <c r="G82" i="5"/>
  <c r="F82" i="5"/>
  <c r="E82" i="5"/>
  <c r="I82" i="5" s="1"/>
  <c r="J81" i="5"/>
  <c r="H81" i="5"/>
  <c r="G81" i="5"/>
  <c r="F81" i="5"/>
  <c r="E81" i="5"/>
  <c r="I81" i="5" s="1"/>
  <c r="J80" i="5"/>
  <c r="H80" i="5"/>
  <c r="G80" i="5"/>
  <c r="F80" i="5"/>
  <c r="E80" i="5"/>
  <c r="I80" i="5" s="1"/>
  <c r="J79" i="5"/>
  <c r="H79" i="5"/>
  <c r="G79" i="5"/>
  <c r="F79" i="5"/>
  <c r="E79" i="5"/>
  <c r="I79" i="5" s="1"/>
  <c r="J78" i="5"/>
  <c r="I78" i="5"/>
  <c r="H78" i="5"/>
  <c r="G78" i="5"/>
  <c r="F78" i="5"/>
  <c r="E78" i="5"/>
  <c r="J77" i="5"/>
  <c r="H77" i="5"/>
  <c r="G77" i="5"/>
  <c r="F77" i="5"/>
  <c r="E77" i="5"/>
  <c r="I77" i="5" s="1"/>
  <c r="J76" i="5"/>
  <c r="H76" i="5"/>
  <c r="G76" i="5"/>
  <c r="F76" i="5"/>
  <c r="E76" i="5"/>
  <c r="I76" i="5" s="1"/>
  <c r="J75" i="5"/>
  <c r="H75" i="5"/>
  <c r="G75" i="5"/>
  <c r="F75" i="5"/>
  <c r="E75" i="5"/>
  <c r="I75" i="5" s="1"/>
  <c r="J74" i="5"/>
  <c r="H74" i="5"/>
  <c r="G74" i="5"/>
  <c r="F74" i="5"/>
  <c r="E74" i="5"/>
  <c r="I74" i="5" s="1"/>
  <c r="J73" i="5"/>
  <c r="H73" i="5"/>
  <c r="G73" i="5"/>
  <c r="F73" i="5"/>
  <c r="E73" i="5"/>
  <c r="I73" i="5" s="1"/>
  <c r="J72" i="5"/>
  <c r="I72" i="5"/>
  <c r="H72" i="5"/>
  <c r="G72" i="5"/>
  <c r="F72" i="5"/>
  <c r="E72" i="5"/>
  <c r="J71" i="5"/>
  <c r="H71" i="5"/>
  <c r="G71" i="5"/>
  <c r="F71" i="5"/>
  <c r="E71" i="5"/>
  <c r="I71" i="5" s="1"/>
  <c r="J70" i="5"/>
  <c r="H70" i="5"/>
  <c r="G70" i="5"/>
  <c r="F70" i="5"/>
  <c r="E70" i="5"/>
  <c r="I70" i="5" s="1"/>
  <c r="J69" i="5"/>
  <c r="H69" i="5"/>
  <c r="G69" i="5"/>
  <c r="F69" i="5"/>
  <c r="E69" i="5"/>
  <c r="I69" i="5" s="1"/>
  <c r="J68" i="5"/>
  <c r="H68" i="5"/>
  <c r="G68" i="5"/>
  <c r="F68" i="5"/>
  <c r="E68" i="5"/>
  <c r="I68" i="5" s="1"/>
  <c r="J67" i="5"/>
  <c r="H67" i="5"/>
  <c r="G67" i="5"/>
  <c r="F67" i="5"/>
  <c r="E67" i="5"/>
  <c r="I67" i="5" s="1"/>
  <c r="J66" i="5"/>
  <c r="H66" i="5"/>
  <c r="G66" i="5"/>
  <c r="F66" i="5"/>
  <c r="E66" i="5"/>
  <c r="I66" i="5" s="1"/>
  <c r="J65" i="5"/>
  <c r="H65" i="5"/>
  <c r="G65" i="5"/>
  <c r="F65" i="5"/>
  <c r="E65" i="5"/>
  <c r="I65" i="5" s="1"/>
  <c r="J64" i="5"/>
  <c r="H64" i="5"/>
  <c r="G64" i="5"/>
  <c r="F64" i="5"/>
  <c r="E64" i="5"/>
  <c r="I64" i="5" s="1"/>
  <c r="J63" i="5"/>
  <c r="H63" i="5"/>
  <c r="G63" i="5"/>
  <c r="F63" i="5"/>
  <c r="E63" i="5"/>
  <c r="I63" i="5" s="1"/>
  <c r="J62" i="5"/>
  <c r="I62" i="5"/>
  <c r="H62" i="5"/>
  <c r="G62" i="5"/>
  <c r="F62" i="5"/>
  <c r="E62" i="5"/>
  <c r="J61" i="5"/>
  <c r="H61" i="5"/>
  <c r="G61" i="5"/>
  <c r="F61" i="5"/>
  <c r="E61" i="5"/>
  <c r="I61" i="5" s="1"/>
  <c r="J60" i="5"/>
  <c r="H60" i="5"/>
  <c r="G60" i="5"/>
  <c r="F60" i="5"/>
  <c r="E60" i="5"/>
  <c r="I60" i="5" s="1"/>
  <c r="J59" i="5"/>
  <c r="H59" i="5"/>
  <c r="G59" i="5"/>
  <c r="F59" i="5"/>
  <c r="E59" i="5"/>
  <c r="I59" i="5" s="1"/>
  <c r="J58" i="5"/>
  <c r="H58" i="5"/>
  <c r="G58" i="5"/>
  <c r="F58" i="5"/>
  <c r="E58" i="5"/>
  <c r="I58" i="5" s="1"/>
  <c r="J57" i="5"/>
  <c r="I57" i="5"/>
  <c r="H57" i="5"/>
  <c r="G57" i="5"/>
  <c r="F57" i="5"/>
  <c r="E57" i="5"/>
  <c r="J56" i="5"/>
  <c r="H56" i="5"/>
  <c r="G56" i="5"/>
  <c r="F56" i="5"/>
  <c r="E56" i="5"/>
  <c r="I56" i="5" s="1"/>
  <c r="J55" i="5"/>
  <c r="H55" i="5"/>
  <c r="G55" i="5"/>
  <c r="F55" i="5"/>
  <c r="E55" i="5"/>
  <c r="I55" i="5" s="1"/>
  <c r="J54" i="5"/>
  <c r="H54" i="5"/>
  <c r="G54" i="5"/>
  <c r="F54" i="5"/>
  <c r="E54" i="5"/>
  <c r="I54" i="5" s="1"/>
  <c r="J53" i="5"/>
  <c r="H53" i="5"/>
  <c r="G53" i="5"/>
  <c r="F53" i="5"/>
  <c r="E53" i="5"/>
  <c r="I53" i="5" s="1"/>
  <c r="J52" i="5"/>
  <c r="H52" i="5"/>
  <c r="G52" i="5"/>
  <c r="F52" i="5"/>
  <c r="E52" i="5"/>
  <c r="I52" i="5" s="1"/>
  <c r="J51" i="5"/>
  <c r="H51" i="5"/>
  <c r="G51" i="5"/>
  <c r="F51" i="5"/>
  <c r="E51" i="5"/>
  <c r="I51" i="5" s="1"/>
  <c r="J50" i="5"/>
  <c r="H50" i="5"/>
  <c r="G50" i="5"/>
  <c r="F50" i="5"/>
  <c r="E50" i="5"/>
  <c r="I50" i="5" s="1"/>
  <c r="J49" i="5"/>
  <c r="H49" i="5"/>
  <c r="G49" i="5"/>
  <c r="F49" i="5"/>
  <c r="E49" i="5"/>
  <c r="I49" i="5" s="1"/>
  <c r="J48" i="5"/>
  <c r="H48" i="5"/>
  <c r="G48" i="5"/>
  <c r="F48" i="5"/>
  <c r="E48" i="5"/>
  <c r="I48" i="5" s="1"/>
  <c r="J47" i="5"/>
  <c r="H47" i="5"/>
  <c r="G47" i="5"/>
  <c r="F47" i="5"/>
  <c r="E47" i="5"/>
  <c r="I47" i="5" s="1"/>
  <c r="J46" i="5"/>
  <c r="H46" i="5"/>
  <c r="G46" i="5"/>
  <c r="F46" i="5"/>
  <c r="E46" i="5"/>
  <c r="I46" i="5" s="1"/>
  <c r="J45" i="5"/>
  <c r="H45" i="5"/>
  <c r="G45" i="5"/>
  <c r="F45" i="5"/>
  <c r="E45" i="5"/>
  <c r="I45" i="5" s="1"/>
  <c r="J44" i="5"/>
  <c r="H44" i="5"/>
  <c r="G44" i="5"/>
  <c r="F44" i="5"/>
  <c r="E44" i="5"/>
  <c r="I44" i="5" s="1"/>
  <c r="J43" i="5"/>
  <c r="I43" i="5"/>
  <c r="H43" i="5"/>
  <c r="G43" i="5"/>
  <c r="F43" i="5"/>
  <c r="E43" i="5"/>
  <c r="J42" i="5"/>
  <c r="H42" i="5"/>
  <c r="G42" i="5"/>
  <c r="F42" i="5"/>
  <c r="E42" i="5"/>
  <c r="I42" i="5" s="1"/>
  <c r="J41" i="5"/>
  <c r="H41" i="5"/>
  <c r="G41" i="5"/>
  <c r="F41" i="5"/>
  <c r="E41" i="5"/>
  <c r="I41" i="5" s="1"/>
  <c r="J40" i="5"/>
  <c r="H40" i="5"/>
  <c r="G40" i="5"/>
  <c r="F40" i="5"/>
  <c r="E40" i="5"/>
  <c r="I40" i="5" s="1"/>
  <c r="J39" i="5"/>
  <c r="H39" i="5"/>
  <c r="G39" i="5"/>
  <c r="F39" i="5"/>
  <c r="E39" i="5"/>
  <c r="I39" i="5" s="1"/>
  <c r="J38" i="5"/>
  <c r="I38" i="5"/>
  <c r="H38" i="5"/>
  <c r="G38" i="5"/>
  <c r="F38" i="5"/>
  <c r="E38" i="5"/>
  <c r="J37" i="5"/>
  <c r="H37" i="5"/>
  <c r="G37" i="5"/>
  <c r="F37" i="5"/>
  <c r="E37" i="5"/>
  <c r="I37" i="5" s="1"/>
  <c r="J36" i="5"/>
  <c r="H36" i="5"/>
  <c r="G36" i="5"/>
  <c r="F36" i="5"/>
  <c r="E36" i="5"/>
  <c r="I36" i="5" s="1"/>
  <c r="J35" i="5"/>
  <c r="H35" i="5"/>
  <c r="G35" i="5"/>
  <c r="F35" i="5"/>
  <c r="E35" i="5"/>
  <c r="I35" i="5" s="1"/>
  <c r="J34" i="5"/>
  <c r="H34" i="5"/>
  <c r="G34" i="5"/>
  <c r="F34" i="5"/>
  <c r="E34" i="5"/>
  <c r="I34" i="5" s="1"/>
  <c r="J33" i="5"/>
  <c r="H33" i="5"/>
  <c r="G33" i="5"/>
  <c r="F33" i="5"/>
  <c r="E33" i="5"/>
  <c r="I33" i="5" s="1"/>
  <c r="J32" i="5"/>
  <c r="H32" i="5"/>
  <c r="G32" i="5"/>
  <c r="F32" i="5"/>
  <c r="E32" i="5"/>
  <c r="I32" i="5" s="1"/>
  <c r="J31" i="5"/>
  <c r="H31" i="5"/>
  <c r="G31" i="5"/>
  <c r="F31" i="5"/>
  <c r="E31" i="5"/>
  <c r="I31" i="5" s="1"/>
  <c r="J30" i="5"/>
  <c r="H30" i="5"/>
  <c r="G30" i="5"/>
  <c r="F30" i="5"/>
  <c r="E30" i="5"/>
  <c r="I30" i="5" s="1"/>
  <c r="J29" i="5"/>
  <c r="H29" i="5"/>
  <c r="G29" i="5"/>
  <c r="F29" i="5"/>
  <c r="E29" i="5"/>
  <c r="I29" i="5" s="1"/>
  <c r="J28" i="5"/>
  <c r="H28" i="5"/>
  <c r="G28" i="5"/>
  <c r="F28" i="5"/>
  <c r="E28" i="5"/>
  <c r="I28" i="5" s="1"/>
  <c r="J27" i="5"/>
  <c r="H27" i="5"/>
  <c r="G27" i="5"/>
  <c r="F27" i="5"/>
  <c r="E27" i="5"/>
  <c r="I27" i="5" s="1"/>
  <c r="J26" i="5"/>
  <c r="H26" i="5"/>
  <c r="G26" i="5"/>
  <c r="F26" i="5"/>
  <c r="E26" i="5"/>
  <c r="I26" i="5" s="1"/>
  <c r="J25" i="5"/>
  <c r="H25" i="5"/>
  <c r="G25" i="5"/>
  <c r="F25" i="5"/>
  <c r="E25" i="5"/>
  <c r="I25" i="5" s="1"/>
  <c r="J24" i="5"/>
  <c r="H24" i="5"/>
  <c r="G24" i="5"/>
  <c r="F24" i="5"/>
  <c r="E24" i="5"/>
  <c r="I24" i="5" s="1"/>
  <c r="J23" i="5"/>
  <c r="I23" i="5"/>
  <c r="H23" i="5"/>
  <c r="G23" i="5"/>
  <c r="F23" i="5"/>
  <c r="E23" i="5"/>
  <c r="J22" i="5"/>
  <c r="H22" i="5"/>
  <c r="G22" i="5"/>
  <c r="F22" i="5"/>
  <c r="E22" i="5"/>
  <c r="I22" i="5" s="1"/>
  <c r="J21" i="5"/>
  <c r="H21" i="5"/>
  <c r="G21" i="5"/>
  <c r="F21" i="5"/>
  <c r="E21" i="5"/>
  <c r="I21" i="5" s="1"/>
  <c r="J20" i="5"/>
  <c r="H20" i="5"/>
  <c r="G20" i="5"/>
  <c r="F20" i="5"/>
  <c r="E20" i="5"/>
  <c r="I20" i="5" s="1"/>
  <c r="J19" i="5"/>
  <c r="H19" i="5"/>
  <c r="G19" i="5"/>
  <c r="F19" i="5"/>
  <c r="E19" i="5"/>
  <c r="I19" i="5" s="1"/>
  <c r="J18" i="5"/>
  <c r="H18" i="5"/>
  <c r="G18" i="5"/>
  <c r="F18" i="5"/>
  <c r="E18" i="5"/>
  <c r="I18" i="5" s="1"/>
  <c r="J17" i="5"/>
  <c r="H17" i="5"/>
  <c r="G17" i="5"/>
  <c r="F17" i="5"/>
  <c r="E17" i="5"/>
  <c r="I17" i="5" s="1"/>
  <c r="J16" i="5"/>
  <c r="H16" i="5"/>
  <c r="G16" i="5"/>
  <c r="F16" i="5"/>
  <c r="E16" i="5"/>
  <c r="I16" i="5" s="1"/>
  <c r="J15" i="5"/>
  <c r="H15" i="5"/>
  <c r="G15" i="5"/>
  <c r="F15" i="5"/>
  <c r="E15" i="5"/>
  <c r="I15" i="5" s="1"/>
  <c r="J14" i="5"/>
  <c r="H14" i="5"/>
  <c r="G14" i="5"/>
  <c r="F14" i="5"/>
  <c r="E14" i="5"/>
  <c r="I14" i="5" s="1"/>
  <c r="J13" i="5"/>
  <c r="H13" i="5"/>
  <c r="G13" i="5"/>
  <c r="F13" i="5"/>
  <c r="E13" i="5"/>
  <c r="I13" i="5" s="1"/>
  <c r="J12" i="5"/>
  <c r="H12" i="5"/>
  <c r="G12" i="5"/>
  <c r="F12" i="5"/>
  <c r="E12" i="5"/>
  <c r="I12" i="5" s="1"/>
  <c r="J11" i="5"/>
  <c r="I11" i="5"/>
  <c r="H11" i="5"/>
  <c r="G11" i="5"/>
  <c r="F11" i="5"/>
  <c r="E11" i="5"/>
  <c r="J10" i="5"/>
  <c r="H10" i="5"/>
  <c r="G10" i="5"/>
  <c r="F10" i="5"/>
  <c r="E10" i="5"/>
  <c r="I10" i="5" s="1"/>
  <c r="J9" i="5"/>
  <c r="H9" i="5"/>
  <c r="G9" i="5"/>
  <c r="F9" i="5"/>
  <c r="E9" i="5"/>
  <c r="I9" i="5" s="1"/>
  <c r="J8" i="5"/>
  <c r="H8" i="5"/>
  <c r="G8" i="5"/>
  <c r="F8" i="5"/>
  <c r="E8" i="5"/>
  <c r="I8" i="5" s="1"/>
  <c r="J7" i="5"/>
  <c r="H7" i="5"/>
  <c r="G7" i="5"/>
  <c r="F7" i="5"/>
  <c r="E7" i="5"/>
  <c r="I7" i="5" s="1"/>
  <c r="J6" i="5"/>
  <c r="H6" i="5"/>
  <c r="G6" i="5"/>
  <c r="F6" i="5"/>
  <c r="E6" i="5"/>
  <c r="I6" i="5" s="1"/>
  <c r="J5" i="5"/>
  <c r="H5" i="5"/>
  <c r="G5" i="5"/>
  <c r="F5" i="5"/>
  <c r="E5" i="5"/>
  <c r="I5" i="5" s="1"/>
  <c r="J4" i="5"/>
  <c r="H4" i="5"/>
  <c r="G4" i="5"/>
  <c r="F4" i="5"/>
  <c r="E4" i="5"/>
  <c r="I4" i="5" s="1"/>
  <c r="O3" i="5"/>
  <c r="O1" i="5" s="1"/>
  <c r="N3" i="5"/>
  <c r="N1" i="5" s="1"/>
  <c r="M3" i="5"/>
  <c r="M1" i="5" s="1"/>
  <c r="L3" i="5"/>
  <c r="L1" i="5" s="1"/>
  <c r="K3" i="5"/>
  <c r="K1" i="5" s="1"/>
  <c r="J3" i="5"/>
  <c r="H3" i="5"/>
  <c r="G3" i="5"/>
  <c r="F3" i="5"/>
  <c r="E3" i="5"/>
  <c r="I3" i="5" s="1"/>
  <c r="C84" i="10"/>
  <c r="C83" i="10"/>
  <c r="B83" i="10"/>
  <c r="C82" i="10"/>
  <c r="B82" i="10"/>
  <c r="A1" i="10" a="1"/>
  <c r="B66" i="10" s="1"/>
  <c r="E177" i="3"/>
  <c r="B177" i="3"/>
  <c r="E176" i="3"/>
  <c r="B176" i="3"/>
  <c r="E175" i="3"/>
  <c r="B175" i="3"/>
  <c r="E174" i="3"/>
  <c r="B174" i="3"/>
  <c r="E173" i="3"/>
  <c r="B173" i="3"/>
  <c r="E172" i="3"/>
  <c r="B172" i="3"/>
  <c r="E171" i="3"/>
  <c r="B171" i="3"/>
  <c r="E170" i="3"/>
  <c r="B170" i="3"/>
  <c r="E169" i="3"/>
  <c r="B169" i="3"/>
  <c r="E168" i="3"/>
  <c r="B168" i="3"/>
  <c r="E167" i="3"/>
  <c r="B167" i="3"/>
  <c r="E166" i="3"/>
  <c r="B166" i="3"/>
  <c r="E165" i="3"/>
  <c r="B165" i="3"/>
  <c r="E164" i="3"/>
  <c r="B164" i="3"/>
  <c r="E163" i="3"/>
  <c r="B163" i="3"/>
  <c r="E162" i="3"/>
  <c r="B162" i="3"/>
  <c r="E161" i="3"/>
  <c r="B161" i="3"/>
  <c r="E160" i="3"/>
  <c r="B160" i="3"/>
  <c r="E159" i="3"/>
  <c r="B159" i="3"/>
  <c r="E158" i="3"/>
  <c r="B158" i="3"/>
  <c r="E157" i="3"/>
  <c r="B157" i="3"/>
  <c r="E156" i="3"/>
  <c r="B156" i="3"/>
  <c r="E155" i="3"/>
  <c r="B155" i="3"/>
  <c r="E154" i="3"/>
  <c r="B154" i="3"/>
  <c r="E153" i="3"/>
  <c r="B153" i="3"/>
  <c r="E152" i="3"/>
  <c r="B152" i="3"/>
  <c r="E151" i="3"/>
  <c r="B151" i="3"/>
  <c r="E150" i="3"/>
  <c r="B150" i="3"/>
  <c r="E149" i="3"/>
  <c r="B149" i="3"/>
  <c r="E148" i="3"/>
  <c r="B148" i="3"/>
  <c r="E147" i="3"/>
  <c r="B147" i="3"/>
  <c r="E146" i="3"/>
  <c r="B146" i="3"/>
  <c r="E145" i="3"/>
  <c r="B145" i="3"/>
  <c r="E144" i="3"/>
  <c r="B144" i="3"/>
  <c r="E143" i="3"/>
  <c r="B143" i="3"/>
  <c r="E142" i="3"/>
  <c r="B142" i="3"/>
  <c r="E141" i="3"/>
  <c r="B141" i="3"/>
  <c r="E140" i="3"/>
  <c r="B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F171" i="11"/>
  <c r="D171" i="11"/>
  <c r="B171" i="11"/>
  <c r="C171" i="11" s="1"/>
  <c r="F170" i="11"/>
  <c r="D170" i="11"/>
  <c r="B170" i="11"/>
  <c r="C170" i="11" s="1"/>
  <c r="A2" i="11" a="1"/>
  <c r="F103" i="11" s="1"/>
  <c r="F2" i="9" l="1"/>
  <c r="M2" i="9"/>
  <c r="B21" i="11"/>
  <c r="C21" i="11" s="1"/>
  <c r="B77" i="11"/>
  <c r="C77" i="11" s="1"/>
  <c r="F112" i="11"/>
  <c r="F152" i="11"/>
  <c r="O30" i="9"/>
  <c r="E2" i="9"/>
  <c r="B116" i="11"/>
  <c r="C116" i="11" s="1"/>
  <c r="J1" i="7"/>
  <c r="D27" i="11"/>
  <c r="F153" i="11"/>
  <c r="D28" i="11"/>
  <c r="F155" i="11"/>
  <c r="F20" i="11"/>
  <c r="B50" i="11"/>
  <c r="C50" i="11" s="1"/>
  <c r="D76" i="11"/>
  <c r="D112" i="11"/>
  <c r="F150" i="11"/>
  <c r="B21" i="10"/>
  <c r="B58" i="10"/>
  <c r="D52" i="11"/>
  <c r="D84" i="11"/>
  <c r="B24" i="10"/>
  <c r="B63" i="10"/>
  <c r="D29" i="11"/>
  <c r="D54" i="11"/>
  <c r="F86" i="11"/>
  <c r="B122" i="11"/>
  <c r="C122" i="11" s="1"/>
  <c r="F161" i="11"/>
  <c r="B28" i="10"/>
  <c r="B70" i="10"/>
  <c r="F84" i="11"/>
  <c r="B163" i="11"/>
  <c r="C163" i="11" s="1"/>
  <c r="B114" i="11"/>
  <c r="C114" i="11" s="1"/>
  <c r="H1" i="7"/>
  <c r="E1" i="7"/>
  <c r="I1" i="7"/>
  <c r="G1" i="7"/>
  <c r="F4" i="11"/>
  <c r="D30" i="11"/>
  <c r="F61" i="11"/>
  <c r="D89" i="11"/>
  <c r="F123" i="11"/>
  <c r="B37" i="10"/>
  <c r="B74" i="10"/>
  <c r="B5" i="11"/>
  <c r="C5" i="11" s="1"/>
  <c r="B31" i="11"/>
  <c r="C31" i="11" s="1"/>
  <c r="B62" i="11"/>
  <c r="C62" i="11" s="1"/>
  <c r="F89" i="11"/>
  <c r="F125" i="11"/>
  <c r="B167" i="11"/>
  <c r="C167" i="11" s="1"/>
  <c r="B38" i="10"/>
  <c r="B76" i="10"/>
  <c r="B27" i="11"/>
  <c r="C27" i="11" s="1"/>
  <c r="F50" i="11"/>
  <c r="F83" i="11"/>
  <c r="D153" i="11"/>
  <c r="B23" i="10"/>
  <c r="B62" i="10"/>
  <c r="D50" i="11"/>
  <c r="B22" i="10"/>
  <c r="B59" i="10"/>
  <c r="F27" i="11"/>
  <c r="B53" i="11"/>
  <c r="C53" i="11" s="1"/>
  <c r="F115" i="11"/>
  <c r="B154" i="11"/>
  <c r="C154" i="11" s="1"/>
  <c r="B25" i="10"/>
  <c r="B67" i="10"/>
  <c r="D85" i="11"/>
  <c r="B157" i="11"/>
  <c r="C157" i="11" s="1"/>
  <c r="B27" i="10"/>
  <c r="B69" i="10"/>
  <c r="D4" i="11"/>
  <c r="D61" i="11"/>
  <c r="B123" i="11"/>
  <c r="C123" i="11" s="1"/>
  <c r="F37" i="11"/>
  <c r="B41" i="10"/>
  <c r="D53" i="11"/>
  <c r="B26" i="10"/>
  <c r="B68" i="10"/>
  <c r="D7" i="11"/>
  <c r="B38" i="11"/>
  <c r="C38" i="11" s="1"/>
  <c r="B64" i="11"/>
  <c r="C64" i="11" s="1"/>
  <c r="D96" i="11"/>
  <c r="D128" i="11"/>
  <c r="F167" i="11"/>
  <c r="B40" i="10"/>
  <c r="B80" i="10"/>
  <c r="F7" i="11"/>
  <c r="D38" i="11"/>
  <c r="D64" i="11"/>
  <c r="B98" i="11"/>
  <c r="C98" i="11" s="1"/>
  <c r="B129" i="11"/>
  <c r="C129" i="11" s="1"/>
  <c r="D168" i="11"/>
  <c r="B8" i="11"/>
  <c r="C8" i="11" s="1"/>
  <c r="F38" i="11"/>
  <c r="F64" i="11"/>
  <c r="D136" i="11"/>
  <c r="F168" i="11"/>
  <c r="B2" i="10"/>
  <c r="B42" i="10"/>
  <c r="D113" i="11"/>
  <c r="D9" i="11"/>
  <c r="B39" i="11"/>
  <c r="C39" i="11" s="1"/>
  <c r="B65" i="11"/>
  <c r="C65" i="11" s="1"/>
  <c r="F98" i="11"/>
  <c r="B137" i="11"/>
  <c r="C137" i="11" s="1"/>
  <c r="B169" i="11"/>
  <c r="C169" i="11" s="1"/>
  <c r="B3" i="10"/>
  <c r="B43" i="10"/>
  <c r="F9" i="11"/>
  <c r="D40" i="11"/>
  <c r="D65" i="11"/>
  <c r="B99" i="11"/>
  <c r="C99" i="11" s="1"/>
  <c r="D137" i="11"/>
  <c r="B5" i="10"/>
  <c r="B44" i="10"/>
  <c r="D14" i="11"/>
  <c r="F65" i="11"/>
  <c r="F100" i="11"/>
  <c r="F137" i="11"/>
  <c r="B6" i="10"/>
  <c r="B46" i="10"/>
  <c r="B41" i="11"/>
  <c r="C41" i="11" s="1"/>
  <c r="F14" i="11"/>
  <c r="D41" i="11"/>
  <c r="F72" i="11"/>
  <c r="B101" i="11"/>
  <c r="C101" i="11" s="1"/>
  <c r="B139" i="11"/>
  <c r="C139" i="11" s="1"/>
  <c r="B8" i="10"/>
  <c r="B47" i="10"/>
  <c r="K2" i="9"/>
  <c r="B29" i="9"/>
  <c r="B85" i="11"/>
  <c r="C85" i="11" s="1"/>
  <c r="F29" i="11"/>
  <c r="D60" i="11"/>
  <c r="D87" i="11"/>
  <c r="D122" i="11"/>
  <c r="B162" i="11"/>
  <c r="C162" i="11" s="1"/>
  <c r="B29" i="10"/>
  <c r="B71" i="10"/>
  <c r="B16" i="11"/>
  <c r="C16" i="11" s="1"/>
  <c r="F41" i="11"/>
  <c r="D102" i="11"/>
  <c r="B140" i="11"/>
  <c r="C140" i="11" s="1"/>
  <c r="B9" i="10"/>
  <c r="L2" i="9"/>
  <c r="B89" i="11"/>
  <c r="C89" i="11" s="1"/>
  <c r="B35" i="10"/>
  <c r="B73" i="10"/>
  <c r="B6" i="11"/>
  <c r="C6" i="11" s="1"/>
  <c r="D62" i="11"/>
  <c r="B90" i="11"/>
  <c r="C90" i="11" s="1"/>
  <c r="B127" i="11"/>
  <c r="C127" i="11" s="1"/>
  <c r="D167" i="11"/>
  <c r="B39" i="10"/>
  <c r="B78" i="10"/>
  <c r="B73" i="11"/>
  <c r="C73" i="11" s="1"/>
  <c r="B51" i="10"/>
  <c r="D17" i="11"/>
  <c r="F73" i="11"/>
  <c r="D110" i="11"/>
  <c r="F141" i="11"/>
  <c r="B11" i="10"/>
  <c r="B53" i="10"/>
  <c r="B30" i="11"/>
  <c r="C30" i="11" s="1"/>
  <c r="B61" i="11"/>
  <c r="C61" i="11" s="1"/>
  <c r="F88" i="11"/>
  <c r="F122" i="11"/>
  <c r="D162" i="11"/>
  <c r="B31" i="10"/>
  <c r="B72" i="10"/>
  <c r="D16" i="11"/>
  <c r="B42" i="11"/>
  <c r="C42" i="11" s="1"/>
  <c r="D73" i="11"/>
  <c r="F102" i="11"/>
  <c r="D141" i="11"/>
  <c r="B10" i="10"/>
  <c r="B52" i="10"/>
  <c r="F18" i="11"/>
  <c r="D43" i="11"/>
  <c r="B74" i="11"/>
  <c r="C74" i="11" s="1"/>
  <c r="F110" i="11"/>
  <c r="D149" i="11"/>
  <c r="B13" i="10"/>
  <c r="B54" i="10"/>
  <c r="F53" i="11"/>
  <c r="B19" i="11"/>
  <c r="C19" i="11" s="1"/>
  <c r="B49" i="11"/>
  <c r="C49" i="11" s="1"/>
  <c r="F74" i="11"/>
  <c r="B111" i="11"/>
  <c r="C111" i="11" s="1"/>
  <c r="F149" i="11"/>
  <c r="B14" i="10"/>
  <c r="B55" i="10"/>
  <c r="B20" i="11"/>
  <c r="C20" i="11" s="1"/>
  <c r="B75" i="11"/>
  <c r="C75" i="11" s="1"/>
  <c r="D111" i="11"/>
  <c r="B150" i="11"/>
  <c r="C150" i="11" s="1"/>
  <c r="B18" i="10"/>
  <c r="B56" i="10"/>
  <c r="F28" i="11"/>
  <c r="F121" i="11"/>
  <c r="D20" i="11"/>
  <c r="F49" i="11"/>
  <c r="F75" i="11"/>
  <c r="F111" i="11"/>
  <c r="D150" i="11"/>
  <c r="B20" i="10"/>
  <c r="B57" i="10"/>
  <c r="O4" i="9"/>
  <c r="B4" i="9"/>
  <c r="C2" i="9"/>
  <c r="G2" i="9"/>
  <c r="D2" i="9"/>
  <c r="D1" i="7"/>
  <c r="K1" i="7"/>
  <c r="L1" i="7"/>
  <c r="H2" i="9"/>
  <c r="I2" i="9"/>
  <c r="B15" i="9"/>
  <c r="O15" i="9"/>
  <c r="J1" i="5"/>
  <c r="O8" i="9"/>
  <c r="B8" i="9"/>
  <c r="G1" i="5"/>
  <c r="H1" i="5"/>
  <c r="F1" i="5"/>
  <c r="I1" i="5"/>
  <c r="D6" i="11"/>
  <c r="F17" i="11"/>
  <c r="B29" i="11"/>
  <c r="C29" i="11" s="1"/>
  <c r="D39" i="11"/>
  <c r="B51" i="11"/>
  <c r="C51" i="11" s="1"/>
  <c r="D63" i="11"/>
  <c r="B87" i="11"/>
  <c r="C87" i="11" s="1"/>
  <c r="B112" i="11"/>
  <c r="C112" i="11" s="1"/>
  <c r="B124" i="11"/>
  <c r="C124" i="11" s="1"/>
  <c r="B138" i="11"/>
  <c r="C138" i="11" s="1"/>
  <c r="B151" i="11"/>
  <c r="C151" i="11" s="1"/>
  <c r="D166" i="11"/>
  <c r="B7" i="11"/>
  <c r="C7" i="11" s="1"/>
  <c r="D18" i="11"/>
  <c r="F39" i="11"/>
  <c r="B52" i="11"/>
  <c r="C52" i="11" s="1"/>
  <c r="F63" i="11"/>
  <c r="D74" i="11"/>
  <c r="D99" i="11"/>
  <c r="D124" i="11"/>
  <c r="D138" i="11"/>
  <c r="D152" i="11"/>
  <c r="F166" i="11"/>
  <c r="B10" i="11"/>
  <c r="C10" i="11" s="1"/>
  <c r="D31" i="11"/>
  <c r="F43" i="11"/>
  <c r="F54" i="11"/>
  <c r="B66" i="11"/>
  <c r="C66" i="11" s="1"/>
  <c r="D77" i="11"/>
  <c r="F90" i="11"/>
  <c r="D103" i="11"/>
  <c r="F117" i="11"/>
  <c r="F129" i="11"/>
  <c r="D142" i="11"/>
  <c r="D11" i="11"/>
  <c r="B22" i="11"/>
  <c r="C22" i="11" s="1"/>
  <c r="B33" i="11"/>
  <c r="C33" i="11" s="1"/>
  <c r="F44" i="11"/>
  <c r="B67" i="11"/>
  <c r="C67" i="11" s="1"/>
  <c r="D92" i="11"/>
  <c r="F104" i="11"/>
  <c r="F118" i="11"/>
  <c r="D130" i="11"/>
  <c r="B158" i="11"/>
  <c r="C158" i="11" s="1"/>
  <c r="J2" i="9"/>
  <c r="B12" i="11"/>
  <c r="C12" i="11" s="1"/>
  <c r="B45" i="11"/>
  <c r="C45" i="11" s="1"/>
  <c r="D56" i="11"/>
  <c r="B81" i="11"/>
  <c r="C81" i="11" s="1"/>
  <c r="F92" i="11"/>
  <c r="B105" i="11"/>
  <c r="C105" i="11" s="1"/>
  <c r="B119" i="11"/>
  <c r="C119" i="11" s="1"/>
  <c r="F130" i="11"/>
  <c r="D144" i="11"/>
  <c r="F158" i="11"/>
  <c r="D22" i="11"/>
  <c r="D33" i="11"/>
  <c r="D45" i="11"/>
  <c r="F56" i="11"/>
  <c r="D67" i="11"/>
  <c r="D81" i="11"/>
  <c r="B93" i="11"/>
  <c r="C93" i="11" s="1"/>
  <c r="F144" i="11"/>
  <c r="B159" i="11"/>
  <c r="C159" i="11" s="1"/>
  <c r="D10" i="11"/>
  <c r="F21" i="11"/>
  <c r="B56" i="11"/>
  <c r="C56" i="11" s="1"/>
  <c r="D66" i="11"/>
  <c r="B80" i="11"/>
  <c r="C80" i="11" s="1"/>
  <c r="B104" i="11"/>
  <c r="C104" i="11" s="1"/>
  <c r="D118" i="11"/>
  <c r="F143" i="11"/>
  <c r="F157" i="11"/>
  <c r="D12" i="11"/>
  <c r="F22" i="11"/>
  <c r="F34" i="11"/>
  <c r="B46" i="11"/>
  <c r="C46" i="11" s="1"/>
  <c r="B57" i="11"/>
  <c r="C57" i="11" s="1"/>
  <c r="F69" i="11"/>
  <c r="F81" i="11"/>
  <c r="D93" i="11"/>
  <c r="D105" i="11"/>
  <c r="F119" i="11"/>
  <c r="D131" i="11"/>
  <c r="B146" i="11"/>
  <c r="C146" i="11" s="1"/>
  <c r="F12" i="11"/>
  <c r="B23" i="11"/>
  <c r="C23" i="11" s="1"/>
  <c r="B35" i="11"/>
  <c r="C35" i="11" s="1"/>
  <c r="D57" i="11"/>
  <c r="B82" i="11"/>
  <c r="C82" i="11" s="1"/>
  <c r="D94" i="11"/>
  <c r="B120" i="11"/>
  <c r="C120" i="11" s="1"/>
  <c r="F131" i="11"/>
  <c r="D146" i="11"/>
  <c r="D159" i="11"/>
  <c r="B13" i="11"/>
  <c r="C13" i="11" s="1"/>
  <c r="F23" i="11"/>
  <c r="D46" i="11"/>
  <c r="D58" i="11"/>
  <c r="B71" i="11"/>
  <c r="C71" i="11" s="1"/>
  <c r="F94" i="11"/>
  <c r="B108" i="11"/>
  <c r="C108" i="11" s="1"/>
  <c r="D120" i="11"/>
  <c r="B132" i="11"/>
  <c r="C132" i="11" s="1"/>
  <c r="B147" i="11"/>
  <c r="C147" i="11" s="1"/>
  <c r="F159" i="11"/>
  <c r="B44" i="11"/>
  <c r="C44" i="11" s="1"/>
  <c r="F165" i="11"/>
  <c r="D158" i="11"/>
  <c r="B144" i="11"/>
  <c r="C144" i="11" s="1"/>
  <c r="F136" i="11"/>
  <c r="D129" i="11"/>
  <c r="B115" i="11"/>
  <c r="C115" i="11" s="1"/>
  <c r="F107" i="11"/>
  <c r="D100" i="11"/>
  <c r="B86" i="11"/>
  <c r="C86" i="11" s="1"/>
  <c r="F78" i="11"/>
  <c r="D71" i="11"/>
  <c r="F163" i="11"/>
  <c r="D156" i="11"/>
  <c r="B142" i="11"/>
  <c r="C142" i="11" s="1"/>
  <c r="F134" i="11"/>
  <c r="D127" i="11"/>
  <c r="B113" i="11"/>
  <c r="C113" i="11" s="1"/>
  <c r="F105" i="11"/>
  <c r="D98" i="11"/>
  <c r="B84" i="11"/>
  <c r="C84" i="11" s="1"/>
  <c r="F76" i="11"/>
  <c r="D69" i="11"/>
  <c r="D164" i="11"/>
  <c r="F156" i="11"/>
  <c r="F148" i="11"/>
  <c r="B141" i="11"/>
  <c r="C141" i="11" s="1"/>
  <c r="D125" i="11"/>
  <c r="D117" i="11"/>
  <c r="F109" i="11"/>
  <c r="B102" i="11"/>
  <c r="C102" i="11" s="1"/>
  <c r="D86" i="11"/>
  <c r="D78" i="11"/>
  <c r="F70" i="11"/>
  <c r="B63" i="11"/>
  <c r="C63" i="11" s="1"/>
  <c r="D55" i="11"/>
  <c r="F47" i="11"/>
  <c r="F32" i="11"/>
  <c r="D25" i="11"/>
  <c r="B11" i="11"/>
  <c r="C11" i="11" s="1"/>
  <c r="F3" i="11"/>
  <c r="D109" i="11"/>
  <c r="D70" i="11"/>
  <c r="D47" i="11"/>
  <c r="D32" i="11"/>
  <c r="F10" i="11"/>
  <c r="B164" i="11"/>
  <c r="C164" i="11" s="1"/>
  <c r="B156" i="11"/>
  <c r="C156" i="11" s="1"/>
  <c r="D140" i="11"/>
  <c r="F132" i="11"/>
  <c r="F124" i="11"/>
  <c r="B117" i="11"/>
  <c r="C117" i="11" s="1"/>
  <c r="D101" i="11"/>
  <c r="F93" i="11"/>
  <c r="F85" i="11"/>
  <c r="B78" i="11"/>
  <c r="C78" i="11" s="1"/>
  <c r="D148" i="11"/>
  <c r="F140" i="11"/>
  <c r="B133" i="11"/>
  <c r="C133" i="11" s="1"/>
  <c r="B125" i="11"/>
  <c r="C125" i="11" s="1"/>
  <c r="F101" i="11"/>
  <c r="B94" i="11"/>
  <c r="C94" i="11" s="1"/>
  <c r="F62" i="11"/>
  <c r="B55" i="11"/>
  <c r="C55" i="11" s="1"/>
  <c r="B40" i="11"/>
  <c r="C40" i="11" s="1"/>
  <c r="B18" i="11"/>
  <c r="C18" i="11" s="1"/>
  <c r="D3" i="11"/>
  <c r="D154" i="11"/>
  <c r="F146" i="11"/>
  <c r="F138" i="11"/>
  <c r="B131" i="11"/>
  <c r="C131" i="11" s="1"/>
  <c r="D115" i="11"/>
  <c r="D107" i="11"/>
  <c r="F99" i="11"/>
  <c r="B92" i="11"/>
  <c r="C92" i="11" s="1"/>
  <c r="B76" i="11"/>
  <c r="C76" i="11" s="1"/>
  <c r="F60" i="11"/>
  <c r="F45" i="11"/>
  <c r="F30" i="11"/>
  <c r="D23" i="11"/>
  <c r="B9" i="11"/>
  <c r="C9" i="11" s="1"/>
  <c r="F169" i="11"/>
  <c r="B161" i="11"/>
  <c r="C161" i="11" s="1"/>
  <c r="B152" i="11"/>
  <c r="C152" i="11" s="1"/>
  <c r="B143" i="11"/>
  <c r="C143" i="11" s="1"/>
  <c r="B134" i="11"/>
  <c r="C134" i="11" s="1"/>
  <c r="B97" i="11"/>
  <c r="C97" i="11" s="1"/>
  <c r="D79" i="11"/>
  <c r="B70" i="11"/>
  <c r="C70" i="11" s="1"/>
  <c r="F52" i="11"/>
  <c r="D44" i="11"/>
  <c r="B36" i="11"/>
  <c r="C36" i="11" s="1"/>
  <c r="B28" i="11"/>
  <c r="C28" i="11" s="1"/>
  <c r="F19" i="11"/>
  <c r="F11" i="11"/>
  <c r="F160" i="11"/>
  <c r="F142" i="11"/>
  <c r="D169" i="11"/>
  <c r="F151" i="11"/>
  <c r="F133" i="11"/>
  <c r="F114" i="11"/>
  <c r="B166" i="11"/>
  <c r="C166" i="11" s="1"/>
  <c r="D155" i="11"/>
  <c r="F145" i="11"/>
  <c r="F126" i="11"/>
  <c r="F116" i="11"/>
  <c r="B107" i="11"/>
  <c r="C107" i="11" s="1"/>
  <c r="F97" i="11"/>
  <c r="D88" i="11"/>
  <c r="B69" i="11"/>
  <c r="C69" i="11" s="1"/>
  <c r="F51" i="11"/>
  <c r="B43" i="11"/>
  <c r="C43" i="11" s="1"/>
  <c r="D34" i="11"/>
  <c r="B26" i="11"/>
  <c r="C26" i="11" s="1"/>
  <c r="F8" i="11"/>
  <c r="B165" i="11"/>
  <c r="C165" i="11" s="1"/>
  <c r="D165" i="11"/>
  <c r="D145" i="11"/>
  <c r="B136" i="11"/>
  <c r="C136" i="11" s="1"/>
  <c r="D126" i="11"/>
  <c r="D116" i="11"/>
  <c r="F106" i="11"/>
  <c r="D97" i="11"/>
  <c r="B88" i="11"/>
  <c r="C88" i="11" s="1"/>
  <c r="B79" i="11"/>
  <c r="C79" i="11" s="1"/>
  <c r="F68" i="11"/>
  <c r="B60" i="11"/>
  <c r="C60" i="11" s="1"/>
  <c r="D51" i="11"/>
  <c r="F42" i="11"/>
  <c r="B34" i="11"/>
  <c r="C34" i="11" s="1"/>
  <c r="F25" i="11"/>
  <c r="B17" i="11"/>
  <c r="C17" i="11" s="1"/>
  <c r="D8" i="11"/>
  <c r="B155" i="11"/>
  <c r="C155" i="11" s="1"/>
  <c r="F135" i="11"/>
  <c r="D106" i="11"/>
  <c r="F96" i="11"/>
  <c r="F87" i="11"/>
  <c r="F77" i="11"/>
  <c r="D68" i="11"/>
  <c r="F59" i="11"/>
  <c r="D42" i="11"/>
  <c r="F33" i="11"/>
  <c r="B25" i="11"/>
  <c r="C25" i="11" s="1"/>
  <c r="F16" i="11"/>
  <c r="F154" i="11"/>
  <c r="B145" i="11"/>
  <c r="C145" i="11" s="1"/>
  <c r="D135" i="11"/>
  <c r="B126" i="11"/>
  <c r="C126" i="11" s="1"/>
  <c r="B106" i="11"/>
  <c r="C106" i="11" s="1"/>
  <c r="F162" i="11"/>
  <c r="B153" i="11"/>
  <c r="C153" i="11" s="1"/>
  <c r="D143" i="11"/>
  <c r="D133" i="11"/>
  <c r="D123" i="11"/>
  <c r="F113" i="11"/>
  <c r="D104" i="11"/>
  <c r="D75" i="11"/>
  <c r="F66" i="11"/>
  <c r="D49" i="11"/>
  <c r="F40" i="11"/>
  <c r="F31" i="11"/>
  <c r="B15" i="11"/>
  <c r="C15" i="11" s="1"/>
  <c r="F6" i="11"/>
  <c r="B168" i="11"/>
  <c r="C168" i="11" s="1"/>
  <c r="B148" i="11"/>
  <c r="C148" i="11" s="1"/>
  <c r="F128" i="11"/>
  <c r="D119" i="11"/>
  <c r="B110" i="11"/>
  <c r="C110" i="11" s="1"/>
  <c r="B100" i="11"/>
  <c r="C100" i="11" s="1"/>
  <c r="D90" i="11"/>
  <c r="B54" i="11"/>
  <c r="C54" i="11" s="1"/>
  <c r="F36" i="11"/>
  <c r="D19" i="11"/>
  <c r="A2" i="11"/>
  <c r="F164" i="11"/>
  <c r="F139" i="11"/>
  <c r="B128" i="11"/>
  <c r="C128" i="11" s="1"/>
  <c r="D114" i="11"/>
  <c r="F91" i="11"/>
  <c r="F80" i="11"/>
  <c r="B68" i="11"/>
  <c r="C68" i="11" s="1"/>
  <c r="B58" i="11"/>
  <c r="C58" i="11" s="1"/>
  <c r="F26" i="11"/>
  <c r="F15" i="11"/>
  <c r="F5" i="11"/>
  <c r="D163" i="11"/>
  <c r="D151" i="11"/>
  <c r="D139" i="11"/>
  <c r="F127" i="11"/>
  <c r="B103" i="11"/>
  <c r="C103" i="11" s="1"/>
  <c r="D91" i="11"/>
  <c r="D80" i="11"/>
  <c r="F67" i="11"/>
  <c r="F57" i="11"/>
  <c r="B47" i="11"/>
  <c r="C47" i="11" s="1"/>
  <c r="B37" i="11"/>
  <c r="C37" i="11" s="1"/>
  <c r="D26" i="11"/>
  <c r="D15" i="11"/>
  <c r="D5" i="11"/>
  <c r="F13" i="11"/>
  <c r="F35" i="11"/>
  <c r="B48" i="11"/>
  <c r="C48" i="11" s="1"/>
  <c r="B59" i="11"/>
  <c r="C59" i="11" s="1"/>
  <c r="F71" i="11"/>
  <c r="F82" i="11"/>
  <c r="D95" i="11"/>
  <c r="D108" i="11"/>
  <c r="B121" i="11"/>
  <c r="C121" i="11" s="1"/>
  <c r="D147" i="11"/>
  <c r="D160" i="11"/>
  <c r="D21" i="11"/>
  <c r="B32" i="11"/>
  <c r="C32" i="11" s="1"/>
  <c r="F55" i="11"/>
  <c r="F79" i="11"/>
  <c r="B91" i="11"/>
  <c r="C91" i="11" s="1"/>
  <c r="B118" i="11"/>
  <c r="C118" i="11" s="1"/>
  <c r="B130" i="11"/>
  <c r="C130" i="11" s="1"/>
  <c r="D157" i="11"/>
  <c r="D13" i="11"/>
  <c r="B24" i="11"/>
  <c r="C24" i="11" s="1"/>
  <c r="D35" i="11"/>
  <c r="F46" i="11"/>
  <c r="F58" i="11"/>
  <c r="D82" i="11"/>
  <c r="B95" i="11"/>
  <c r="C95" i="11" s="1"/>
  <c r="F120" i="11"/>
  <c r="D132" i="11"/>
  <c r="B160" i="11"/>
  <c r="C160" i="11" s="1"/>
  <c r="B3" i="11"/>
  <c r="C3" i="11" s="1"/>
  <c r="B14" i="11"/>
  <c r="C14" i="11" s="1"/>
  <c r="D24" i="11"/>
  <c r="D36" i="11"/>
  <c r="D48" i="11"/>
  <c r="B72" i="11"/>
  <c r="C72" i="11" s="1"/>
  <c r="B83" i="11"/>
  <c r="C83" i="11" s="1"/>
  <c r="F95" i="11"/>
  <c r="F108" i="11"/>
  <c r="D134" i="11"/>
  <c r="F147" i="11"/>
  <c r="B4" i="11"/>
  <c r="C4" i="11" s="1"/>
  <c r="F24" i="11"/>
  <c r="D37" i="11"/>
  <c r="F48" i="11"/>
  <c r="D59" i="11"/>
  <c r="D72" i="11"/>
  <c r="D83" i="11"/>
  <c r="B96" i="11"/>
  <c r="C96" i="11" s="1"/>
  <c r="B109" i="11"/>
  <c r="C109" i="11" s="1"/>
  <c r="D121" i="11"/>
  <c r="B135" i="11"/>
  <c r="C135" i="11" s="1"/>
  <c r="B149" i="11"/>
  <c r="C149" i="11" s="1"/>
  <c r="D161" i="11"/>
  <c r="E1" i="5"/>
  <c r="O22" i="9"/>
  <c r="B22" i="9"/>
  <c r="B1" i="7"/>
  <c r="F1" i="7"/>
  <c r="B11" i="9"/>
  <c r="O11" i="9"/>
  <c r="N2" i="9"/>
  <c r="O6" i="9"/>
  <c r="B6" i="9"/>
  <c r="B5" i="9"/>
  <c r="O5" i="9"/>
  <c r="C1" i="7"/>
  <c r="O18" i="9"/>
  <c r="B18" i="9"/>
  <c r="B9" i="9"/>
  <c r="O9" i="9"/>
  <c r="B12" i="10"/>
  <c r="B61" i="10"/>
  <c r="B77" i="10"/>
  <c r="B16" i="10"/>
  <c r="B32" i="10"/>
  <c r="B48" i="10"/>
  <c r="B81" i="10"/>
  <c r="A1" i="10"/>
  <c r="B17" i="10"/>
  <c r="B33" i="10"/>
  <c r="B65" i="10"/>
  <c r="B36" i="10"/>
  <c r="B7" i="10"/>
  <c r="B79" i="10"/>
  <c r="B64" i="10"/>
  <c r="B49" i="10"/>
  <c r="B34" i="10"/>
  <c r="B19" i="10"/>
  <c r="B4" i="10"/>
  <c r="B75" i="10"/>
  <c r="B60" i="10"/>
  <c r="B45" i="10"/>
  <c r="B30" i="10"/>
  <c r="B15" i="10"/>
  <c r="B50" i="10"/>
  <c r="B13" i="9"/>
  <c r="O13" i="9"/>
  <c r="O20" i="9"/>
  <c r="B20" i="9"/>
  <c r="B27" i="9"/>
  <c r="O27" i="9"/>
  <c r="B25" i="9"/>
  <c r="O25" i="9"/>
  <c r="O16" i="9"/>
  <c r="B16" i="9"/>
  <c r="O12" i="9"/>
  <c r="B12" i="9"/>
  <c r="O10" i="9"/>
  <c r="B10" i="9"/>
  <c r="B23" i="9"/>
  <c r="O23" i="9"/>
  <c r="B7" i="9"/>
  <c r="O7" i="9"/>
  <c r="O14" i="9"/>
  <c r="B14" i="9"/>
  <c r="B21" i="9"/>
  <c r="O21" i="9"/>
  <c r="O28" i="9"/>
  <c r="B28" i="9"/>
  <c r="B19" i="9"/>
  <c r="O19" i="9"/>
  <c r="O26" i="9"/>
  <c r="B26" i="9"/>
  <c r="B17" i="9"/>
  <c r="O17" i="9"/>
  <c r="O24" i="9"/>
  <c r="B24" i="9"/>
  <c r="O29" i="9"/>
  <c r="B30" i="9"/>
  <c r="O9" i="3" l="1"/>
  <c r="O157" i="3"/>
  <c r="O128" i="3"/>
  <c r="O114" i="3"/>
  <c r="O100" i="3"/>
  <c r="O86" i="3"/>
  <c r="O72" i="3"/>
  <c r="O58" i="3"/>
  <c r="O44" i="3"/>
  <c r="O30" i="3"/>
  <c r="O131" i="3"/>
  <c r="O99" i="3"/>
  <c r="O70" i="3"/>
  <c r="O38" i="3"/>
  <c r="O15" i="3"/>
  <c r="O173" i="3"/>
  <c r="O154" i="3"/>
  <c r="O146" i="3"/>
  <c r="O12" i="3"/>
  <c r="O156" i="3"/>
  <c r="O137" i="3"/>
  <c r="O134" i="3"/>
  <c r="O101" i="3"/>
  <c r="O98" i="3"/>
  <c r="O95" i="3"/>
  <c r="O92" i="3"/>
  <c r="O89" i="3"/>
  <c r="O71" i="3"/>
  <c r="O68" i="3"/>
  <c r="O65" i="3"/>
  <c r="O62" i="3"/>
  <c r="O59" i="3"/>
  <c r="O56" i="3"/>
  <c r="O53" i="3"/>
  <c r="O50" i="3"/>
  <c r="O47" i="3"/>
  <c r="O17" i="3"/>
  <c r="O172" i="3"/>
  <c r="O75" i="3"/>
  <c r="O6" i="3"/>
  <c r="O169" i="3"/>
  <c r="O97" i="3"/>
  <c r="O78" i="3"/>
  <c r="O49" i="3"/>
  <c r="O166" i="3"/>
  <c r="O81" i="3"/>
  <c r="O151" i="3"/>
  <c r="O112" i="3"/>
  <c r="O93" i="3"/>
  <c r="O74" i="3"/>
  <c r="O42" i="3"/>
  <c r="O39" i="3"/>
  <c r="O36" i="3"/>
  <c r="O33" i="3"/>
  <c r="O130" i="3"/>
  <c r="O106" i="3"/>
  <c r="O55" i="3"/>
  <c r="O5" i="3"/>
  <c r="O80" i="3"/>
  <c r="O160" i="3"/>
  <c r="O120" i="3"/>
  <c r="O168" i="3"/>
  <c r="O122" i="3"/>
  <c r="O76" i="3"/>
  <c r="O57" i="3"/>
  <c r="O34" i="3"/>
  <c r="O26" i="3"/>
  <c r="O83" i="3"/>
  <c r="O64" i="3"/>
  <c r="O107" i="3"/>
  <c r="O45" i="3"/>
  <c r="O161" i="3"/>
  <c r="O147" i="3"/>
  <c r="O129" i="3"/>
  <c r="O118" i="3"/>
  <c r="O103" i="3"/>
  <c r="O87" i="3"/>
  <c r="O41" i="3"/>
  <c r="O140" i="3"/>
  <c r="O22" i="3"/>
  <c r="O136" i="3"/>
  <c r="O18" i="3"/>
  <c r="O7" i="3"/>
  <c r="O174" i="3"/>
  <c r="O153" i="3"/>
  <c r="O102" i="3"/>
  <c r="O48" i="3"/>
  <c r="O138" i="3"/>
  <c r="O108" i="3"/>
  <c r="O54" i="3"/>
  <c r="O8" i="3"/>
  <c r="O152" i="3"/>
  <c r="O126" i="3"/>
  <c r="O94" i="3"/>
  <c r="O60" i="3"/>
  <c r="O46" i="3"/>
  <c r="O28" i="3"/>
  <c r="O23" i="3"/>
  <c r="O164" i="3"/>
  <c r="O139" i="3"/>
  <c r="O121" i="3"/>
  <c r="O117" i="3"/>
  <c r="O84" i="3"/>
  <c r="O176" i="3"/>
  <c r="O79" i="3"/>
  <c r="O150" i="3"/>
  <c r="O96" i="3"/>
  <c r="O116" i="3"/>
  <c r="O124" i="3"/>
  <c r="O73" i="3"/>
  <c r="O111" i="3"/>
  <c r="O13" i="3"/>
  <c r="O3" i="3"/>
  <c r="O167" i="3"/>
  <c r="O145" i="3"/>
  <c r="O141" i="3"/>
  <c r="O90" i="3"/>
  <c r="O170" i="3"/>
  <c r="O144" i="3"/>
  <c r="O171" i="3"/>
  <c r="O125" i="3"/>
  <c r="O85" i="3"/>
  <c r="O43" i="3"/>
  <c r="O149" i="3"/>
  <c r="O135" i="3"/>
  <c r="O69" i="3"/>
  <c r="O175" i="3"/>
  <c r="O52" i="3"/>
  <c r="O27" i="3"/>
  <c r="O162" i="3"/>
  <c r="O158" i="3"/>
  <c r="O110" i="3"/>
  <c r="O63" i="3"/>
  <c r="O32" i="3"/>
  <c r="O115" i="3"/>
  <c r="O105" i="3"/>
  <c r="O37" i="3"/>
  <c r="O109" i="3"/>
  <c r="O21" i="3"/>
  <c r="O132" i="3"/>
  <c r="O40" i="3"/>
  <c r="O66" i="3"/>
  <c r="O25" i="3"/>
  <c r="O177" i="3"/>
  <c r="O148" i="3"/>
  <c r="O11" i="3"/>
  <c r="O4" i="3"/>
  <c r="O163" i="3"/>
  <c r="O123" i="3"/>
  <c r="O155" i="3"/>
  <c r="O10" i="3"/>
  <c r="P10" i="3" s="1"/>
  <c r="O20" i="3"/>
  <c r="O113" i="3"/>
  <c r="O104" i="3"/>
  <c r="O29" i="3"/>
  <c r="O82" i="3"/>
  <c r="O19" i="3"/>
  <c r="O35" i="3"/>
  <c r="O143" i="3"/>
  <c r="O127" i="3"/>
  <c r="O119" i="3"/>
  <c r="O91" i="3"/>
  <c r="O16" i="3"/>
  <c r="O61" i="3"/>
  <c r="O51" i="3"/>
  <c r="O159" i="3"/>
  <c r="O88" i="3"/>
  <c r="O133" i="3"/>
  <c r="O24" i="3"/>
  <c r="O14" i="3"/>
  <c r="O165" i="3"/>
  <c r="O142" i="3"/>
  <c r="O77" i="3"/>
  <c r="O67" i="3"/>
  <c r="O31" i="3"/>
  <c r="B2" i="9"/>
  <c r="U12" i="3" l="1"/>
  <c r="Q11" i="3" a="1"/>
  <c r="Q11" i="3" s="1"/>
  <c r="R11" i="3" s="1"/>
  <c r="S11" i="3" s="1"/>
  <c r="U176" i="3"/>
  <c r="T146" i="3"/>
  <c r="U104" i="3"/>
  <c r="P70" i="3"/>
  <c r="U70" i="3"/>
  <c r="P78" i="3"/>
  <c r="U34" i="3"/>
  <c r="P111" i="3"/>
  <c r="P135" i="3"/>
  <c r="P34" i="3"/>
  <c r="U152" i="3"/>
  <c r="P45" i="3"/>
  <c r="P44" i="3"/>
  <c r="U44" i="3"/>
  <c r="P140" i="3"/>
  <c r="P177" i="3"/>
  <c r="P116" i="3"/>
  <c r="P86" i="3"/>
  <c r="P4" i="3"/>
  <c r="U4" i="3"/>
  <c r="P124" i="3"/>
  <c r="U54" i="3"/>
  <c r="P54" i="3"/>
  <c r="U14" i="3"/>
  <c r="U167" i="3"/>
  <c r="U102" i="3"/>
  <c r="P5" i="3"/>
  <c r="P123" i="3"/>
  <c r="P6" i="3"/>
  <c r="U5" i="3"/>
  <c r="U62" i="3"/>
  <c r="U128" i="3"/>
  <c r="P101" i="3"/>
  <c r="P71" i="3"/>
  <c r="P24" i="3"/>
  <c r="U24" i="3"/>
  <c r="P84" i="3"/>
  <c r="P41" i="3"/>
  <c r="P152" i="3"/>
  <c r="U40" i="3"/>
  <c r="P40" i="3"/>
  <c r="Q172" i="3" a="1"/>
  <c r="Q172" i="3" s="1"/>
  <c r="R172" i="3" s="1"/>
  <c r="S172" i="3" s="1"/>
  <c r="J24" i="6" s="1"/>
  <c r="Q144" i="3" a="1"/>
  <c r="Q144" i="3" s="1"/>
  <c r="R144" i="3" s="1"/>
  <c r="S144" i="3" s="1"/>
  <c r="I87" i="6" s="1"/>
  <c r="Q176" i="3" a="1"/>
  <c r="Q176" i="3" s="1"/>
  <c r="R176" i="3" s="1"/>
  <c r="S176" i="3" s="1"/>
  <c r="J62" i="6" s="1"/>
  <c r="Q155" i="3" a="1"/>
  <c r="Q155" i="3" s="1"/>
  <c r="R155" i="3" s="1"/>
  <c r="S155" i="3" s="1"/>
  <c r="I41" i="6" s="1"/>
  <c r="Q142" i="3" a="1"/>
  <c r="Q142" i="3" s="1"/>
  <c r="R142" i="3" s="1"/>
  <c r="S142" i="3" s="1"/>
  <c r="I57" i="6" s="1"/>
  <c r="Q119" i="3" a="1"/>
  <c r="Q119" i="3" s="1"/>
  <c r="R119" i="3" s="1"/>
  <c r="S119" i="3" s="1"/>
  <c r="G98" i="6" s="1"/>
  <c r="Q90" i="3" a="1"/>
  <c r="Q90" i="3" s="1"/>
  <c r="R90" i="3" s="1"/>
  <c r="S90" i="3" s="1"/>
  <c r="F99" i="6" s="1"/>
  <c r="Q61" i="3" a="1"/>
  <c r="Q61" i="3" s="1"/>
  <c r="R61" i="3" s="1"/>
  <c r="S61" i="3" s="1"/>
  <c r="Q29" i="3" a="1"/>
  <c r="Q29" i="3" s="1"/>
  <c r="R29" i="3" s="1"/>
  <c r="S29" i="3" s="1"/>
  <c r="Q170" i="3" a="1"/>
  <c r="Q170" i="3" s="1"/>
  <c r="R170" i="3" s="1"/>
  <c r="S170" i="3" s="1"/>
  <c r="J54" i="6" s="1"/>
  <c r="Q3" i="3" a="1"/>
  <c r="Q3" i="3" s="1"/>
  <c r="R3" i="3" s="1"/>
  <c r="S3" i="3" s="1"/>
  <c r="E5" i="6" s="1"/>
  <c r="Q153" i="3" a="1"/>
  <c r="Q153" i="3" s="1"/>
  <c r="R153" i="3" s="1"/>
  <c r="S153" i="3" s="1"/>
  <c r="I27" i="6" s="1"/>
  <c r="Q145" i="3" a="1"/>
  <c r="Q145" i="3" s="1"/>
  <c r="R145" i="3" s="1"/>
  <c r="S145" i="3" s="1"/>
  <c r="I86" i="6" s="1"/>
  <c r="Q8" i="3" a="1"/>
  <c r="Q8" i="3" s="1"/>
  <c r="R8" i="3" s="1"/>
  <c r="S8" i="3" s="1"/>
  <c r="E21" i="6" s="1"/>
  <c r="Q143" i="3" a="1"/>
  <c r="Q143" i="3" s="1"/>
  <c r="R143" i="3" s="1"/>
  <c r="S143" i="3" s="1"/>
  <c r="I92" i="6" s="1"/>
  <c r="Q84" i="3" a="1"/>
  <c r="Q84" i="3" s="1"/>
  <c r="R84" i="3" s="1"/>
  <c r="S84" i="3" s="1"/>
  <c r="F79" i="6" s="1"/>
  <c r="Q52" i="3" a="1"/>
  <c r="Q52" i="3" s="1"/>
  <c r="R52" i="3" s="1"/>
  <c r="S52" i="3" s="1"/>
  <c r="Q140" i="3" a="1"/>
  <c r="Q140" i="3" s="1"/>
  <c r="R140" i="3" s="1"/>
  <c r="S140" i="3" s="1"/>
  <c r="I90" i="6" s="1"/>
  <c r="Q137" i="3" a="1"/>
  <c r="Q137" i="3" s="1"/>
  <c r="R137" i="3" s="1"/>
  <c r="S137" i="3" s="1"/>
  <c r="H59" i="6" s="1"/>
  <c r="Q100" i="3" a="1"/>
  <c r="Q100" i="3" s="1"/>
  <c r="R100" i="3" s="1"/>
  <c r="S100" i="3" s="1"/>
  <c r="G52" i="6" s="1"/>
  <c r="Q87" i="3" a="1"/>
  <c r="Q87" i="3" s="1"/>
  <c r="R87" i="3" s="1"/>
  <c r="S87" i="3" s="1"/>
  <c r="F91" i="6" s="1"/>
  <c r="Q65" i="3" a="1"/>
  <c r="Q65" i="3" s="1"/>
  <c r="R65" i="3" s="1"/>
  <c r="S65" i="3" s="1"/>
  <c r="F35" i="6" s="1"/>
  <c r="Q21" i="3" a="1"/>
  <c r="Q21" i="3" s="1"/>
  <c r="R21" i="3" s="1"/>
  <c r="S21" i="3" s="1"/>
  <c r="E42" i="6" s="1"/>
  <c r="Q15" i="3" a="1"/>
  <c r="Q15" i="3" s="1"/>
  <c r="R15" i="3" s="1"/>
  <c r="S15" i="3" s="1"/>
  <c r="E34" i="6" s="1"/>
  <c r="Q12" i="3" a="1"/>
  <c r="Q12" i="3" s="1"/>
  <c r="R12" i="3" s="1"/>
  <c r="S12" i="3" s="1"/>
  <c r="Q163" i="3" a="1"/>
  <c r="Q163" i="3" s="1"/>
  <c r="R163" i="3" s="1"/>
  <c r="S163" i="3" s="1"/>
  <c r="Q24" i="3" a="1"/>
  <c r="Q24" i="3" s="1"/>
  <c r="R24" i="3" s="1"/>
  <c r="S24" i="3" s="1"/>
  <c r="E55" i="6" s="1"/>
  <c r="Q18" i="3" a="1"/>
  <c r="Q18" i="3" s="1"/>
  <c r="R18" i="3" s="1"/>
  <c r="S18" i="3" s="1"/>
  <c r="E38" i="6" s="1"/>
  <c r="Q160" i="3" a="1"/>
  <c r="Q160" i="3" s="1"/>
  <c r="R160" i="3" s="1"/>
  <c r="S160" i="3" s="1"/>
  <c r="J86" i="6" s="1"/>
  <c r="Q103" i="3" a="1"/>
  <c r="Q103" i="3" s="1"/>
  <c r="R103" i="3" s="1"/>
  <c r="S103" i="3" s="1"/>
  <c r="G75" i="6" s="1"/>
  <c r="Q171" i="3" a="1"/>
  <c r="Q171" i="3" s="1"/>
  <c r="R171" i="3" s="1"/>
  <c r="S171" i="3" s="1"/>
  <c r="J92" i="6" s="1"/>
  <c r="Q168" i="3" a="1"/>
  <c r="Q168" i="3" s="1"/>
  <c r="R168" i="3" s="1"/>
  <c r="S168" i="3" s="1"/>
  <c r="J11" i="6" s="1"/>
  <c r="Q136" i="3" a="1"/>
  <c r="Q136" i="3" s="1"/>
  <c r="R136" i="3" s="1"/>
  <c r="S136" i="3" s="1"/>
  <c r="H75" i="6" s="1"/>
  <c r="Q96" i="3" a="1"/>
  <c r="Q96" i="3" s="1"/>
  <c r="R96" i="3" s="1"/>
  <c r="S96" i="3" s="1"/>
  <c r="G3" i="6" s="1"/>
  <c r="Q48" i="3" a="1"/>
  <c r="Q48" i="3" s="1"/>
  <c r="R48" i="3" s="1"/>
  <c r="S48" i="3" s="1"/>
  <c r="Q147" i="3" a="1"/>
  <c r="Q147" i="3" s="1"/>
  <c r="R147" i="3" s="1"/>
  <c r="S147" i="3" s="1"/>
  <c r="I44" i="6" s="1"/>
  <c r="Q102" i="3" a="1"/>
  <c r="Q102" i="3" s="1"/>
  <c r="R102" i="3" s="1"/>
  <c r="S102" i="3" s="1"/>
  <c r="G57" i="6" s="1"/>
  <c r="Q73" i="3" a="1"/>
  <c r="Q73" i="3" s="1"/>
  <c r="R73" i="3" s="1"/>
  <c r="S73" i="3" s="1"/>
  <c r="F59" i="6" s="1"/>
  <c r="Q51" i="3" a="1"/>
  <c r="Q51" i="3" s="1"/>
  <c r="R51" i="3" s="1"/>
  <c r="S51" i="3" s="1"/>
  <c r="F14" i="6" s="1"/>
  <c r="Q26" i="3" a="1"/>
  <c r="Q26" i="3" s="1"/>
  <c r="R26" i="3" s="1"/>
  <c r="S26" i="3" s="1"/>
  <c r="E59" i="6" s="1"/>
  <c r="Q19" i="3" a="1"/>
  <c r="Q19" i="3" s="1"/>
  <c r="R19" i="3" s="1"/>
  <c r="S19" i="3" s="1"/>
  <c r="E39" i="6" s="1"/>
  <c r="Q173" i="3" a="1"/>
  <c r="Q173" i="3" s="1"/>
  <c r="R173" i="3" s="1"/>
  <c r="S173" i="3" s="1"/>
  <c r="J3" i="6" s="1"/>
  <c r="Q150" i="3" a="1"/>
  <c r="Q150" i="3" s="1"/>
  <c r="R150" i="3" s="1"/>
  <c r="S150" i="3" s="1"/>
  <c r="I37" i="6" s="1"/>
  <c r="Q123" i="3" a="1"/>
  <c r="Q123" i="3" s="1"/>
  <c r="R123" i="3" s="1"/>
  <c r="S123" i="3" s="1"/>
  <c r="H12" i="6" s="1"/>
  <c r="Q109" i="3" a="1"/>
  <c r="Q109" i="3" s="1"/>
  <c r="R109" i="3" s="1"/>
  <c r="S109" i="3" s="1"/>
  <c r="G65" i="6" s="1"/>
  <c r="Q91" i="3" a="1"/>
  <c r="Q91" i="3" s="1"/>
  <c r="R91" i="3" s="1"/>
  <c r="S91" i="3" s="1"/>
  <c r="G21" i="6" s="1"/>
  <c r="Q118" i="3" a="1"/>
  <c r="Q118" i="3" s="1"/>
  <c r="R118" i="3" s="1"/>
  <c r="S118" i="3" s="1"/>
  <c r="G96" i="6" s="1"/>
  <c r="Q99" i="3" a="1"/>
  <c r="Q99" i="3" s="1"/>
  <c r="R99" i="3" s="1"/>
  <c r="S99" i="3" s="1"/>
  <c r="G46" i="6" s="1"/>
  <c r="Q41" i="3" a="1"/>
  <c r="Q41" i="3" s="1"/>
  <c r="R41" i="3" s="1"/>
  <c r="S41" i="3" s="1"/>
  <c r="Q22" i="3" a="1"/>
  <c r="Q22" i="3" s="1"/>
  <c r="R22" i="3" s="1"/>
  <c r="S22" i="3" s="1"/>
  <c r="E43" i="6" s="1"/>
  <c r="Q7" i="3" a="1"/>
  <c r="Q7" i="3" s="1"/>
  <c r="R7" i="3" s="1"/>
  <c r="S7" i="3" s="1"/>
  <c r="E17" i="6" s="1"/>
  <c r="U3" i="3"/>
  <c r="Q79" i="3" a="1"/>
  <c r="Q79" i="3" s="1"/>
  <c r="R79" i="3" s="1"/>
  <c r="S79" i="3" s="1"/>
  <c r="Q37" i="3" a="1"/>
  <c r="Q37" i="3" s="1"/>
  <c r="R37" i="3" s="1"/>
  <c r="S37" i="3" s="1"/>
  <c r="Q95" i="3" a="1"/>
  <c r="Q95" i="3" s="1"/>
  <c r="R95" i="3" s="1"/>
  <c r="S95" i="3" s="1"/>
  <c r="G32" i="6" s="1"/>
  <c r="Q83" i="3" a="1"/>
  <c r="Q83" i="3" s="1"/>
  <c r="R83" i="3" s="1"/>
  <c r="S83" i="3" s="1"/>
  <c r="F77" i="6" s="1"/>
  <c r="Q72" i="3" a="1"/>
  <c r="Q72" i="3" s="1"/>
  <c r="R72" i="3" s="1"/>
  <c r="S72" i="3" s="1"/>
  <c r="F57" i="6" s="1"/>
  <c r="Q68" i="3" a="1"/>
  <c r="Q68" i="3" s="1"/>
  <c r="R68" i="3" s="1"/>
  <c r="S68" i="3" s="1"/>
  <c r="Q64" i="3" a="1"/>
  <c r="Q64" i="3" s="1"/>
  <c r="R64" i="3" s="1"/>
  <c r="S64" i="3" s="1"/>
  <c r="F33" i="6" s="1"/>
  <c r="Q157" i="3" a="1"/>
  <c r="Q157" i="3" s="1"/>
  <c r="R157" i="3" s="1"/>
  <c r="S157" i="3" s="1"/>
  <c r="J73" i="6" s="1"/>
  <c r="Q60" i="3" a="1"/>
  <c r="Q60" i="3" s="1"/>
  <c r="R60" i="3" s="1"/>
  <c r="S60" i="3" s="1"/>
  <c r="Q33" i="3" a="1"/>
  <c r="Q33" i="3" s="1"/>
  <c r="R33" i="3" s="1"/>
  <c r="S33" i="3" s="1"/>
  <c r="E66" i="6" s="1"/>
  <c r="Q14" i="3" a="1"/>
  <c r="Q14" i="3" s="1"/>
  <c r="R14" i="3" s="1"/>
  <c r="S14" i="3" s="1"/>
  <c r="Q94" i="3" a="1"/>
  <c r="Q94" i="3" s="1"/>
  <c r="R94" i="3" s="1"/>
  <c r="S94" i="3" s="1"/>
  <c r="G29" i="6" s="1"/>
  <c r="Q36" i="3" a="1"/>
  <c r="Q36" i="3" s="1"/>
  <c r="R36" i="3" s="1"/>
  <c r="S36" i="3" s="1"/>
  <c r="Q17" i="3" a="1"/>
  <c r="Q17" i="3" s="1"/>
  <c r="R17" i="3" s="1"/>
  <c r="S17" i="3" s="1"/>
  <c r="E37" i="6" s="1"/>
  <c r="Q141" i="3" a="1"/>
  <c r="Q141" i="3" s="1"/>
  <c r="R141" i="3" s="1"/>
  <c r="S141" i="3" s="1"/>
  <c r="I56" i="6" s="1"/>
  <c r="Q27" i="3" a="1"/>
  <c r="Q27" i="3" s="1"/>
  <c r="R27" i="3" s="1"/>
  <c r="S27" i="3" s="1"/>
  <c r="E60" i="6" s="1"/>
  <c r="Q164" i="3" a="1"/>
  <c r="Q164" i="3" s="1"/>
  <c r="R164" i="3" s="1"/>
  <c r="S164" i="3" s="1"/>
  <c r="Q139" i="3" a="1"/>
  <c r="Q139" i="3" s="1"/>
  <c r="R139" i="3" s="1"/>
  <c r="S139" i="3" s="1"/>
  <c r="H100" i="6" s="1"/>
  <c r="Q121" i="3" a="1"/>
  <c r="Q121" i="3" s="1"/>
  <c r="R121" i="3" s="1"/>
  <c r="S121" i="3" s="1"/>
  <c r="Q112" i="3" a="1"/>
  <c r="Q112" i="3" s="1"/>
  <c r="R112" i="3" s="1"/>
  <c r="S112" i="3" s="1"/>
  <c r="Q70" i="3" a="1"/>
  <c r="Q70" i="3" s="1"/>
  <c r="R70" i="3" s="1"/>
  <c r="S70" i="3" s="1"/>
  <c r="F53" i="6" s="1"/>
  <c r="Q55" i="3" a="1"/>
  <c r="Q55" i="3" s="1"/>
  <c r="R55" i="3" s="1"/>
  <c r="S55" i="3" s="1"/>
  <c r="Q4" i="3" a="1"/>
  <c r="Q4" i="3" s="1"/>
  <c r="R4" i="3" s="1"/>
  <c r="S4" i="3" s="1"/>
  <c r="E9" i="6" s="1"/>
  <c r="Q74" i="3" a="1"/>
  <c r="Q74" i="3" s="1"/>
  <c r="R74" i="3" s="1"/>
  <c r="S74" i="3" s="1"/>
  <c r="F60" i="6" s="1"/>
  <c r="Q98" i="3" a="1"/>
  <c r="Q98" i="3" s="1"/>
  <c r="R98" i="3" s="1"/>
  <c r="S98" i="3" s="1"/>
  <c r="G43" i="6" s="1"/>
  <c r="Q13" i="3" a="1"/>
  <c r="Q13" i="3" s="1"/>
  <c r="R13" i="3" s="1"/>
  <c r="S13" i="3" s="1"/>
  <c r="Q122" i="3" a="1"/>
  <c r="Q122" i="3" s="1"/>
  <c r="R122" i="3" s="1"/>
  <c r="S122" i="3" s="1"/>
  <c r="Q117" i="3" a="1"/>
  <c r="Q117" i="3" s="1"/>
  <c r="R117" i="3" s="1"/>
  <c r="S117" i="3" s="1"/>
  <c r="G91" i="6" s="1"/>
  <c r="Q49" i="3" a="1"/>
  <c r="Q49" i="3" s="1"/>
  <c r="R49" i="3" s="1"/>
  <c r="S49" i="3" s="1"/>
  <c r="E100" i="6" s="1"/>
  <c r="Q154" i="3" a="1"/>
  <c r="Q154" i="3" s="1"/>
  <c r="R154" i="3" s="1"/>
  <c r="S154" i="3" s="1"/>
  <c r="I39" i="6" s="1"/>
  <c r="Q126" i="3" a="1"/>
  <c r="Q126" i="3" s="1"/>
  <c r="R126" i="3" s="1"/>
  <c r="S126" i="3" s="1"/>
  <c r="H35" i="6" s="1"/>
  <c r="Q116" i="3" a="1"/>
  <c r="Q116" i="3" s="1"/>
  <c r="R116" i="3" s="1"/>
  <c r="S116" i="3" s="1"/>
  <c r="G90" i="6" s="1"/>
  <c r="Q111" i="3" a="1"/>
  <c r="Q111" i="3" s="1"/>
  <c r="R111" i="3" s="1"/>
  <c r="S111" i="3" s="1"/>
  <c r="G69" i="6" s="1"/>
  <c r="Q101" i="3" a="1"/>
  <c r="Q101" i="3" s="1"/>
  <c r="R101" i="3" s="1"/>
  <c r="S101" i="3" s="1"/>
  <c r="G55" i="6" s="1"/>
  <c r="Q80" i="3" a="1"/>
  <c r="Q80" i="3" s="1"/>
  <c r="R80" i="3" s="1"/>
  <c r="S80" i="3" s="1"/>
  <c r="Q75" i="3" a="1"/>
  <c r="Q75" i="3" s="1"/>
  <c r="R75" i="3" s="1"/>
  <c r="S75" i="3" s="1"/>
  <c r="F61" i="6" s="1"/>
  <c r="P3" i="3"/>
  <c r="C2" i="10" s="1"/>
  <c r="Q149" i="3" a="1"/>
  <c r="Q149" i="3" s="1"/>
  <c r="R149" i="3" s="1"/>
  <c r="S149" i="3" s="1"/>
  <c r="I48" i="6" s="1"/>
  <c r="Q23" i="3" a="1"/>
  <c r="Q23" i="3" s="1"/>
  <c r="R23" i="3" s="1"/>
  <c r="S23" i="3" s="1"/>
  <c r="E54" i="6" s="1"/>
  <c r="Q62" i="3" a="1"/>
  <c r="Q62" i="3" s="1"/>
  <c r="R62" i="3" s="1"/>
  <c r="S62" i="3" s="1"/>
  <c r="Q167" i="3" a="1"/>
  <c r="Q167" i="3" s="1"/>
  <c r="R167" i="3" s="1"/>
  <c r="S167" i="3" s="1"/>
  <c r="J29" i="6" s="1"/>
  <c r="Q85" i="3" a="1"/>
  <c r="Q85" i="3" s="1"/>
  <c r="R85" i="3" s="1"/>
  <c r="S85" i="3" s="1"/>
  <c r="F83" i="6" s="1"/>
  <c r="Q43" i="3" a="1"/>
  <c r="Q43" i="3" s="1"/>
  <c r="R43" i="3" s="1"/>
  <c r="S43" i="3" s="1"/>
  <c r="E89" i="6" s="1"/>
  <c r="Q135" i="3" a="1"/>
  <c r="Q135" i="3" s="1"/>
  <c r="R135" i="3" s="1"/>
  <c r="S135" i="3" s="1"/>
  <c r="H69" i="6" s="1"/>
  <c r="Q58" i="3" a="1"/>
  <c r="Q58" i="3" s="1"/>
  <c r="R58" i="3" s="1"/>
  <c r="S58" i="3" s="1"/>
  <c r="F23" i="6" s="1"/>
  <c r="Q38" i="3" a="1"/>
  <c r="Q38" i="3" s="1"/>
  <c r="R38" i="3" s="1"/>
  <c r="S38" i="3" s="1"/>
  <c r="Q57" i="3" a="1"/>
  <c r="Q57" i="3" s="1"/>
  <c r="R57" i="3" s="1"/>
  <c r="S57" i="3" s="1"/>
  <c r="Q16" i="3" a="1"/>
  <c r="Q16" i="3" s="1"/>
  <c r="R16" i="3" s="1"/>
  <c r="S16" i="3" s="1"/>
  <c r="E35" i="6" s="1"/>
  <c r="Q158" i="3" a="1"/>
  <c r="Q158" i="3" s="1"/>
  <c r="R158" i="3" s="1"/>
  <c r="S158" i="3" s="1"/>
  <c r="J4" i="6" s="1"/>
  <c r="Q130" i="3" a="1"/>
  <c r="Q130" i="3" s="1"/>
  <c r="R130" i="3" s="1"/>
  <c r="S130" i="3" s="1"/>
  <c r="H57" i="6" s="1"/>
  <c r="Q125" i="3" a="1"/>
  <c r="Q125" i="3" s="1"/>
  <c r="R125" i="3" s="1"/>
  <c r="S125" i="3" s="1"/>
  <c r="H27" i="6" s="1"/>
  <c r="Q110" i="3" a="1"/>
  <c r="Q110" i="3" s="1"/>
  <c r="R110" i="3" s="1"/>
  <c r="S110" i="3" s="1"/>
  <c r="G67" i="6" s="1"/>
  <c r="Q69" i="3" a="1"/>
  <c r="Q69" i="3" s="1"/>
  <c r="R69" i="3" s="1"/>
  <c r="S69" i="3" s="1"/>
  <c r="F47" i="6" s="1"/>
  <c r="Q63" i="3" a="1"/>
  <c r="Q63" i="3" s="1"/>
  <c r="R63" i="3" s="1"/>
  <c r="S63" i="3" s="1"/>
  <c r="F32" i="6" s="1"/>
  <c r="Q28" i="3" a="1"/>
  <c r="Q28" i="3" s="1"/>
  <c r="R28" i="3" s="1"/>
  <c r="S28" i="3" s="1"/>
  <c r="Q162" i="3" a="1"/>
  <c r="Q162" i="3" s="1"/>
  <c r="R162" i="3" s="1"/>
  <c r="S162" i="3" s="1"/>
  <c r="J35" i="6" s="1"/>
  <c r="Q105" i="3" a="1"/>
  <c r="Q105" i="3" s="1"/>
  <c r="R105" i="3" s="1"/>
  <c r="S105" i="3" s="1"/>
  <c r="G80" i="6" s="1"/>
  <c r="Q53" i="3" a="1"/>
  <c r="Q53" i="3" s="1"/>
  <c r="R53" i="3" s="1"/>
  <c r="S53" i="3" s="1"/>
  <c r="Q32" i="3" a="1"/>
  <c r="Q32" i="3" s="1"/>
  <c r="R32" i="3" s="1"/>
  <c r="S32" i="3" s="1"/>
  <c r="Q166" i="3" a="1"/>
  <c r="Q166" i="3" s="1"/>
  <c r="R166" i="3" s="1"/>
  <c r="S166" i="3" s="1"/>
  <c r="J27" i="6" s="1"/>
  <c r="Q129" i="3" a="1"/>
  <c r="Q129" i="3" s="1"/>
  <c r="R129" i="3" s="1"/>
  <c r="S129" i="3" s="1"/>
  <c r="H49" i="6" s="1"/>
  <c r="Q175" i="3" a="1"/>
  <c r="Q175" i="3" s="1"/>
  <c r="R175" i="3" s="1"/>
  <c r="S175" i="3" s="1"/>
  <c r="J37" i="6" s="1"/>
  <c r="Q120" i="3" a="1"/>
  <c r="Q120" i="3" s="1"/>
  <c r="R120" i="3" s="1"/>
  <c r="S120" i="3" s="1"/>
  <c r="G100" i="6" s="1"/>
  <c r="Q115" i="3" a="1"/>
  <c r="Q115" i="3" s="1"/>
  <c r="R115" i="3" s="1"/>
  <c r="S115" i="3" s="1"/>
  <c r="G87" i="6" s="1"/>
  <c r="Q47" i="3" a="1"/>
  <c r="Q47" i="3" s="1"/>
  <c r="R47" i="3" s="1"/>
  <c r="S47" i="3" s="1"/>
  <c r="Q89" i="3" a="1"/>
  <c r="Q89" i="3" s="1"/>
  <c r="R89" i="3" s="1"/>
  <c r="S89" i="3" s="1"/>
  <c r="F97" i="6" s="1"/>
  <c r="Q134" i="3" a="1"/>
  <c r="Q134" i="3" s="1"/>
  <c r="R134" i="3" s="1"/>
  <c r="S134" i="3" s="1"/>
  <c r="H66" i="6" s="1"/>
  <c r="Q124" i="3" a="1"/>
  <c r="Q124" i="3" s="1"/>
  <c r="R124" i="3" s="1"/>
  <c r="S124" i="3" s="1"/>
  <c r="H16" i="6" s="1"/>
  <c r="Q78" i="3" a="1"/>
  <c r="Q78" i="3" s="1"/>
  <c r="R78" i="3" s="1"/>
  <c r="S78" i="3" s="1"/>
  <c r="F69" i="6" s="1"/>
  <c r="Q42" i="3" a="1"/>
  <c r="Q42" i="3" s="1"/>
  <c r="R42" i="3" s="1"/>
  <c r="S42" i="3" s="1"/>
  <c r="E82" i="6" s="1"/>
  <c r="Q148" i="3" a="1"/>
  <c r="Q148" i="3" s="1"/>
  <c r="R148" i="3" s="1"/>
  <c r="S148" i="3" s="1"/>
  <c r="I46" i="6" s="1"/>
  <c r="Q133" i="3" a="1"/>
  <c r="Q133" i="3" s="1"/>
  <c r="R133" i="3" s="1"/>
  <c r="S133" i="3" s="1"/>
  <c r="H68" i="6" s="1"/>
  <c r="Q114" i="3" a="1"/>
  <c r="Q114" i="3" s="1"/>
  <c r="R114" i="3" s="1"/>
  <c r="S114" i="3" s="1"/>
  <c r="G86" i="6" s="1"/>
  <c r="Q67" i="3" a="1"/>
  <c r="Q67" i="3" s="1"/>
  <c r="R67" i="3" s="1"/>
  <c r="S67" i="3" s="1"/>
  <c r="Q6" i="3" a="1"/>
  <c r="Q6" i="3" s="1"/>
  <c r="R6" i="3" s="1"/>
  <c r="S6" i="3" s="1"/>
  <c r="Q151" i="3" a="1"/>
  <c r="Q151" i="3" s="1"/>
  <c r="R151" i="3" s="1"/>
  <c r="S151" i="3" s="1"/>
  <c r="I66" i="6" s="1"/>
  <c r="Q71" i="3" a="1"/>
  <c r="Q71" i="3" s="1"/>
  <c r="R71" i="3" s="1"/>
  <c r="S71" i="3" s="1"/>
  <c r="F55" i="6" s="1"/>
  <c r="Q66" i="3" a="1"/>
  <c r="Q66" i="3" s="1"/>
  <c r="R66" i="3" s="1"/>
  <c r="S66" i="3" s="1"/>
  <c r="F37" i="6" s="1"/>
  <c r="Q177" i="3" a="1"/>
  <c r="Q177" i="3" s="1"/>
  <c r="R177" i="3" s="1"/>
  <c r="S177" i="3" s="1"/>
  <c r="J90" i="6" s="1"/>
  <c r="Q97" i="3" a="1"/>
  <c r="Q97" i="3" s="1"/>
  <c r="R97" i="3" s="1"/>
  <c r="S97" i="3" s="1"/>
  <c r="G36" i="6" s="1"/>
  <c r="Q92" i="3" a="1"/>
  <c r="Q92" i="3" s="1"/>
  <c r="R92" i="3" s="1"/>
  <c r="S92" i="3" s="1"/>
  <c r="G25" i="6" s="1"/>
  <c r="Q106" i="3" a="1"/>
  <c r="Q106" i="3" s="1"/>
  <c r="R106" i="3" s="1"/>
  <c r="S106" i="3" s="1"/>
  <c r="G60" i="6" s="1"/>
  <c r="Q76" i="3" a="1"/>
  <c r="Q76" i="3" s="1"/>
  <c r="R76" i="3" s="1"/>
  <c r="S76" i="3" s="1"/>
  <c r="F67" i="6" s="1"/>
  <c r="Q54" i="3" a="1"/>
  <c r="Q54" i="3" s="1"/>
  <c r="R54" i="3" s="1"/>
  <c r="S54" i="3" s="1"/>
  <c r="F16" i="6" s="1"/>
  <c r="Q30" i="3" a="1"/>
  <c r="Q30" i="3" s="1"/>
  <c r="R30" i="3" s="1"/>
  <c r="S30" i="3" s="1"/>
  <c r="E62" i="6" s="1"/>
  <c r="Q156" i="3" a="1"/>
  <c r="Q156" i="3" s="1"/>
  <c r="R156" i="3" s="1"/>
  <c r="S156" i="3" s="1"/>
  <c r="I99" i="6" s="1"/>
  <c r="Q56" i="3" a="1"/>
  <c r="Q56" i="3" s="1"/>
  <c r="R56" i="3" s="1"/>
  <c r="S56" i="3" s="1"/>
  <c r="Q46" i="3" a="1"/>
  <c r="Q46" i="3" s="1"/>
  <c r="R46" i="3" s="1"/>
  <c r="S46" i="3" s="1"/>
  <c r="E92" i="6" s="1"/>
  <c r="Q20" i="3" a="1"/>
  <c r="Q20" i="3" s="1"/>
  <c r="R20" i="3" s="1"/>
  <c r="S20" i="3" s="1"/>
  <c r="E40" i="6" s="1"/>
  <c r="Q104" i="3" a="1"/>
  <c r="Q104" i="3" s="1"/>
  <c r="R104" i="3" s="1"/>
  <c r="S104" i="3" s="1"/>
  <c r="G77" i="6" s="1"/>
  <c r="Q169" i="3" a="1"/>
  <c r="Q169" i="3" s="1"/>
  <c r="R169" i="3" s="1"/>
  <c r="S169" i="3" s="1"/>
  <c r="J13" i="6" s="1"/>
  <c r="Q113" i="3" a="1"/>
  <c r="Q113" i="3" s="1"/>
  <c r="R113" i="3" s="1"/>
  <c r="S113" i="3" s="1"/>
  <c r="Q131" i="3" a="1"/>
  <c r="Q131" i="3" s="1"/>
  <c r="R131" i="3" s="1"/>
  <c r="S131" i="3" s="1"/>
  <c r="H60" i="6" s="1"/>
  <c r="Q93" i="3" a="1"/>
  <c r="Q93" i="3" s="1"/>
  <c r="R93" i="3" s="1"/>
  <c r="S93" i="3" s="1"/>
  <c r="G27" i="6" s="1"/>
  <c r="Q45" i="3" a="1"/>
  <c r="Q45" i="3" s="1"/>
  <c r="R45" i="3" s="1"/>
  <c r="S45" i="3" s="1"/>
  <c r="Q10" i="3" a="1"/>
  <c r="Q10" i="3" s="1"/>
  <c r="R10" i="3" s="1"/>
  <c r="S10" i="3" s="1"/>
  <c r="Q82" i="3" a="1"/>
  <c r="Q82" i="3" s="1"/>
  <c r="R82" i="3" s="1"/>
  <c r="S82" i="3" s="1"/>
  <c r="F76" i="6" s="1"/>
  <c r="Q39" i="3" a="1"/>
  <c r="Q39" i="3" s="1"/>
  <c r="R39" i="3" s="1"/>
  <c r="S39" i="3" s="1"/>
  <c r="E75" i="6" s="1"/>
  <c r="Q161" i="3" a="1"/>
  <c r="Q161" i="3" s="1"/>
  <c r="R161" i="3" s="1"/>
  <c r="S161" i="3" s="1"/>
  <c r="J65" i="6" s="1"/>
  <c r="Q146" i="3" a="1"/>
  <c r="Q146" i="3" s="1"/>
  <c r="R146" i="3" s="1"/>
  <c r="S146" i="3" s="1"/>
  <c r="I42" i="6" s="1"/>
  <c r="Q35" i="3" a="1"/>
  <c r="Q35" i="3" s="1"/>
  <c r="R35" i="3" s="1"/>
  <c r="S35" i="3" s="1"/>
  <c r="Q138" i="3" a="1"/>
  <c r="Q138" i="3" s="1"/>
  <c r="R138" i="3" s="1"/>
  <c r="S138" i="3" s="1"/>
  <c r="H87" i="6" s="1"/>
  <c r="Q44" i="3" a="1"/>
  <c r="Q44" i="3" s="1"/>
  <c r="R44" i="3" s="1"/>
  <c r="S44" i="3" s="1"/>
  <c r="Q25" i="3" a="1"/>
  <c r="Q25" i="3" s="1"/>
  <c r="R25" i="3" s="1"/>
  <c r="S25" i="3" s="1"/>
  <c r="E56" i="6" s="1"/>
  <c r="Q88" i="3" a="1"/>
  <c r="Q88" i="3" s="1"/>
  <c r="R88" i="3" s="1"/>
  <c r="S88" i="3" s="1"/>
  <c r="F96" i="6" s="1"/>
  <c r="Q40" i="3" a="1"/>
  <c r="Q40" i="3" s="1"/>
  <c r="R40" i="3" s="1"/>
  <c r="S40" i="3" s="1"/>
  <c r="E79" i="6" s="1"/>
  <c r="Q59" i="3" a="1"/>
  <c r="Q59" i="3" s="1"/>
  <c r="R59" i="3" s="1"/>
  <c r="S59" i="3" s="1"/>
  <c r="Q174" i="3" a="1"/>
  <c r="Q174" i="3" s="1"/>
  <c r="R174" i="3" s="1"/>
  <c r="S174" i="3" s="1"/>
  <c r="J36" i="6" s="1"/>
  <c r="Q128" i="3" a="1"/>
  <c r="Q128" i="3" s="1"/>
  <c r="R128" i="3" s="1"/>
  <c r="S128" i="3" s="1"/>
  <c r="H29" i="6" s="1"/>
  <c r="Q34" i="3" a="1"/>
  <c r="Q34" i="3" s="1"/>
  <c r="R34" i="3" s="1"/>
  <c r="S34" i="3" s="1"/>
  <c r="E69" i="6" s="1"/>
  <c r="Q81" i="3" a="1"/>
  <c r="Q81" i="3" s="1"/>
  <c r="R81" i="3" s="1"/>
  <c r="S81" i="3" s="1"/>
  <c r="F75" i="6" s="1"/>
  <c r="Q9" i="3" a="1"/>
  <c r="Q9" i="3" s="1"/>
  <c r="R9" i="3" s="1"/>
  <c r="S9" i="3" s="1"/>
  <c r="E22" i="6" s="1"/>
  <c r="Q127" i="3" a="1"/>
  <c r="Q127" i="3" s="1"/>
  <c r="R127" i="3" s="1"/>
  <c r="S127" i="3" s="1"/>
  <c r="H33" i="6" s="1"/>
  <c r="Q159" i="3" a="1"/>
  <c r="Q159" i="3" s="1"/>
  <c r="R159" i="3" s="1"/>
  <c r="S159" i="3" s="1"/>
  <c r="J18" i="6" s="1"/>
  <c r="Q152" i="3" a="1"/>
  <c r="Q152" i="3" s="1"/>
  <c r="R152" i="3" s="1"/>
  <c r="S152" i="3" s="1"/>
  <c r="I79" i="6" s="1"/>
  <c r="Q165" i="3" a="1"/>
  <c r="Q165" i="3" s="1"/>
  <c r="R165" i="3" s="1"/>
  <c r="S165" i="3" s="1"/>
  <c r="Q132" i="3" a="1"/>
  <c r="Q132" i="3" s="1"/>
  <c r="R132" i="3" s="1"/>
  <c r="S132" i="3" s="1"/>
  <c r="H65" i="6" s="1"/>
  <c r="Q108" i="3" a="1"/>
  <c r="Q108" i="3" s="1"/>
  <c r="R108" i="3" s="1"/>
  <c r="S108" i="3" s="1"/>
  <c r="Q50" i="3" a="1"/>
  <c r="Q50" i="3" s="1"/>
  <c r="R50" i="3" s="1"/>
  <c r="S50" i="3" s="1"/>
  <c r="F4" i="6" s="1"/>
  <c r="Q77" i="3" a="1"/>
  <c r="Q77" i="3" s="1"/>
  <c r="R77" i="3" s="1"/>
  <c r="S77" i="3" s="1"/>
  <c r="F68" i="6" s="1"/>
  <c r="Q31" i="3" a="1"/>
  <c r="Q31" i="3" s="1"/>
  <c r="R31" i="3" s="1"/>
  <c r="S31" i="3" s="1"/>
  <c r="Q107" i="3" a="1"/>
  <c r="Q107" i="3" s="1"/>
  <c r="R107" i="3" s="1"/>
  <c r="S107" i="3" s="1"/>
  <c r="Q5" i="3" a="1"/>
  <c r="Q5" i="3" s="1"/>
  <c r="R5" i="3" s="1"/>
  <c r="S5" i="3" s="1"/>
  <c r="E12" i="6" s="1"/>
  <c r="Q86" i="3" a="1"/>
  <c r="Q86" i="3" s="1"/>
  <c r="R86" i="3" s="1"/>
  <c r="S86" i="3" s="1"/>
  <c r="F90" i="6" s="1"/>
  <c r="U153" i="3"/>
  <c r="U55" i="3"/>
  <c r="T55" i="3"/>
  <c r="T65" i="3"/>
  <c r="V65" i="3" s="1"/>
  <c r="U65" i="3"/>
  <c r="U157" i="3"/>
  <c r="P157" i="3"/>
  <c r="T133" i="3"/>
  <c r="T132" i="3"/>
  <c r="P14" i="3"/>
  <c r="U13" i="3"/>
  <c r="P13" i="3"/>
  <c r="C9" i="10" s="1"/>
  <c r="T13" i="3"/>
  <c r="U174" i="3"/>
  <c r="T106" i="3"/>
  <c r="U106" i="3"/>
  <c r="U68" i="3"/>
  <c r="U162" i="3"/>
  <c r="T162" i="3"/>
  <c r="U173" i="3"/>
  <c r="P107" i="3"/>
  <c r="P75" i="3"/>
  <c r="P108" i="3"/>
  <c r="U28" i="3"/>
  <c r="T28" i="3"/>
  <c r="P28" i="3"/>
  <c r="P29" i="3"/>
  <c r="T172" i="3"/>
  <c r="P172" i="3"/>
  <c r="U172" i="3"/>
  <c r="P118" i="3"/>
  <c r="U88" i="3"/>
  <c r="P88" i="3"/>
  <c r="U103" i="3"/>
  <c r="U81" i="3"/>
  <c r="P131" i="3"/>
  <c r="U27" i="3"/>
  <c r="P106" i="3"/>
  <c r="P74" i="3"/>
  <c r="P27" i="3"/>
  <c r="U29" i="3"/>
  <c r="P169" i="3"/>
  <c r="U169" i="3"/>
  <c r="U125" i="3"/>
  <c r="T125" i="3"/>
  <c r="T110" i="3"/>
  <c r="U110" i="3"/>
  <c r="U166" i="3"/>
  <c r="T49" i="3"/>
  <c r="U49" i="3"/>
  <c r="P49" i="3"/>
  <c r="P120" i="3"/>
  <c r="P139" i="3"/>
  <c r="U38" i="3"/>
  <c r="T38" i="3"/>
  <c r="T75" i="3"/>
  <c r="P67" i="3"/>
  <c r="U67" i="3"/>
  <c r="P68" i="3"/>
  <c r="U143" i="3"/>
  <c r="T143" i="3"/>
  <c r="P35" i="3"/>
  <c r="C28" i="10" s="1"/>
  <c r="P37" i="3"/>
  <c r="P36" i="3"/>
  <c r="P38" i="3"/>
  <c r="U35" i="3"/>
  <c r="U164" i="3"/>
  <c r="P170" i="3"/>
  <c r="U23" i="3"/>
  <c r="P23" i="3"/>
  <c r="P171" i="3"/>
  <c r="U46" i="3"/>
  <c r="P143" i="3"/>
  <c r="P46" i="3"/>
  <c r="T46" i="3"/>
  <c r="T123" i="3"/>
  <c r="U123" i="3"/>
  <c r="T8" i="3"/>
  <c r="P91" i="3"/>
  <c r="P8" i="3"/>
  <c r="C6" i="10" s="1"/>
  <c r="U8" i="3"/>
  <c r="T84" i="3"/>
  <c r="U84" i="3"/>
  <c r="U161" i="3"/>
  <c r="T69" i="3"/>
  <c r="U69" i="3"/>
  <c r="P69" i="3"/>
  <c r="U83" i="3"/>
  <c r="P83" i="3"/>
  <c r="T83" i="3"/>
  <c r="P104" i="3"/>
  <c r="P137" i="3"/>
  <c r="P73" i="3"/>
  <c r="T26" i="3"/>
  <c r="P26" i="3"/>
  <c r="U171" i="3"/>
  <c r="P150" i="3"/>
  <c r="P66" i="3"/>
  <c r="U17" i="3"/>
  <c r="P17" i="3"/>
  <c r="P175" i="3"/>
  <c r="P168" i="3"/>
  <c r="U168" i="3"/>
  <c r="U111" i="3"/>
  <c r="P7" i="3"/>
  <c r="C5" i="10" s="1"/>
  <c r="P56" i="3"/>
  <c r="P55" i="3"/>
  <c r="U7" i="3"/>
  <c r="T7" i="3"/>
  <c r="P57" i="3"/>
  <c r="U159" i="3"/>
  <c r="P159" i="3"/>
  <c r="U73" i="3"/>
  <c r="U89" i="3"/>
  <c r="P89" i="3"/>
  <c r="T37" i="3"/>
  <c r="U37" i="3"/>
  <c r="U124" i="3"/>
  <c r="U136" i="3"/>
  <c r="U36" i="3"/>
  <c r="U92" i="3"/>
  <c r="T92" i="3"/>
  <c r="P92" i="3"/>
  <c r="P62" i="3"/>
  <c r="P61" i="3"/>
  <c r="U61" i="3"/>
  <c r="U105" i="3"/>
  <c r="P105" i="3"/>
  <c r="U116" i="3"/>
  <c r="U22" i="3"/>
  <c r="P22" i="3"/>
  <c r="P98" i="3"/>
  <c r="T22" i="3"/>
  <c r="U39" i="3"/>
  <c r="P81" i="3"/>
  <c r="P103" i="3"/>
  <c r="P136" i="3"/>
  <c r="P39" i="3"/>
  <c r="U95" i="3"/>
  <c r="T95" i="3"/>
  <c r="P162" i="3"/>
  <c r="P65" i="3"/>
  <c r="P126" i="3"/>
  <c r="U16" i="3"/>
  <c r="T16" i="3"/>
  <c r="P16" i="3"/>
  <c r="P115" i="3"/>
  <c r="P144" i="3"/>
  <c r="T115" i="3"/>
  <c r="P138" i="3"/>
  <c r="P96" i="3"/>
  <c r="U96" i="3"/>
  <c r="P173" i="3"/>
  <c r="U140" i="3"/>
  <c r="T140" i="3"/>
  <c r="V140" i="3" s="1"/>
  <c r="U42" i="3"/>
  <c r="P42" i="3"/>
  <c r="T98" i="3"/>
  <c r="U98" i="3"/>
  <c r="P129" i="3"/>
  <c r="C71" i="10" s="1"/>
  <c r="U129" i="3"/>
  <c r="P154" i="3"/>
  <c r="U19" i="3"/>
  <c r="P19" i="3"/>
  <c r="P9" i="3"/>
  <c r="C7" i="10" s="1"/>
  <c r="U9" i="3"/>
  <c r="U149" i="3"/>
  <c r="P149" i="3"/>
  <c r="P125" i="3"/>
  <c r="P166" i="3"/>
  <c r="P12" i="3"/>
  <c r="U10" i="3"/>
  <c r="P59" i="3"/>
  <c r="P153" i="3"/>
  <c r="P11" i="3"/>
  <c r="P93" i="3"/>
  <c r="P60" i="3"/>
  <c r="T6" i="3"/>
  <c r="U6" i="3"/>
  <c r="U122" i="3"/>
  <c r="T122" i="3"/>
  <c r="U158" i="3"/>
  <c r="T158" i="3"/>
  <c r="U121" i="3"/>
  <c r="P121" i="3"/>
  <c r="T121" i="3"/>
  <c r="P122" i="3"/>
  <c r="U107" i="3"/>
  <c r="T107" i="3"/>
  <c r="P155" i="3"/>
  <c r="U155" i="3"/>
  <c r="T155" i="3"/>
  <c r="P164" i="3"/>
  <c r="U163" i="3"/>
  <c r="T163" i="3"/>
  <c r="P163" i="3"/>
  <c r="P165" i="3"/>
  <c r="U144" i="3"/>
  <c r="P50" i="3"/>
  <c r="P158" i="3"/>
  <c r="U50" i="3"/>
  <c r="T21" i="3"/>
  <c r="P146" i="3"/>
  <c r="P21" i="3"/>
  <c r="U21" i="3"/>
  <c r="U130" i="3"/>
  <c r="U71" i="3"/>
  <c r="T71" i="3"/>
  <c r="U109" i="3"/>
  <c r="T109" i="3"/>
  <c r="P161" i="3"/>
  <c r="P109" i="3"/>
  <c r="P132" i="3"/>
  <c r="T18" i="3"/>
  <c r="P18" i="3"/>
  <c r="U18" i="3"/>
  <c r="P134" i="3"/>
  <c r="U33" i="3"/>
  <c r="P33" i="3"/>
  <c r="P151" i="3"/>
  <c r="U51" i="3"/>
  <c r="P51" i="3"/>
  <c r="T91" i="3"/>
  <c r="U91" i="3"/>
  <c r="U32" i="3"/>
  <c r="U150" i="3"/>
  <c r="T150" i="3"/>
  <c r="U41" i="3"/>
  <c r="T41" i="3"/>
  <c r="U74" i="3"/>
  <c r="T74" i="3"/>
  <c r="U101" i="3"/>
  <c r="U119" i="3"/>
  <c r="P119" i="3"/>
  <c r="T63" i="3"/>
  <c r="P95" i="3"/>
  <c r="U63" i="3"/>
  <c r="P63" i="3"/>
  <c r="P80" i="3"/>
  <c r="P113" i="3"/>
  <c r="T79" i="3"/>
  <c r="P79" i="3"/>
  <c r="P112" i="3"/>
  <c r="U79" i="3"/>
  <c r="U87" i="3"/>
  <c r="T87" i="3"/>
  <c r="P87" i="3"/>
  <c r="P117" i="3"/>
  <c r="U93" i="3"/>
  <c r="U134" i="3"/>
  <c r="U118" i="3"/>
  <c r="T118" i="3"/>
  <c r="V118" i="3" s="1"/>
  <c r="T52" i="3"/>
  <c r="P52" i="3"/>
  <c r="C39" i="10" s="1"/>
  <c r="P53" i="3"/>
  <c r="U52" i="3"/>
  <c r="U113" i="3"/>
  <c r="P148" i="3"/>
  <c r="P99" i="3"/>
  <c r="T99" i="3"/>
  <c r="U99" i="3"/>
  <c r="U57" i="3"/>
  <c r="T57" i="3"/>
  <c r="U58" i="3"/>
  <c r="T58" i="3"/>
  <c r="P58" i="3"/>
  <c r="U112" i="3"/>
  <c r="T112" i="3"/>
  <c r="P147" i="3"/>
  <c r="T147" i="3"/>
  <c r="U45" i="3"/>
  <c r="P127" i="3"/>
  <c r="P64" i="3"/>
  <c r="U64" i="3"/>
  <c r="P128" i="3"/>
  <c r="P167" i="3"/>
  <c r="P94" i="3"/>
  <c r="U94" i="3"/>
  <c r="U30" i="3"/>
  <c r="T30" i="3"/>
  <c r="P30" i="3"/>
  <c r="P176" i="3"/>
  <c r="P130" i="3"/>
  <c r="P72" i="3"/>
  <c r="C48" i="10" s="1"/>
  <c r="P142" i="3"/>
  <c r="P102" i="3"/>
  <c r="U72" i="3"/>
  <c r="U127" i="3"/>
  <c r="T127" i="3"/>
  <c r="V127" i="3" s="1"/>
  <c r="T117" i="3"/>
  <c r="U117" i="3"/>
  <c r="U82" i="3"/>
  <c r="P82" i="3"/>
  <c r="U78" i="3"/>
  <c r="U131" i="3"/>
  <c r="T77" i="3"/>
  <c r="P77" i="3"/>
  <c r="C50" i="10" s="1"/>
  <c r="P133" i="3"/>
  <c r="U151" i="3"/>
  <c r="T151" i="3"/>
  <c r="U139" i="3"/>
  <c r="T139" i="3"/>
  <c r="U135" i="3"/>
  <c r="U60" i="3"/>
  <c r="U170" i="3"/>
  <c r="U156" i="3"/>
  <c r="T156" i="3"/>
  <c r="U175" i="3"/>
  <c r="T15" i="3"/>
  <c r="U15" i="3"/>
  <c r="P15" i="3"/>
  <c r="C10" i="10" s="1"/>
  <c r="U20" i="3"/>
  <c r="P20" i="3"/>
  <c r="P43" i="3"/>
  <c r="U43" i="3"/>
  <c r="U126" i="3"/>
  <c r="U76" i="3"/>
  <c r="T76" i="3"/>
  <c r="V76" i="3" s="1"/>
  <c r="P110" i="3"/>
  <c r="P76" i="3"/>
  <c r="P31" i="3"/>
  <c r="U31" i="3"/>
  <c r="P32" i="3"/>
  <c r="U47" i="3"/>
  <c r="T47" i="3"/>
  <c r="V47" i="3" s="1"/>
  <c r="P48" i="3"/>
  <c r="P47" i="3"/>
  <c r="U148" i="3"/>
  <c r="U90" i="3"/>
  <c r="P90" i="3"/>
  <c r="P156" i="3"/>
  <c r="U108" i="3"/>
  <c r="U120" i="3"/>
  <c r="U53" i="3"/>
  <c r="U86" i="3"/>
  <c r="U142" i="3"/>
  <c r="U177" i="3"/>
  <c r="T177" i="3"/>
  <c r="V177" i="3" s="1"/>
  <c r="U141" i="3"/>
  <c r="U138" i="3"/>
  <c r="U160" i="3"/>
  <c r="T56" i="3"/>
  <c r="U56" i="3"/>
  <c r="U100" i="3"/>
  <c r="T100" i="3"/>
  <c r="P100" i="3"/>
  <c r="U165" i="3"/>
  <c r="U25" i="3"/>
  <c r="P141" i="3"/>
  <c r="P25" i="3"/>
  <c r="C20" i="10" s="1"/>
  <c r="T25" i="3"/>
  <c r="U145" i="3"/>
  <c r="U48" i="3"/>
  <c r="U80" i="3"/>
  <c r="U59" i="3"/>
  <c r="P160" i="3"/>
  <c r="U114" i="3"/>
  <c r="T114" i="3"/>
  <c r="V114" i="3" s="1"/>
  <c r="P145" i="3"/>
  <c r="P114" i="3"/>
  <c r="U137" i="3"/>
  <c r="T137" i="3"/>
  <c r="V137" i="3" s="1"/>
  <c r="U154" i="3"/>
  <c r="T154" i="3"/>
  <c r="P97" i="3"/>
  <c r="C62" i="10" s="1"/>
  <c r="P174" i="3"/>
  <c r="U97" i="3"/>
  <c r="P85" i="3"/>
  <c r="C54" i="10" s="1"/>
  <c r="U85" i="3"/>
  <c r="U66" i="3"/>
  <c r="T66" i="3"/>
  <c r="C57" i="10" l="1"/>
  <c r="C12" i="10"/>
  <c r="C74" i="10"/>
  <c r="C31" i="10"/>
  <c r="C34" i="10"/>
  <c r="C58" i="10"/>
  <c r="V69" i="3"/>
  <c r="T160" i="3"/>
  <c r="C42" i="10"/>
  <c r="T17" i="3"/>
  <c r="V17" i="3" s="1"/>
  <c r="T97" i="3"/>
  <c r="T138" i="3"/>
  <c r="V138" i="3" s="1"/>
  <c r="C32" i="10"/>
  <c r="C69" i="10"/>
  <c r="T130" i="3"/>
  <c r="V130" i="3" s="1"/>
  <c r="V123" i="3"/>
  <c r="T72" i="3"/>
  <c r="V72" i="3" s="1"/>
  <c r="C18" i="10"/>
  <c r="T3" i="3"/>
  <c r="V74" i="3"/>
  <c r="T36" i="3"/>
  <c r="V36" i="3" s="1"/>
  <c r="T171" i="3"/>
  <c r="C41" i="10"/>
  <c r="T113" i="3"/>
  <c r="V113" i="3" s="1"/>
  <c r="V41" i="3"/>
  <c r="V13" i="3"/>
  <c r="C67" i="10"/>
  <c r="E94" i="6"/>
  <c r="C24" i="10"/>
  <c r="T136" i="3"/>
  <c r="V136" i="3" s="1"/>
  <c r="T85" i="3"/>
  <c r="V85" i="3" s="1"/>
  <c r="C77" i="10"/>
  <c r="C37" i="10"/>
  <c r="T170" i="3"/>
  <c r="V170" i="3" s="1"/>
  <c r="T60" i="3"/>
  <c r="V60" i="3" s="1"/>
  <c r="T59" i="3"/>
  <c r="T90" i="3"/>
  <c r="V90" i="3" s="1"/>
  <c r="T149" i="3"/>
  <c r="V149" i="3" s="1"/>
  <c r="T67" i="3"/>
  <c r="V67" i="3" s="1"/>
  <c r="C26" i="10"/>
  <c r="C29" i="10"/>
  <c r="C76" i="10"/>
  <c r="C52" i="10"/>
  <c r="C36" i="10"/>
  <c r="C65" i="10"/>
  <c r="C78" i="10"/>
  <c r="C15" i="10"/>
  <c r="C63" i="10"/>
  <c r="C61" i="10"/>
  <c r="C59" i="10"/>
  <c r="C79" i="10"/>
  <c r="C68" i="10"/>
  <c r="C21" i="10"/>
  <c r="C8" i="10"/>
  <c r="C46" i="10"/>
  <c r="C14" i="10"/>
  <c r="C13" i="10"/>
  <c r="C45" i="10"/>
  <c r="T165" i="3"/>
  <c r="C51" i="10"/>
  <c r="C80" i="10"/>
  <c r="C81" i="10"/>
  <c r="C40" i="10"/>
  <c r="C72" i="10"/>
  <c r="C64" i="10"/>
  <c r="C25" i="10"/>
  <c r="T129" i="3"/>
  <c r="V129" i="3" s="1"/>
  <c r="V38" i="3"/>
  <c r="E27" i="6"/>
  <c r="C22" i="10"/>
  <c r="C49" i="10"/>
  <c r="C66" i="10"/>
  <c r="C70" i="10"/>
  <c r="C23" i="10"/>
  <c r="G61" i="6"/>
  <c r="C43" i="10"/>
  <c r="C17" i="10"/>
  <c r="E64" i="6"/>
  <c r="C3" i="10"/>
  <c r="C16" i="10"/>
  <c r="V71" i="3"/>
  <c r="V122" i="3"/>
  <c r="V3" i="3"/>
  <c r="V162" i="3"/>
  <c r="C30" i="10"/>
  <c r="C33" i="10"/>
  <c r="C27" i="10"/>
  <c r="C19" i="10"/>
  <c r="C47" i="10"/>
  <c r="C60" i="10"/>
  <c r="C38" i="10"/>
  <c r="C73" i="10"/>
  <c r="C53" i="10"/>
  <c r="V143" i="3"/>
  <c r="C75" i="10"/>
  <c r="H7" i="6"/>
  <c r="H1" i="6" s="1"/>
  <c r="C35" i="10"/>
  <c r="C55" i="10"/>
  <c r="T9" i="3"/>
  <c r="V9" i="3" s="1"/>
  <c r="V95" i="3"/>
  <c r="V151" i="3"/>
  <c r="C44" i="10"/>
  <c r="C56" i="10"/>
  <c r="C4" i="10"/>
  <c r="T12" i="3"/>
  <c r="V12" i="3" s="1"/>
  <c r="C11" i="10"/>
  <c r="T142" i="3"/>
  <c r="V142" i="3" s="1"/>
  <c r="T126" i="3"/>
  <c r="V126" i="3" s="1"/>
  <c r="T64" i="3"/>
  <c r="V150" i="3"/>
  <c r="T159" i="3"/>
  <c r="V159" i="3" s="1"/>
  <c r="T135" i="3"/>
  <c r="V135" i="3" s="1"/>
  <c r="T134" i="3"/>
  <c r="V134" i="3" s="1"/>
  <c r="E61" i="6"/>
  <c r="V165" i="3"/>
  <c r="T148" i="3"/>
  <c r="V148" i="3" s="1"/>
  <c r="V110" i="3"/>
  <c r="T164" i="3"/>
  <c r="V164" i="3" s="1"/>
  <c r="T169" i="3"/>
  <c r="V169" i="3" s="1"/>
  <c r="T173" i="3"/>
  <c r="V173" i="3" s="1"/>
  <c r="T29" i="3"/>
  <c r="V29" i="3" s="1"/>
  <c r="T131" i="3"/>
  <c r="V131" i="3" s="1"/>
  <c r="T116" i="3"/>
  <c r="V116" i="3" s="1"/>
  <c r="T43" i="3"/>
  <c r="V43" i="3" s="1"/>
  <c r="T32" i="3"/>
  <c r="V32" i="3" s="1"/>
  <c r="T27" i="3"/>
  <c r="V27" i="3" s="1"/>
  <c r="T153" i="3"/>
  <c r="V153" i="3" s="1"/>
  <c r="T124" i="3"/>
  <c r="V124" i="3" s="1"/>
  <c r="T80" i="3"/>
  <c r="V80" i="3" s="1"/>
  <c r="T86" i="3"/>
  <c r="V86" i="3" s="1"/>
  <c r="T78" i="3"/>
  <c r="V78" i="3" s="1"/>
  <c r="T45" i="3"/>
  <c r="V45" i="3" s="1"/>
  <c r="T93" i="3"/>
  <c r="V93" i="3" s="1"/>
  <c r="V97" i="3"/>
  <c r="V63" i="3"/>
  <c r="T23" i="3"/>
  <c r="V23" i="3" s="1"/>
  <c r="T94" i="3"/>
  <c r="V94" i="3" s="1"/>
  <c r="T50" i="3"/>
  <c r="V50" i="3" s="1"/>
  <c r="T39" i="3"/>
  <c r="V39" i="3" s="1"/>
  <c r="T73" i="3"/>
  <c r="V73" i="3" s="1"/>
  <c r="U26" i="3"/>
  <c r="V26" i="3" s="1"/>
  <c r="U147" i="3"/>
  <c r="V147" i="3" s="1"/>
  <c r="T96" i="3"/>
  <c r="T105" i="3"/>
  <c r="V105" i="3" s="1"/>
  <c r="F27" i="6"/>
  <c r="V49" i="3"/>
  <c r="T101" i="3"/>
  <c r="V101" i="3" s="1"/>
  <c r="T53" i="3"/>
  <c r="V53" i="3" s="1"/>
  <c r="T48" i="3"/>
  <c r="V48" i="3" s="1"/>
  <c r="T120" i="3"/>
  <c r="V120" i="3" s="1"/>
  <c r="T82" i="3"/>
  <c r="V82" i="3" s="1"/>
  <c r="T51" i="3"/>
  <c r="V51" i="3" s="1"/>
  <c r="T144" i="3"/>
  <c r="V144" i="3" s="1"/>
  <c r="T61" i="3"/>
  <c r="V61" i="3" s="1"/>
  <c r="T10" i="3"/>
  <c r="V10" i="3" s="1"/>
  <c r="T145" i="3"/>
  <c r="V145" i="3" s="1"/>
  <c r="T20" i="3"/>
  <c r="V20" i="3" s="1"/>
  <c r="V87" i="3"/>
  <c r="T111" i="3"/>
  <c r="V111" i="3" s="1"/>
  <c r="T103" i="3"/>
  <c r="T70" i="3"/>
  <c r="V70" i="3" s="1"/>
  <c r="V171" i="3"/>
  <c r="T42" i="3"/>
  <c r="V42" i="3" s="1"/>
  <c r="T11" i="3"/>
  <c r="V11" i="3" s="1"/>
  <c r="V160" i="3"/>
  <c r="T31" i="3"/>
  <c r="T119" i="3"/>
  <c r="V119" i="3" s="1"/>
  <c r="T89" i="3"/>
  <c r="V89" i="3" s="1"/>
  <c r="T141" i="3"/>
  <c r="V141" i="3" s="1"/>
  <c r="U77" i="3"/>
  <c r="V77" i="3" s="1"/>
  <c r="T68" i="3"/>
  <c r="V68" i="3" s="1"/>
  <c r="V25" i="3"/>
  <c r="T108" i="3"/>
  <c r="V108" i="3" s="1"/>
  <c r="V117" i="3"/>
  <c r="T168" i="3"/>
  <c r="V168" i="3" s="1"/>
  <c r="T19" i="3"/>
  <c r="V19" i="3" s="1"/>
  <c r="V163" i="3"/>
  <c r="F45" i="6"/>
  <c r="V37" i="3"/>
  <c r="T175" i="3"/>
  <c r="V175" i="3" s="1"/>
  <c r="T33" i="3"/>
  <c r="V33" i="3" s="1"/>
  <c r="V92" i="3"/>
  <c r="E70" i="6"/>
  <c r="V66" i="3"/>
  <c r="V58" i="3"/>
  <c r="U115" i="3"/>
  <c r="U75" i="3"/>
  <c r="V75" i="3" s="1"/>
  <c r="T81" i="3"/>
  <c r="V81" i="3" s="1"/>
  <c r="J84" i="6"/>
  <c r="J1" i="6" s="1"/>
  <c r="V8" i="3"/>
  <c r="F71" i="6"/>
  <c r="V79" i="3"/>
  <c r="V156" i="3"/>
  <c r="V57" i="3"/>
  <c r="V155" i="3"/>
  <c r="V16" i="3"/>
  <c r="V103" i="3"/>
  <c r="T40" i="3"/>
  <c r="V40" i="3" s="1"/>
  <c r="T4" i="3"/>
  <c r="V4" i="3" s="1"/>
  <c r="E28" i="6"/>
  <c r="V46" i="3"/>
  <c r="T88" i="3"/>
  <c r="V88" i="3" s="1"/>
  <c r="U132" i="3"/>
  <c r="V132" i="3" s="1"/>
  <c r="T44" i="3"/>
  <c r="V44" i="3" s="1"/>
  <c r="V100" i="3"/>
  <c r="V99" i="3"/>
  <c r="V18" i="3"/>
  <c r="V107" i="3"/>
  <c r="U133" i="3"/>
  <c r="V133" i="3" s="1"/>
  <c r="F17" i="6"/>
  <c r="V56" i="3"/>
  <c r="V121" i="3"/>
  <c r="T166" i="3"/>
  <c r="V166" i="3" s="1"/>
  <c r="T157" i="3"/>
  <c r="V157" i="3" s="1"/>
  <c r="T24" i="3"/>
  <c r="V24" i="3" s="1"/>
  <c r="V154" i="3"/>
  <c r="V30" i="3"/>
  <c r="V109" i="3"/>
  <c r="V172" i="3"/>
  <c r="E90" i="6"/>
  <c r="G71" i="6"/>
  <c r="F15" i="6"/>
  <c r="T128" i="3"/>
  <c r="V128" i="3" s="1"/>
  <c r="V31" i="3"/>
  <c r="V139" i="3"/>
  <c r="V158" i="3"/>
  <c r="T152" i="3"/>
  <c r="V152" i="3" s="1"/>
  <c r="V28" i="3"/>
  <c r="V55" i="3"/>
  <c r="T62" i="3"/>
  <c r="V62" i="3" s="1"/>
  <c r="V52" i="3"/>
  <c r="V98" i="3"/>
  <c r="V125" i="3"/>
  <c r="I1" i="6"/>
  <c r="T5" i="3"/>
  <c r="V5" i="3" s="1"/>
  <c r="T34" i="3"/>
  <c r="V34" i="3" s="1"/>
  <c r="V22" i="3"/>
  <c r="V83" i="3"/>
  <c r="V21" i="3"/>
  <c r="F31" i="6"/>
  <c r="T102" i="3"/>
  <c r="V102" i="3" s="1"/>
  <c r="V6" i="3"/>
  <c r="V7" i="3"/>
  <c r="T35" i="3"/>
  <c r="V35" i="3" s="1"/>
  <c r="V64" i="3"/>
  <c r="T167" i="3"/>
  <c r="V167" i="3" s="1"/>
  <c r="V91" i="3"/>
  <c r="V96" i="3"/>
  <c r="T161" i="3"/>
  <c r="V161" i="3" s="1"/>
  <c r="T14" i="3"/>
  <c r="V14" i="3" s="1"/>
  <c r="T104" i="3"/>
  <c r="V104" i="3" s="1"/>
  <c r="V106" i="3"/>
  <c r="T54" i="3"/>
  <c r="V54" i="3" s="1"/>
  <c r="U146" i="3"/>
  <c r="V146" i="3" s="1"/>
  <c r="V59" i="3"/>
  <c r="V112" i="3"/>
  <c r="V115" i="3"/>
  <c r="V84" i="3"/>
  <c r="T174" i="3"/>
  <c r="V174" i="3" s="1"/>
  <c r="V15" i="3"/>
  <c r="T176" i="3"/>
  <c r="V176" i="3" s="1"/>
  <c r="G1" i="6" l="1"/>
  <c r="F1" i="6"/>
  <c r="E1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<sst xmlns="http://schemas.openxmlformats.org/spreadsheetml/2006/main" count="2220" uniqueCount="549">
  <si>
    <t>1、明细：填写明细A-N列，O-V自动生成</t>
  </si>
  <si>
    <t>门店</t>
  </si>
  <si>
    <t>部门</t>
  </si>
  <si>
    <t>2、单据编号、人员名单统计公式下拉</t>
  </si>
  <si>
    <t>事业一部</t>
  </si>
  <si>
    <t>3、明细编号和单据编号表一致</t>
  </si>
  <si>
    <t>静居寺</t>
  </si>
  <si>
    <t>4、统计表-奖励：自动生成员工各月奖励明细</t>
  </si>
  <si>
    <t>龙泉</t>
  </si>
  <si>
    <t>5、统计表-扣业绩：自动生成员工扣业绩部分</t>
  </si>
  <si>
    <t>犀浦</t>
  </si>
  <si>
    <t>6、统计表-门店：门店嘉宾奖励汇总数据</t>
  </si>
  <si>
    <t>华润</t>
  </si>
  <si>
    <t>7、嘉宾数量统计：门店各月嘉宾数量</t>
  </si>
  <si>
    <t>融创</t>
  </si>
  <si>
    <t>事业三部</t>
  </si>
  <si>
    <t>沙河</t>
  </si>
  <si>
    <t>荣华南路</t>
  </si>
  <si>
    <t>骑士郡</t>
  </si>
  <si>
    <t>丽都</t>
  </si>
  <si>
    <t>中和</t>
  </si>
  <si>
    <t>光华</t>
  </si>
  <si>
    <t>事业四部</t>
  </si>
  <si>
    <t>鹭岛</t>
  </si>
  <si>
    <t>龙湖</t>
  </si>
  <si>
    <t>紫荆</t>
  </si>
  <si>
    <t>荣华北路</t>
  </si>
  <si>
    <t>双流</t>
  </si>
  <si>
    <t>川师</t>
  </si>
  <si>
    <t>事业五部</t>
  </si>
  <si>
    <t>明信</t>
  </si>
  <si>
    <t>亚洲湾</t>
  </si>
  <si>
    <t>大丰</t>
  </si>
  <si>
    <t>事业六部</t>
  </si>
  <si>
    <t>千禧</t>
  </si>
  <si>
    <t>凤凰山</t>
  </si>
  <si>
    <t>南湖</t>
  </si>
  <si>
    <t>涌泉</t>
  </si>
  <si>
    <t>优品道</t>
  </si>
  <si>
    <t>事业二部</t>
  </si>
  <si>
    <t>大源</t>
  </si>
  <si>
    <t>红光</t>
  </si>
  <si>
    <t>龙城国际</t>
  </si>
  <si>
    <t>保利</t>
  </si>
  <si>
    <t>川音</t>
  </si>
  <si>
    <t>参与人数</t>
  </si>
  <si>
    <t>反馈人头数量</t>
  </si>
  <si>
    <t>业绩金额</t>
  </si>
  <si>
    <t>奖励人员</t>
  </si>
  <si>
    <t>第几个</t>
  </si>
  <si>
    <t>编号</t>
  </si>
  <si>
    <t>姓名</t>
  </si>
  <si>
    <t>嘉宾</t>
  </si>
  <si>
    <t>成交日期</t>
  </si>
  <si>
    <t>年份</t>
  </si>
  <si>
    <t>月份</t>
  </si>
  <si>
    <t>老顾客</t>
  </si>
  <si>
    <t>嘉宾名</t>
  </si>
  <si>
    <t>业绩</t>
  </si>
  <si>
    <t>嘉宾奖励</t>
  </si>
  <si>
    <t>成交项目</t>
  </si>
  <si>
    <t>归属</t>
  </si>
  <si>
    <t xml:space="preserve"> 这一单的计数</t>
  </si>
  <si>
    <t>求和</t>
  </si>
  <si>
    <t>当年第几个</t>
  </si>
  <si>
    <t>是否扣业绩</t>
  </si>
  <si>
    <t>扣除多少业绩</t>
  </si>
  <si>
    <t>1个人</t>
  </si>
  <si>
    <t>多人</t>
  </si>
  <si>
    <t>合计</t>
  </si>
  <si>
    <t>规则：</t>
  </si>
  <si>
    <t>吴杰</t>
  </si>
  <si>
    <t>2025年</t>
  </si>
  <si>
    <t>2月</t>
  </si>
  <si>
    <t>舒蓉</t>
  </si>
  <si>
    <t>林建英</t>
  </si>
  <si>
    <t>①客户来源  有两个入门条件</t>
  </si>
  <si>
    <t>①来源
②金额  业绩&gt;=500</t>
  </si>
  <si>
    <t>单独报的，</t>
  </si>
  <si>
    <t>想办法跟实时业绩联动</t>
  </si>
  <si>
    <t>刘婵琴</t>
  </si>
  <si>
    <t>王阿妞</t>
  </si>
  <si>
    <t>张玲</t>
  </si>
  <si>
    <t>②判断截止目前成交了几个</t>
  </si>
  <si>
    <t>①前两个  500
②第三个开始 封顶1000</t>
  </si>
  <si>
    <t>杨金花</t>
  </si>
  <si>
    <t>梁娇</t>
  </si>
  <si>
    <t>梁映梅</t>
  </si>
  <si>
    <t>周成秀</t>
  </si>
  <si>
    <t>林城佳</t>
  </si>
  <si>
    <t>嘉宾增加-跟老顾客进行绑定</t>
  </si>
  <si>
    <t>苟小春</t>
  </si>
  <si>
    <t>吕洪</t>
  </si>
  <si>
    <t>吕敏</t>
  </si>
  <si>
    <t>①客户归属美容师</t>
  </si>
  <si>
    <t>王瑞琳</t>
  </si>
  <si>
    <t>刘娟</t>
  </si>
  <si>
    <t>任静</t>
  </si>
  <si>
    <t>②嘉宾绑定 推荐人</t>
  </si>
  <si>
    <t>黄小燕</t>
  </si>
  <si>
    <t>赵雨婷</t>
  </si>
  <si>
    <t>刘冰雪</t>
  </si>
  <si>
    <t>李维</t>
  </si>
  <si>
    <t>李维碧</t>
  </si>
  <si>
    <t>谭宏桂</t>
  </si>
  <si>
    <t>刘利琼</t>
  </si>
  <si>
    <t>王秀彬</t>
  </si>
  <si>
    <t>层级①-2人+500以内</t>
  </si>
  <si>
    <t>IF(AND(N2&lt;=2,J2&gt;=500),500,0)</t>
  </si>
  <si>
    <t>蒋英</t>
  </si>
  <si>
    <t>候松霞</t>
  </si>
  <si>
    <t>层级② &gt;2人 &lt;1000=业绩</t>
  </si>
  <si>
    <t>贾琳</t>
  </si>
  <si>
    <t>李远芳</t>
  </si>
  <si>
    <t>潘世芬</t>
  </si>
  <si>
    <t>否则=1000</t>
  </si>
  <si>
    <t>左君</t>
  </si>
  <si>
    <t>左志英</t>
  </si>
  <si>
    <t>徐富香</t>
  </si>
  <si>
    <t>徐艳芳</t>
  </si>
  <si>
    <t>杨丹</t>
  </si>
  <si>
    <t>拆分的0.5 是不计入的</t>
  </si>
  <si>
    <t>李燕1</t>
  </si>
  <si>
    <t>林丽蓉</t>
  </si>
  <si>
    <t>曾玲</t>
  </si>
  <si>
    <t>陈洁</t>
  </si>
  <si>
    <t>颜敏</t>
  </si>
  <si>
    <t>崔欣怡</t>
  </si>
  <si>
    <t>郑加焕</t>
  </si>
  <si>
    <t>庞玲</t>
  </si>
  <si>
    <t>向向</t>
  </si>
  <si>
    <t>唐尹</t>
  </si>
  <si>
    <t>刘娜</t>
  </si>
  <si>
    <t>任艺</t>
  </si>
  <si>
    <t>张琴</t>
  </si>
  <si>
    <t>莉莉</t>
  </si>
  <si>
    <t>唐玉芳</t>
  </si>
  <si>
    <t>叶敏</t>
  </si>
  <si>
    <t>张文英</t>
  </si>
  <si>
    <t>王新华</t>
  </si>
  <si>
    <t>赵晴亮</t>
  </si>
  <si>
    <t>舒清秀</t>
  </si>
  <si>
    <t>刘瑞娟</t>
  </si>
  <si>
    <t>郑丹</t>
  </si>
  <si>
    <t>李玉英</t>
  </si>
  <si>
    <t>肖青华</t>
  </si>
  <si>
    <t>廖妍</t>
  </si>
  <si>
    <t>李纪</t>
  </si>
  <si>
    <t>吴小凤</t>
  </si>
  <si>
    <t>郝中南</t>
  </si>
  <si>
    <t>张候敏</t>
  </si>
  <si>
    <t>叶佳丽</t>
  </si>
  <si>
    <t>叶佳美</t>
  </si>
  <si>
    <t>余文</t>
  </si>
  <si>
    <t>郭华</t>
  </si>
  <si>
    <t>刘新平</t>
  </si>
  <si>
    <t>温云</t>
  </si>
  <si>
    <t>朱小红7468</t>
  </si>
  <si>
    <t>邓雪梅</t>
  </si>
  <si>
    <t>蒲玲琳</t>
  </si>
  <si>
    <t>罗晓英</t>
  </si>
  <si>
    <t>王子怡</t>
  </si>
  <si>
    <t>敖艳</t>
  </si>
  <si>
    <t>陈彩菊</t>
  </si>
  <si>
    <t>敖家权</t>
  </si>
  <si>
    <t>胡红琳</t>
  </si>
  <si>
    <t>王林1959</t>
  </si>
  <si>
    <t>惠恒信</t>
  </si>
  <si>
    <t>顾红艳</t>
  </si>
  <si>
    <t>唐琴</t>
  </si>
  <si>
    <t>邓小兰</t>
  </si>
  <si>
    <t>郭小丽</t>
  </si>
  <si>
    <t>胡春梅</t>
  </si>
  <si>
    <t>龙丽玲</t>
  </si>
  <si>
    <t>葛修洁</t>
  </si>
  <si>
    <t>曾小丽</t>
  </si>
  <si>
    <t>李玲</t>
  </si>
  <si>
    <t>陆坤</t>
  </si>
  <si>
    <t>马菁</t>
  </si>
  <si>
    <t>马春华</t>
  </si>
  <si>
    <t>杨琴</t>
  </si>
  <si>
    <t>谭萍</t>
  </si>
  <si>
    <t>聂鱼</t>
  </si>
  <si>
    <t>苏秋燕</t>
  </si>
  <si>
    <t>张萌</t>
  </si>
  <si>
    <t>宋佳丽</t>
  </si>
  <si>
    <t>唐银春</t>
  </si>
  <si>
    <t>林小芊</t>
  </si>
  <si>
    <t>张小翠</t>
  </si>
  <si>
    <t>李科</t>
  </si>
  <si>
    <t>郑娇</t>
  </si>
  <si>
    <t>艾玲</t>
  </si>
  <si>
    <t>石海力</t>
  </si>
  <si>
    <t>雷丹</t>
  </si>
  <si>
    <t>向楠</t>
  </si>
  <si>
    <t>钟文婷</t>
  </si>
  <si>
    <t>李霜林</t>
  </si>
  <si>
    <t>罗雪</t>
  </si>
  <si>
    <t>魏姐</t>
  </si>
  <si>
    <t>刘力涵</t>
  </si>
  <si>
    <t>徐文平</t>
  </si>
  <si>
    <t>王艳</t>
  </si>
  <si>
    <t>陈阳</t>
  </si>
  <si>
    <t>陈洪</t>
  </si>
  <si>
    <t>杨清凤</t>
  </si>
  <si>
    <t>黎红花</t>
  </si>
  <si>
    <t>王华7372</t>
  </si>
  <si>
    <t>张兰</t>
  </si>
  <si>
    <t>包竹梅</t>
  </si>
  <si>
    <t>3月</t>
  </si>
  <si>
    <t>谢莉</t>
  </si>
  <si>
    <t>彭容</t>
  </si>
  <si>
    <t>女神卡</t>
  </si>
  <si>
    <t>基础</t>
  </si>
  <si>
    <t>陈建蓉</t>
  </si>
  <si>
    <t>陈芝蓉</t>
  </si>
  <si>
    <t>于兰</t>
  </si>
  <si>
    <t>陈小琴</t>
  </si>
  <si>
    <t>李尊齐</t>
  </si>
  <si>
    <t>岳群</t>
  </si>
  <si>
    <t>何慧</t>
  </si>
  <si>
    <t>刘恬恬</t>
  </si>
  <si>
    <t>程九英</t>
  </si>
  <si>
    <t>彭支萍</t>
  </si>
  <si>
    <t>水氧</t>
  </si>
  <si>
    <t>魏小平</t>
  </si>
  <si>
    <t>胡娟</t>
  </si>
  <si>
    <t>刘小丽</t>
  </si>
  <si>
    <t>张颖秀</t>
  </si>
  <si>
    <t>付鸿路</t>
  </si>
  <si>
    <t>雷彬燕</t>
  </si>
  <si>
    <t>蒋清平</t>
  </si>
  <si>
    <t>张芮敏</t>
  </si>
  <si>
    <t>黄雷娟</t>
  </si>
  <si>
    <t>王延佳</t>
  </si>
  <si>
    <t>张晓兰</t>
  </si>
  <si>
    <t>国宝</t>
  </si>
  <si>
    <t>殷小燕</t>
  </si>
  <si>
    <t>黎世碧</t>
  </si>
  <si>
    <t>刘明英</t>
  </si>
  <si>
    <t>杨丽</t>
  </si>
  <si>
    <t>周林</t>
  </si>
  <si>
    <t>张文玉</t>
  </si>
  <si>
    <t>罗晓芳</t>
  </si>
  <si>
    <t>医美</t>
  </si>
  <si>
    <t>合作</t>
  </si>
  <si>
    <t>钟秦</t>
  </si>
  <si>
    <t>周容</t>
  </si>
  <si>
    <t>杨平</t>
  </si>
  <si>
    <t>王春梅</t>
  </si>
  <si>
    <t>刘前梅</t>
  </si>
  <si>
    <t>刘玲</t>
  </si>
  <si>
    <t>沈七</t>
  </si>
  <si>
    <t>科技部秒杀</t>
  </si>
  <si>
    <t>贺丽</t>
  </si>
  <si>
    <t>蒋敏</t>
  </si>
  <si>
    <t>刘洪</t>
  </si>
  <si>
    <t>李小燕</t>
  </si>
  <si>
    <t>罗述芳</t>
  </si>
  <si>
    <t>赵情情</t>
  </si>
  <si>
    <t>张玲 马娟</t>
  </si>
  <si>
    <t>陈进</t>
  </si>
  <si>
    <t>袁玉</t>
  </si>
  <si>
    <t>唐继兰</t>
  </si>
  <si>
    <t>何丽</t>
  </si>
  <si>
    <t>周玉</t>
  </si>
  <si>
    <t>赵桂秋</t>
  </si>
  <si>
    <t>刘九招</t>
  </si>
  <si>
    <t>高萍</t>
  </si>
  <si>
    <t>吴敏</t>
  </si>
  <si>
    <t>周璇</t>
  </si>
  <si>
    <t>陈茂羚</t>
  </si>
  <si>
    <t>SLK</t>
  </si>
  <si>
    <t>王波</t>
  </si>
  <si>
    <t>廖长清</t>
  </si>
  <si>
    <t>吴馨蕊</t>
  </si>
  <si>
    <t>尹琼瑶</t>
  </si>
  <si>
    <t>黄代奇</t>
  </si>
  <si>
    <t>谢娟</t>
  </si>
  <si>
    <t>魏琳</t>
  </si>
  <si>
    <t>水氧+SLK</t>
  </si>
  <si>
    <t>梁婷</t>
  </si>
  <si>
    <t>何情</t>
  </si>
  <si>
    <t>郑君渠</t>
  </si>
  <si>
    <t>毛玲</t>
  </si>
  <si>
    <t>付瑞兰</t>
  </si>
  <si>
    <t>李彩华</t>
  </si>
  <si>
    <t>王丹0683</t>
  </si>
  <si>
    <t>徐承碧</t>
  </si>
  <si>
    <t>美瘦卡</t>
  </si>
  <si>
    <t>冉芳霞</t>
  </si>
  <si>
    <t>黄梅7996</t>
  </si>
  <si>
    <t>李玉梅</t>
  </si>
  <si>
    <t>减肥终身卡</t>
  </si>
  <si>
    <t>赖艳君</t>
  </si>
  <si>
    <t>徐可欣</t>
  </si>
  <si>
    <t>刘晓丽</t>
  </si>
  <si>
    <t>张薇</t>
  </si>
  <si>
    <t>谭瑶</t>
  </si>
  <si>
    <t>纤魔</t>
  </si>
  <si>
    <t>雷海英</t>
  </si>
  <si>
    <t>杨军</t>
  </si>
  <si>
    <t>李巧娇</t>
  </si>
  <si>
    <t>沙超</t>
  </si>
  <si>
    <t>王晓艳</t>
  </si>
  <si>
    <t>张廷妍</t>
  </si>
  <si>
    <t>张力</t>
  </si>
  <si>
    <t>匡雪玲</t>
  </si>
  <si>
    <t>杜兰兰</t>
  </si>
  <si>
    <t>陈瑶</t>
  </si>
  <si>
    <t>易华兰</t>
  </si>
  <si>
    <t>秒杀+纤魔</t>
  </si>
  <si>
    <t>孙红梅</t>
  </si>
  <si>
    <t>吴霜</t>
  </si>
  <si>
    <t>何国华</t>
  </si>
  <si>
    <t>4月</t>
  </si>
  <si>
    <t>黄蓉</t>
  </si>
  <si>
    <t>廖颖欣</t>
  </si>
  <si>
    <t>张江秀</t>
  </si>
  <si>
    <t>尹素鉉</t>
  </si>
  <si>
    <t>车信英</t>
  </si>
  <si>
    <t>罗静</t>
  </si>
  <si>
    <t>沈亚军</t>
  </si>
  <si>
    <t>王智慧</t>
  </si>
  <si>
    <t>魏菁</t>
  </si>
  <si>
    <t>曾栋屏</t>
  </si>
  <si>
    <t>王丽君</t>
  </si>
  <si>
    <t>罗容</t>
  </si>
  <si>
    <t>梁缘缘</t>
  </si>
  <si>
    <t>万德青</t>
  </si>
  <si>
    <t>李晓艳</t>
  </si>
  <si>
    <t>马宏梅</t>
  </si>
  <si>
    <t>陈建碧</t>
  </si>
  <si>
    <t>尹慧兰</t>
  </si>
  <si>
    <t>邓茂群</t>
  </si>
  <si>
    <t>郭丽</t>
  </si>
  <si>
    <t>ITB</t>
  </si>
  <si>
    <t>李思忆</t>
  </si>
  <si>
    <t>廖家玉</t>
  </si>
  <si>
    <t>王依蕊</t>
  </si>
  <si>
    <t>胡艳君</t>
  </si>
  <si>
    <t>胡冰心</t>
  </si>
  <si>
    <t>杨光梅</t>
  </si>
  <si>
    <t>昝小蓉</t>
  </si>
  <si>
    <t>曹辉</t>
  </si>
  <si>
    <t>王梅</t>
  </si>
  <si>
    <t>谢丹</t>
  </si>
  <si>
    <t>赵娟</t>
  </si>
  <si>
    <t>刘巧艳</t>
  </si>
  <si>
    <t>阮红梅</t>
  </si>
  <si>
    <t>肖语</t>
  </si>
  <si>
    <t>医美秒杀卡</t>
  </si>
  <si>
    <t>大项目</t>
  </si>
  <si>
    <t>杨华</t>
  </si>
  <si>
    <t>吉吉</t>
  </si>
  <si>
    <t>涂丽娟</t>
  </si>
  <si>
    <t>王萍</t>
  </si>
  <si>
    <t>孙广华</t>
  </si>
  <si>
    <t>张明英</t>
  </si>
  <si>
    <t>靳丽</t>
  </si>
  <si>
    <t>岳利容</t>
  </si>
  <si>
    <t>黄攀</t>
  </si>
  <si>
    <t>包琼兰</t>
  </si>
  <si>
    <t>维密瘦+SLK+冰美人</t>
  </si>
  <si>
    <t>基础+高端</t>
  </si>
  <si>
    <t>许玉珍</t>
  </si>
  <si>
    <t>维密瘦+纤魔</t>
  </si>
  <si>
    <t>刘丽</t>
  </si>
  <si>
    <t>维密瘦+ITB+冰美人</t>
  </si>
  <si>
    <t>王红</t>
  </si>
  <si>
    <t>甘仁凤</t>
  </si>
  <si>
    <t>唐桃红</t>
  </si>
  <si>
    <t>纤魔+ITB</t>
  </si>
  <si>
    <t>冷忠翠</t>
  </si>
  <si>
    <t>马丹</t>
  </si>
  <si>
    <t>水氧+医美秒杀卡</t>
  </si>
  <si>
    <t>基础+大项目</t>
  </si>
  <si>
    <t>王蓉</t>
  </si>
  <si>
    <t>王方</t>
  </si>
  <si>
    <t>邓黎玉</t>
  </si>
  <si>
    <t>周灵霞</t>
  </si>
  <si>
    <t>冰美人</t>
  </si>
  <si>
    <t>高端</t>
  </si>
  <si>
    <t>王显珍</t>
  </si>
  <si>
    <t>邓舒文</t>
  </si>
  <si>
    <t>任婷</t>
  </si>
  <si>
    <t>邱秀华</t>
  </si>
  <si>
    <t>曾光林</t>
  </si>
  <si>
    <t>脂间艺术</t>
  </si>
  <si>
    <t>阿衣尔扎</t>
  </si>
  <si>
    <t>5月</t>
  </si>
  <si>
    <t>金娜娜</t>
  </si>
  <si>
    <t>苏小琼</t>
  </si>
  <si>
    <t>李淑平</t>
  </si>
  <si>
    <t>肖泽君</t>
  </si>
  <si>
    <t>林红霞</t>
  </si>
  <si>
    <t>李晓菊</t>
  </si>
  <si>
    <t>杨芬</t>
  </si>
  <si>
    <t>张文晶</t>
  </si>
  <si>
    <t>文建华</t>
  </si>
  <si>
    <t>张德琴</t>
  </si>
  <si>
    <t>何小容</t>
  </si>
  <si>
    <t>王军本</t>
  </si>
  <si>
    <t>丁佩</t>
  </si>
  <si>
    <t>谢琴</t>
  </si>
  <si>
    <t>岳嘉怡</t>
  </si>
  <si>
    <t>岳雪</t>
  </si>
  <si>
    <t>cell</t>
  </si>
  <si>
    <t>张芮</t>
  </si>
  <si>
    <t>左左</t>
  </si>
  <si>
    <t>王月</t>
  </si>
  <si>
    <t>曾夕芮</t>
  </si>
  <si>
    <t>赵宽煜</t>
  </si>
  <si>
    <t>陈莉</t>
  </si>
  <si>
    <t>蒋宜男</t>
  </si>
  <si>
    <t>梁晓霜</t>
  </si>
  <si>
    <t>刘斌</t>
  </si>
  <si>
    <t>周小慧</t>
  </si>
  <si>
    <t>周丽霜</t>
  </si>
  <si>
    <t>张瑞</t>
  </si>
  <si>
    <t>张雪</t>
  </si>
  <si>
    <t>王燕</t>
  </si>
  <si>
    <t>谢敏</t>
  </si>
  <si>
    <t>谢自爱</t>
  </si>
  <si>
    <t>邱淑芳</t>
  </si>
  <si>
    <t>米淑娟</t>
  </si>
  <si>
    <t>谢容</t>
  </si>
  <si>
    <t>欧巧凤</t>
  </si>
  <si>
    <t>杜娟</t>
  </si>
  <si>
    <t>6月</t>
  </si>
  <si>
    <t>赵梦瑶</t>
  </si>
  <si>
    <t>李心零</t>
  </si>
  <si>
    <t>程馨仪</t>
  </si>
  <si>
    <t>林选会</t>
  </si>
  <si>
    <t>杨茜</t>
  </si>
  <si>
    <t>闵静</t>
  </si>
  <si>
    <t>陈影</t>
  </si>
  <si>
    <t>左玲</t>
  </si>
  <si>
    <t>曾利萍</t>
  </si>
  <si>
    <t>任玉梅</t>
  </si>
  <si>
    <t>廖靖涵</t>
  </si>
  <si>
    <t>赵雪薇</t>
  </si>
  <si>
    <t>李讳</t>
  </si>
  <si>
    <t>龙巧云</t>
  </si>
  <si>
    <t>肖成霞</t>
  </si>
  <si>
    <t>赵丽娜</t>
  </si>
  <si>
    <t>曹悦</t>
  </si>
  <si>
    <t>廖宗琴</t>
  </si>
  <si>
    <t>杜俱琼</t>
  </si>
  <si>
    <t>周晓华</t>
  </si>
  <si>
    <t>王素琼</t>
  </si>
  <si>
    <t>曹静</t>
  </si>
  <si>
    <t>曹婷</t>
  </si>
  <si>
    <t>王淑英</t>
  </si>
  <si>
    <t>王艳梅</t>
  </si>
  <si>
    <t>杨洋</t>
  </si>
  <si>
    <t>卫香玉</t>
  </si>
  <si>
    <t>卢华瑜</t>
  </si>
  <si>
    <t>丁文娟</t>
  </si>
  <si>
    <t>李红梅</t>
  </si>
  <si>
    <t>兰欣</t>
  </si>
  <si>
    <t>罗英</t>
  </si>
  <si>
    <t>康钦</t>
  </si>
  <si>
    <t>7月</t>
  </si>
  <si>
    <t>张继禄</t>
  </si>
  <si>
    <t>生命之波</t>
  </si>
  <si>
    <t>张国菊</t>
  </si>
  <si>
    <t>冯洋海</t>
  </si>
  <si>
    <t>李燕</t>
  </si>
  <si>
    <t>熊嘉宾</t>
  </si>
  <si>
    <t>曹茵</t>
  </si>
  <si>
    <t>龙雪莲</t>
  </si>
  <si>
    <t>简胡兰</t>
  </si>
  <si>
    <t>杨欢</t>
  </si>
  <si>
    <t>张启芳</t>
  </si>
  <si>
    <t>魏红</t>
  </si>
  <si>
    <t>林雪芳</t>
  </si>
  <si>
    <t>熊艳</t>
  </si>
  <si>
    <t>张蓉芳</t>
  </si>
  <si>
    <t>陶乾芳</t>
  </si>
  <si>
    <t>张敏</t>
  </si>
  <si>
    <t>王小燕</t>
  </si>
  <si>
    <t>李琴玲</t>
  </si>
  <si>
    <t>刘献芬</t>
  </si>
  <si>
    <t>凌海艳</t>
  </si>
  <si>
    <t>雍兴玉</t>
  </si>
  <si>
    <t>黄旭</t>
  </si>
  <si>
    <t>马晓兰</t>
  </si>
  <si>
    <t>张丽</t>
  </si>
  <si>
    <t>何萍</t>
  </si>
  <si>
    <t>杨子杰</t>
  </si>
  <si>
    <t>董顺秀</t>
  </si>
  <si>
    <t>肖亚琳</t>
  </si>
  <si>
    <t>王雨然</t>
  </si>
  <si>
    <t>李英</t>
  </si>
  <si>
    <t>杨守红</t>
  </si>
  <si>
    <t>李素梅</t>
  </si>
  <si>
    <t>杨姐</t>
  </si>
  <si>
    <t>产品</t>
  </si>
  <si>
    <t>赵玉晓</t>
  </si>
  <si>
    <t>杨丽萍2</t>
  </si>
  <si>
    <t>童英</t>
  </si>
  <si>
    <t>杨静</t>
  </si>
  <si>
    <t>李静</t>
  </si>
  <si>
    <t>张晶</t>
  </si>
  <si>
    <t>曾珠</t>
  </si>
  <si>
    <t>周娅</t>
  </si>
  <si>
    <t>刘丁华</t>
  </si>
  <si>
    <t>itb</t>
  </si>
  <si>
    <t>王艳5699</t>
  </si>
  <si>
    <t>彭莉</t>
  </si>
  <si>
    <t>王玲</t>
  </si>
  <si>
    <t>王琪</t>
  </si>
  <si>
    <t>所属门店</t>
  </si>
  <si>
    <t>嘉宾人数</t>
  </si>
  <si>
    <t>嘉宾挑战金</t>
  </si>
  <si>
    <t>8月</t>
  </si>
  <si>
    <t>9月</t>
  </si>
  <si>
    <t>10月</t>
  </si>
  <si>
    <t>11月</t>
  </si>
  <si>
    <t>12月</t>
  </si>
  <si>
    <t>欧迎春</t>
  </si>
  <si>
    <t>谭芙蓉</t>
  </si>
  <si>
    <t>张霞</t>
  </si>
  <si>
    <t>陈艳</t>
  </si>
  <si>
    <t>张念</t>
  </si>
  <si>
    <t>彭鑫</t>
  </si>
  <si>
    <t>邓笑</t>
  </si>
  <si>
    <t>肖敏</t>
  </si>
  <si>
    <t>张元琼</t>
  </si>
  <si>
    <t>朱羽</t>
  </si>
  <si>
    <t>陈容</t>
  </si>
  <si>
    <t>已退</t>
  </si>
  <si>
    <t>彭雪</t>
  </si>
  <si>
    <t>聂娟</t>
  </si>
  <si>
    <t>夏雪梅</t>
  </si>
  <si>
    <t>康红梅</t>
  </si>
  <si>
    <t>刘霞</t>
  </si>
  <si>
    <t>唐宇欣</t>
  </si>
  <si>
    <t>张欣</t>
  </si>
  <si>
    <t>刘凤</t>
  </si>
  <si>
    <t>何子怡</t>
  </si>
  <si>
    <t>总计</t>
  </si>
  <si>
    <t xml:space="preserve"> </t>
  </si>
  <si>
    <t>人数统计合计</t>
  </si>
  <si>
    <t>1月</t>
  </si>
  <si>
    <t>燃脂炮➕美瘦刀</t>
  </si>
  <si>
    <t>取数明细</t>
    <phoneticPr fontId="8" type="noConversion"/>
  </si>
  <si>
    <t>③-通过①②反馈的信息  进行的核算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</si>
</sst>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_ "/>
  </numFmts>
  <fonts count="15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2"/>
      <color rgb="FF000000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rgb="FFFF0000"/>
      <name val="微软雅黑"/>
      <family val="2"/>
      <charset val="134"/>
    </font>
    <font>
      <b/>
      <sz val="9"/>
      <name val="微软雅黑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8" borderId="0" xfId="0" applyFont="1" applyFill="1" applyAlignment="1">
      <alignment horizontal="center" vertical="center" wrapText="1"/>
    </xf>
    <xf numFmtId="0" fontId="14" fillId="8" borderId="0" xfId="0" applyFont="1" applyFill="1" applyAlignment="1">
      <alignment horizontal="center" vertical="center"/>
    </xf>
  </cellXfs>
  <cellStyles count="1">
    <cellStyle name="常规" xfId="0" builtinId="0"/>
  </cellStyles>
  <dxfs count="2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workbookViewId="0">
      <selection activeCell="D32" sqref="D32"/>
    </sheetView>
  </sheetViews>
  <sheetFormatPr defaultColWidth="9" defaultRowHeight="13.5" x14ac:dyDescent="0.15"/>
  <cols>
    <col min="1" max="1" width="42.25" bestFit="1" customWidth="1"/>
  </cols>
  <sheetData>
    <row r="1" spans="1:8" x14ac:dyDescent="0.15">
      <c r="A1" t="s">
        <v>0</v>
      </c>
      <c r="G1" s="14" t="s">
        <v>1</v>
      </c>
      <c r="H1" s="14" t="s">
        <v>2</v>
      </c>
    </row>
    <row r="2" spans="1:8" x14ac:dyDescent="0.15">
      <c r="A2" t="s">
        <v>3</v>
      </c>
      <c r="G2" s="14">
        <v>468</v>
      </c>
      <c r="H2" s="14" t="s">
        <v>4</v>
      </c>
    </row>
    <row r="3" spans="1:8" x14ac:dyDescent="0.15">
      <c r="A3" t="s">
        <v>5</v>
      </c>
      <c r="G3" s="14" t="s">
        <v>6</v>
      </c>
      <c r="H3" s="14" t="s">
        <v>4</v>
      </c>
    </row>
    <row r="4" spans="1:8" x14ac:dyDescent="0.15">
      <c r="A4" t="s">
        <v>7</v>
      </c>
      <c r="G4" s="14" t="s">
        <v>8</v>
      </c>
      <c r="H4" s="14" t="s">
        <v>4</v>
      </c>
    </row>
    <row r="5" spans="1:8" x14ac:dyDescent="0.15">
      <c r="A5" t="s">
        <v>9</v>
      </c>
      <c r="G5" s="14" t="s">
        <v>10</v>
      </c>
      <c r="H5" s="14" t="s">
        <v>4</v>
      </c>
    </row>
    <row r="6" spans="1:8" x14ac:dyDescent="0.15">
      <c r="A6" t="s">
        <v>11</v>
      </c>
      <c r="G6" s="14" t="s">
        <v>12</v>
      </c>
      <c r="H6" s="14" t="s">
        <v>4</v>
      </c>
    </row>
    <row r="7" spans="1:8" x14ac:dyDescent="0.15">
      <c r="A7" t="s">
        <v>13</v>
      </c>
      <c r="G7" s="14" t="s">
        <v>14</v>
      </c>
      <c r="H7" s="14" t="s">
        <v>15</v>
      </c>
    </row>
    <row r="8" spans="1:8" x14ac:dyDescent="0.15">
      <c r="G8" s="14" t="s">
        <v>16</v>
      </c>
      <c r="H8" s="14" t="s">
        <v>15</v>
      </c>
    </row>
    <row r="9" spans="1:8" x14ac:dyDescent="0.15">
      <c r="G9" s="14" t="s">
        <v>17</v>
      </c>
      <c r="H9" s="14" t="s">
        <v>15</v>
      </c>
    </row>
    <row r="10" spans="1:8" x14ac:dyDescent="0.15">
      <c r="G10" s="14" t="s">
        <v>18</v>
      </c>
      <c r="H10" s="14" t="s">
        <v>15</v>
      </c>
    </row>
    <row r="11" spans="1:8" x14ac:dyDescent="0.15">
      <c r="G11" s="14" t="s">
        <v>19</v>
      </c>
      <c r="H11" s="14" t="s">
        <v>15</v>
      </c>
    </row>
    <row r="12" spans="1:8" x14ac:dyDescent="0.15">
      <c r="G12" s="14" t="s">
        <v>20</v>
      </c>
      <c r="H12" s="14" t="s">
        <v>15</v>
      </c>
    </row>
    <row r="13" spans="1:8" x14ac:dyDescent="0.15">
      <c r="G13" s="14" t="s">
        <v>21</v>
      </c>
      <c r="H13" s="14" t="s">
        <v>22</v>
      </c>
    </row>
    <row r="14" spans="1:8" x14ac:dyDescent="0.15">
      <c r="G14" s="14" t="s">
        <v>23</v>
      </c>
      <c r="H14" s="14" t="s">
        <v>22</v>
      </c>
    </row>
    <row r="15" spans="1:8" x14ac:dyDescent="0.15">
      <c r="G15" s="14" t="s">
        <v>24</v>
      </c>
      <c r="H15" s="14" t="s">
        <v>22</v>
      </c>
    </row>
    <row r="16" spans="1:8" x14ac:dyDescent="0.15">
      <c r="G16" s="14" t="s">
        <v>25</v>
      </c>
      <c r="H16" s="14" t="s">
        <v>22</v>
      </c>
    </row>
    <row r="17" spans="7:8" x14ac:dyDescent="0.15">
      <c r="G17" s="14" t="s">
        <v>26</v>
      </c>
      <c r="H17" s="14" t="s">
        <v>22</v>
      </c>
    </row>
    <row r="18" spans="7:8" x14ac:dyDescent="0.15">
      <c r="G18" s="14" t="s">
        <v>27</v>
      </c>
      <c r="H18" s="14" t="s">
        <v>22</v>
      </c>
    </row>
    <row r="19" spans="7:8" x14ac:dyDescent="0.15">
      <c r="G19" s="14" t="s">
        <v>28</v>
      </c>
      <c r="H19" s="14" t="s">
        <v>29</v>
      </c>
    </row>
    <row r="20" spans="7:8" x14ac:dyDescent="0.15">
      <c r="G20" s="14" t="s">
        <v>30</v>
      </c>
      <c r="H20" s="14" t="s">
        <v>29</v>
      </c>
    </row>
    <row r="21" spans="7:8" x14ac:dyDescent="0.15">
      <c r="G21" s="14" t="s">
        <v>31</v>
      </c>
      <c r="H21" s="14" t="s">
        <v>29</v>
      </c>
    </row>
    <row r="22" spans="7:8" x14ac:dyDescent="0.15">
      <c r="G22" s="14" t="s">
        <v>32</v>
      </c>
      <c r="H22" s="14" t="s">
        <v>33</v>
      </c>
    </row>
    <row r="23" spans="7:8" x14ac:dyDescent="0.15">
      <c r="G23" s="14" t="s">
        <v>34</v>
      </c>
      <c r="H23" s="14" t="s">
        <v>33</v>
      </c>
    </row>
    <row r="24" spans="7:8" x14ac:dyDescent="0.15">
      <c r="G24" s="14" t="s">
        <v>35</v>
      </c>
      <c r="H24" s="14" t="s">
        <v>33</v>
      </c>
    </row>
    <row r="25" spans="7:8" x14ac:dyDescent="0.15">
      <c r="G25" s="14" t="s">
        <v>36</v>
      </c>
      <c r="H25" s="14" t="s">
        <v>22</v>
      </c>
    </row>
    <row r="26" spans="7:8" x14ac:dyDescent="0.15">
      <c r="G26" s="14" t="s">
        <v>37</v>
      </c>
      <c r="H26" s="14" t="s">
        <v>15</v>
      </c>
    </row>
    <row r="27" spans="7:8" x14ac:dyDescent="0.15">
      <c r="G27" s="14" t="s">
        <v>38</v>
      </c>
      <c r="H27" s="14" t="s">
        <v>39</v>
      </c>
    </row>
    <row r="28" spans="7:8" x14ac:dyDescent="0.15">
      <c r="G28" s="14" t="s">
        <v>40</v>
      </c>
      <c r="H28" s="14" t="s">
        <v>39</v>
      </c>
    </row>
    <row r="29" spans="7:8" x14ac:dyDescent="0.15">
      <c r="G29" s="14" t="s">
        <v>41</v>
      </c>
      <c r="H29" s="14" t="s">
        <v>4</v>
      </c>
    </row>
    <row r="30" spans="7:8" x14ac:dyDescent="0.15">
      <c r="G30" s="14" t="s">
        <v>42</v>
      </c>
      <c r="H30" s="14" t="s">
        <v>4</v>
      </c>
    </row>
    <row r="31" spans="7:8" x14ac:dyDescent="0.15">
      <c r="G31" s="14" t="s">
        <v>43</v>
      </c>
      <c r="H31" s="14" t="s">
        <v>39</v>
      </c>
    </row>
    <row r="32" spans="7:8" x14ac:dyDescent="0.15">
      <c r="G32" s="14" t="s">
        <v>44</v>
      </c>
      <c r="H32" s="14" t="s">
        <v>15</v>
      </c>
    </row>
  </sheetData>
  <sheetProtection formatCells="0" formatColumns="0" formatRows="0" insertColumns="0" insertRows="0" insertHyperlinks="0" deleteColumns="0" deleteRows="0" sort="0" autoFilter="0" pivotTables="0"/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A177"/>
  <sheetViews>
    <sheetView tabSelected="1" zoomScale="90" zoomScaleNormal="90" workbookViewId="0">
      <pane xSplit="5" ySplit="2" topLeftCell="F3" activePane="bottomRight" state="frozen"/>
      <selection pane="topRight"/>
      <selection pane="bottomLeft"/>
      <selection pane="bottomRight" activeCell="M10" sqref="M10"/>
    </sheetView>
  </sheetViews>
  <sheetFormatPr defaultColWidth="9" defaultRowHeight="27.75" customHeight="1" x14ac:dyDescent="0.15"/>
  <cols>
    <col min="1" max="1" width="4.625" style="20" customWidth="1"/>
    <col min="2" max="2" width="9" style="20"/>
    <col min="3" max="4" width="9" style="44"/>
    <col min="5" max="5" width="9" style="20" customWidth="1"/>
    <col min="6" max="6" width="9.125" style="20" customWidth="1"/>
    <col min="7" max="7" width="9" style="20" customWidth="1"/>
    <col min="8" max="8" width="7" style="20" customWidth="1"/>
    <col min="9" max="9" width="9.875" style="20" customWidth="1"/>
    <col min="10" max="10" width="10.625" style="20" customWidth="1"/>
    <col min="11" max="12" width="9" style="20" customWidth="1"/>
    <col min="13" max="13" width="20.375" style="20" customWidth="1"/>
    <col min="14" max="14" width="14.125" style="20" customWidth="1"/>
    <col min="15" max="17" width="11.5" style="20" customWidth="1"/>
    <col min="18" max="18" width="13.125" style="20" customWidth="1"/>
    <col min="19" max="19" width="15.25" style="20" customWidth="1"/>
    <col min="20" max="20" width="11" style="20" customWidth="1"/>
    <col min="21" max="22" width="10" style="20" customWidth="1"/>
    <col min="23" max="23" width="9" style="20"/>
    <col min="24" max="24" width="29.5" style="20" customWidth="1"/>
    <col min="25" max="25" width="31.625" style="20" customWidth="1"/>
    <col min="26" max="26" width="12.75" style="20" customWidth="1"/>
    <col min="27" max="27" width="22.75" style="20" customWidth="1"/>
    <col min="28" max="16384" width="9" style="20"/>
  </cols>
  <sheetData>
    <row r="1" spans="1:27" ht="27.75" customHeight="1" x14ac:dyDescent="0.15">
      <c r="A1" s="45" t="s">
        <v>547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 t="s">
        <v>548</v>
      </c>
      <c r="O1" s="45"/>
      <c r="P1" s="45"/>
      <c r="Q1" s="45"/>
      <c r="R1" s="45"/>
      <c r="S1" s="45"/>
      <c r="T1" s="45"/>
      <c r="U1" s="45"/>
      <c r="V1" s="45"/>
    </row>
    <row r="2" spans="1:27" ht="27.75" customHeight="1" x14ac:dyDescent="0.15">
      <c r="A2" s="15" t="s">
        <v>50</v>
      </c>
      <c r="B2" s="15" t="s">
        <v>2</v>
      </c>
      <c r="C2" s="15" t="s">
        <v>1</v>
      </c>
      <c r="D2" s="15" t="s">
        <v>51</v>
      </c>
      <c r="E2" s="16" t="s">
        <v>52</v>
      </c>
      <c r="F2" s="16" t="s">
        <v>53</v>
      </c>
      <c r="G2" s="16" t="s">
        <v>54</v>
      </c>
      <c r="H2" s="16" t="s">
        <v>55</v>
      </c>
      <c r="I2" s="16" t="s">
        <v>56</v>
      </c>
      <c r="J2" s="16" t="s">
        <v>57</v>
      </c>
      <c r="K2" s="16" t="s">
        <v>58</v>
      </c>
      <c r="L2" s="17" t="s">
        <v>59</v>
      </c>
      <c r="M2" s="16" t="s">
        <v>60</v>
      </c>
      <c r="N2" s="18" t="s">
        <v>61</v>
      </c>
      <c r="O2" s="18" t="s">
        <v>62</v>
      </c>
      <c r="P2" s="18" t="s">
        <v>63</v>
      </c>
      <c r="Q2" s="18" t="s">
        <v>64</v>
      </c>
      <c r="R2" s="18" t="s">
        <v>65</v>
      </c>
      <c r="S2" s="46" t="s">
        <v>66</v>
      </c>
      <c r="T2" s="19" t="s">
        <v>67</v>
      </c>
      <c r="U2" s="19" t="s">
        <v>68</v>
      </c>
      <c r="V2" s="47" t="s">
        <v>69</v>
      </c>
      <c r="X2" s="20" t="s">
        <v>70</v>
      </c>
    </row>
    <row r="3" spans="1:27" ht="27.75" customHeight="1" x14ac:dyDescent="0.15">
      <c r="A3" s="20">
        <v>1</v>
      </c>
      <c r="B3" s="21" t="s">
        <v>4</v>
      </c>
      <c r="C3" s="21" t="s">
        <v>10</v>
      </c>
      <c r="D3" s="22" t="s">
        <v>71</v>
      </c>
      <c r="E3" s="23" t="str">
        <f>VLOOKUP(D3,'统计表-奖励'!C:C,1,0)</f>
        <v>吴杰</v>
      </c>
      <c r="F3" s="23"/>
      <c r="G3" s="23" t="s">
        <v>72</v>
      </c>
      <c r="H3" s="23" t="s">
        <v>73</v>
      </c>
      <c r="I3" s="24" t="s">
        <v>74</v>
      </c>
      <c r="J3" s="23" t="s">
        <v>75</v>
      </c>
      <c r="K3" s="23">
        <v>1025</v>
      </c>
      <c r="L3" s="23">
        <v>500</v>
      </c>
      <c r="M3" s="23"/>
      <c r="N3" s="23"/>
      <c r="O3" s="23">
        <f>_xlfn.XLOOKUP(A3,'①单据编号-确认每单参与人员'!A:A,'①单据编号-确认每单参与人员'!C:C,0)</f>
        <v>1</v>
      </c>
      <c r="P3" s="23">
        <f>SUMIFS($O:$O,$D:$D,D3)</f>
        <v>1</v>
      </c>
      <c r="Q3" s="23" cm="1">
        <f t="array" ref="Q3">SUMPRODUCT(($D$3:D3=D3)*($O$3:O3))</f>
        <v>1</v>
      </c>
      <c r="R3" s="23" t="str">
        <f>IF(B3="","",IF(Q3&gt;=3,1,"不扣"))</f>
        <v>不扣</v>
      </c>
      <c r="S3" s="23">
        <f t="shared" ref="S3:S66" si="0">IF(R3=1,L3,0)</f>
        <v>0</v>
      </c>
      <c r="T3" s="20">
        <f>IF(O3=1,IF(AND(Q3&lt;=2,K3&gt;=500),500,IF(AND(Q3&gt;2,K3&lt;1000),K3,1000)),0)</f>
        <v>500</v>
      </c>
      <c r="U3" s="20">
        <f>IF(O3&lt;1,IF(AND(Q3&lt;=2,K3&gt;=500),500,IF(AND(Q3&gt;2,K3&lt;1000),K3,1000)),0)*O3</f>
        <v>0</v>
      </c>
      <c r="V3" s="20">
        <f>SUM(T3:U3)</f>
        <v>500</v>
      </c>
      <c r="X3" s="25" t="s">
        <v>76</v>
      </c>
      <c r="Y3" s="26" t="s">
        <v>77</v>
      </c>
      <c r="Z3" s="20" t="s">
        <v>78</v>
      </c>
      <c r="AA3" s="27" t="s">
        <v>79</v>
      </c>
    </row>
    <row r="4" spans="1:27" ht="27.75" customHeight="1" x14ac:dyDescent="0.15">
      <c r="A4" s="20">
        <v>2</v>
      </c>
      <c r="B4" s="21" t="s">
        <v>4</v>
      </c>
      <c r="C4" s="21" t="s">
        <v>10</v>
      </c>
      <c r="D4" s="21" t="s">
        <v>80</v>
      </c>
      <c r="E4" s="23" t="str">
        <f>VLOOKUP(D4,'统计表-奖励'!C:C,1,0)</f>
        <v>刘婵琴</v>
      </c>
      <c r="F4" s="23"/>
      <c r="G4" s="23" t="s">
        <v>72</v>
      </c>
      <c r="H4" s="23" t="s">
        <v>73</v>
      </c>
      <c r="I4" s="23" t="s">
        <v>81</v>
      </c>
      <c r="J4" s="23" t="s">
        <v>82</v>
      </c>
      <c r="K4" s="23">
        <v>1025</v>
      </c>
      <c r="L4" s="23">
        <v>500</v>
      </c>
      <c r="M4" s="23"/>
      <c r="N4" s="23"/>
      <c r="O4" s="23">
        <f>_xlfn.XLOOKUP(A4,'①单据编号-确认每单参与人员'!A:A,'①单据编号-确认每单参与人员'!C:C,0)</f>
        <v>1</v>
      </c>
      <c r="P4" s="23">
        <f>SUMIFS($O:$O,$D:$D,D4)</f>
        <v>1</v>
      </c>
      <c r="Q4" s="23" cm="1">
        <f t="array" ref="Q4">SUMPRODUCT(($D$3:D4=D4)*($O$3:O4))</f>
        <v>1</v>
      </c>
      <c r="R4" s="23" t="str">
        <f t="shared" ref="R4:R67" si="1">IF(B4="","",IF(Q4&gt;=3,1,"不扣"))</f>
        <v>不扣</v>
      </c>
      <c r="S4" s="23">
        <f t="shared" si="0"/>
        <v>0</v>
      </c>
      <c r="T4" s="20">
        <f t="shared" ref="T4:T67" si="2">IF(O4=1,IF(AND(Q4&lt;=2,K4&gt;=500),500,IF(AND(Q4&gt;2,K4&lt;1000),K4,1000)),0)</f>
        <v>500</v>
      </c>
      <c r="U4" s="20">
        <f t="shared" ref="U4:U67" si="3">IF(O4&lt;1,IF(AND(Q4&lt;=2,K4&gt;=500),500,IF(AND(Q4&gt;2,K4&lt;1000),K4,1000)),0)*O4</f>
        <v>0</v>
      </c>
      <c r="V4" s="20">
        <f t="shared" ref="V4:V67" si="4">SUM(T4:U4)</f>
        <v>500</v>
      </c>
      <c r="X4" s="25" t="s">
        <v>83</v>
      </c>
      <c r="Y4" s="26" t="s">
        <v>84</v>
      </c>
    </row>
    <row r="5" spans="1:27" ht="27.75" customHeight="1" x14ac:dyDescent="0.15">
      <c r="A5" s="20">
        <v>3</v>
      </c>
      <c r="B5" s="21" t="s">
        <v>4</v>
      </c>
      <c r="C5" s="21" t="s">
        <v>6</v>
      </c>
      <c r="D5" s="21" t="s">
        <v>85</v>
      </c>
      <c r="E5" s="23" t="str">
        <f>VLOOKUP(D5,'统计表-奖励'!C:C,1,0)</f>
        <v>杨金花</v>
      </c>
      <c r="F5" s="23"/>
      <c r="G5" s="23" t="s">
        <v>72</v>
      </c>
      <c r="H5" s="23" t="s">
        <v>73</v>
      </c>
      <c r="I5" s="23" t="s">
        <v>86</v>
      </c>
      <c r="J5" s="23" t="s">
        <v>87</v>
      </c>
      <c r="K5" s="23">
        <v>2025</v>
      </c>
      <c r="L5" s="23">
        <v>500</v>
      </c>
      <c r="M5" s="23"/>
      <c r="N5" s="23"/>
      <c r="O5" s="23">
        <f>_xlfn.XLOOKUP(A5,'①单据编号-确认每单参与人员'!A:A,'①单据编号-确认每单参与人员'!C:C,0)</f>
        <v>1</v>
      </c>
      <c r="P5" s="23">
        <f>SUMIFS($O:$O,$D:$D,D5)</f>
        <v>3</v>
      </c>
      <c r="Q5" s="23" cm="1">
        <f t="array" ref="Q5">SUMPRODUCT(($D$3:D5=D5)*($O$3:O5))</f>
        <v>1</v>
      </c>
      <c r="R5" s="23" t="str">
        <f t="shared" si="1"/>
        <v>不扣</v>
      </c>
      <c r="S5" s="23">
        <f t="shared" si="0"/>
        <v>0</v>
      </c>
      <c r="T5" s="20">
        <f t="shared" si="2"/>
        <v>500</v>
      </c>
      <c r="U5" s="20">
        <f t="shared" si="3"/>
        <v>0</v>
      </c>
      <c r="V5" s="20">
        <f t="shared" si="4"/>
        <v>500</v>
      </c>
    </row>
    <row r="6" spans="1:27" ht="27.75" customHeight="1" x14ac:dyDescent="0.15">
      <c r="A6" s="20">
        <v>4</v>
      </c>
      <c r="B6" s="21" t="s">
        <v>4</v>
      </c>
      <c r="C6" s="21" t="s">
        <v>6</v>
      </c>
      <c r="D6" s="21" t="s">
        <v>85</v>
      </c>
      <c r="E6" s="23" t="str">
        <f>VLOOKUP(D6,'统计表-奖励'!C:C,1,0)</f>
        <v>杨金花</v>
      </c>
      <c r="F6" s="23"/>
      <c r="G6" s="23" t="s">
        <v>72</v>
      </c>
      <c r="H6" s="23" t="s">
        <v>73</v>
      </c>
      <c r="I6" s="23" t="s">
        <v>88</v>
      </c>
      <c r="J6" s="23" t="s">
        <v>89</v>
      </c>
      <c r="K6" s="23">
        <v>2025</v>
      </c>
      <c r="L6" s="23">
        <v>500</v>
      </c>
      <c r="M6" s="23"/>
      <c r="N6" s="23"/>
      <c r="O6" s="23">
        <f>_xlfn.XLOOKUP(A6,'①单据编号-确认每单参与人员'!A:A,'①单据编号-确认每单参与人员'!C:C,0)</f>
        <v>1</v>
      </c>
      <c r="P6" s="23">
        <f>SUMIFS($O:$O,$D:$D,D6)</f>
        <v>3</v>
      </c>
      <c r="Q6" s="23" cm="1">
        <f t="array" ref="Q6">SUMPRODUCT(($D$3:D6=D6)*($O$3:O6))</f>
        <v>2</v>
      </c>
      <c r="R6" s="23" t="str">
        <f t="shared" si="1"/>
        <v>不扣</v>
      </c>
      <c r="S6" s="23">
        <f t="shared" si="0"/>
        <v>0</v>
      </c>
      <c r="T6" s="20">
        <f t="shared" si="2"/>
        <v>500</v>
      </c>
      <c r="U6" s="20">
        <f t="shared" si="3"/>
        <v>0</v>
      </c>
      <c r="V6" s="20">
        <f t="shared" si="4"/>
        <v>500</v>
      </c>
      <c r="X6" s="20" t="s">
        <v>90</v>
      </c>
    </row>
    <row r="7" spans="1:27" ht="27.75" customHeight="1" x14ac:dyDescent="0.15">
      <c r="A7" s="20">
        <v>5</v>
      </c>
      <c r="B7" s="21" t="s">
        <v>4</v>
      </c>
      <c r="C7" s="21">
        <v>468</v>
      </c>
      <c r="D7" s="21" t="s">
        <v>91</v>
      </c>
      <c r="E7" s="23" t="str">
        <f>VLOOKUP(D7,'统计表-奖励'!C:C,1,0)</f>
        <v>苟小春</v>
      </c>
      <c r="F7" s="23"/>
      <c r="G7" s="23" t="s">
        <v>72</v>
      </c>
      <c r="H7" s="23" t="s">
        <v>73</v>
      </c>
      <c r="I7" s="23" t="s">
        <v>92</v>
      </c>
      <c r="J7" s="23" t="s">
        <v>93</v>
      </c>
      <c r="K7" s="23">
        <v>2025</v>
      </c>
      <c r="L7" s="23">
        <v>500</v>
      </c>
      <c r="M7" s="23"/>
      <c r="N7" s="23"/>
      <c r="O7" s="23">
        <f>_xlfn.XLOOKUP(A7,'①单据编号-确认每单参与人员'!A:A,'①单据编号-确认每单参与人员'!C:C,0)</f>
        <v>1</v>
      </c>
      <c r="P7" s="23">
        <f>SUMIFS($O:$O,$D:$D,D7)</f>
        <v>4</v>
      </c>
      <c r="Q7" s="23" cm="1">
        <f t="array" ref="Q7">SUMPRODUCT(($D$3:D7=D7)*($O$3:O7))</f>
        <v>1</v>
      </c>
      <c r="R7" s="23" t="str">
        <f t="shared" si="1"/>
        <v>不扣</v>
      </c>
      <c r="S7" s="23">
        <f t="shared" si="0"/>
        <v>0</v>
      </c>
      <c r="T7" s="20">
        <f t="shared" si="2"/>
        <v>500</v>
      </c>
      <c r="U7" s="20">
        <f t="shared" si="3"/>
        <v>0</v>
      </c>
      <c r="V7" s="20">
        <f t="shared" si="4"/>
        <v>500</v>
      </c>
      <c r="X7" s="20" t="s">
        <v>94</v>
      </c>
    </row>
    <row r="8" spans="1:27" ht="27.75" customHeight="1" x14ac:dyDescent="0.15">
      <c r="A8" s="20">
        <v>6</v>
      </c>
      <c r="B8" s="21" t="s">
        <v>4</v>
      </c>
      <c r="C8" s="21" t="s">
        <v>12</v>
      </c>
      <c r="D8" s="21" t="s">
        <v>95</v>
      </c>
      <c r="E8" s="23" t="str">
        <f>VLOOKUP(D8,'统计表-奖励'!C:C,1,0)</f>
        <v>王瑞琳</v>
      </c>
      <c r="F8" s="23"/>
      <c r="G8" s="23" t="s">
        <v>72</v>
      </c>
      <c r="H8" s="23" t="s">
        <v>73</v>
      </c>
      <c r="I8" s="23" t="s">
        <v>96</v>
      </c>
      <c r="J8" s="23" t="s">
        <v>97</v>
      </c>
      <c r="K8" s="23">
        <v>4050</v>
      </c>
      <c r="L8" s="23">
        <v>500</v>
      </c>
      <c r="M8" s="23"/>
      <c r="N8" s="23"/>
      <c r="O8" s="23">
        <f>_xlfn.XLOOKUP(A8,'①单据编号-确认每单参与人员'!A:A,'①单据编号-确认每单参与人员'!C:C,0)</f>
        <v>1</v>
      </c>
      <c r="P8" s="23">
        <f>SUMIFS($O:$O,$D:$D,D8)</f>
        <v>2</v>
      </c>
      <c r="Q8" s="23" cm="1">
        <f t="array" ref="Q8">SUMPRODUCT(($D$3:D8=D8)*($O$3:O8))</f>
        <v>1</v>
      </c>
      <c r="R8" s="23" t="str">
        <f t="shared" si="1"/>
        <v>不扣</v>
      </c>
      <c r="S8" s="23">
        <f t="shared" si="0"/>
        <v>0</v>
      </c>
      <c r="T8" s="20">
        <f t="shared" si="2"/>
        <v>500</v>
      </c>
      <c r="U8" s="20">
        <f t="shared" si="3"/>
        <v>0</v>
      </c>
      <c r="V8" s="20">
        <f t="shared" si="4"/>
        <v>500</v>
      </c>
      <c r="X8" s="20" t="s">
        <v>98</v>
      </c>
    </row>
    <row r="9" spans="1:27" ht="27.75" customHeight="1" x14ac:dyDescent="0.15">
      <c r="A9" s="20">
        <v>7</v>
      </c>
      <c r="B9" s="21" t="s">
        <v>4</v>
      </c>
      <c r="C9" s="21" t="s">
        <v>12</v>
      </c>
      <c r="D9" s="21" t="s">
        <v>99</v>
      </c>
      <c r="E9" s="23" t="str">
        <f>VLOOKUP(D9,'统计表-奖励'!C:C,1,0)</f>
        <v>黄小燕</v>
      </c>
      <c r="F9" s="23"/>
      <c r="G9" s="23" t="s">
        <v>72</v>
      </c>
      <c r="H9" s="23" t="s">
        <v>73</v>
      </c>
      <c r="I9" s="23" t="s">
        <v>100</v>
      </c>
      <c r="J9" s="23" t="s">
        <v>101</v>
      </c>
      <c r="K9" s="23">
        <v>19800</v>
      </c>
      <c r="L9" s="23">
        <v>500</v>
      </c>
      <c r="M9" s="23"/>
      <c r="N9" s="23"/>
      <c r="O9" s="23">
        <f>_xlfn.XLOOKUP(A9,'①单据编号-确认每单参与人员'!A:A,'①单据编号-确认每单参与人员'!C:C,0)</f>
        <v>1</v>
      </c>
      <c r="P9" s="23">
        <f>SUMIFS($O:$O,$D:$D,D9)</f>
        <v>1</v>
      </c>
      <c r="Q9" s="23" cm="1">
        <f t="array" ref="Q9">SUMPRODUCT(($D$3:D9=D9)*($O$3:O9))</f>
        <v>1</v>
      </c>
      <c r="R9" s="23" t="str">
        <f t="shared" si="1"/>
        <v>不扣</v>
      </c>
      <c r="S9" s="23">
        <f t="shared" si="0"/>
        <v>0</v>
      </c>
      <c r="T9" s="20">
        <f t="shared" si="2"/>
        <v>500</v>
      </c>
      <c r="U9" s="20">
        <f t="shared" si="3"/>
        <v>0</v>
      </c>
      <c r="V9" s="20">
        <f t="shared" si="4"/>
        <v>500</v>
      </c>
    </row>
    <row r="10" spans="1:27" ht="27.75" customHeight="1" x14ac:dyDescent="0.15">
      <c r="A10" s="20">
        <v>8</v>
      </c>
      <c r="B10" s="21" t="s">
        <v>39</v>
      </c>
      <c r="C10" s="21" t="s">
        <v>38</v>
      </c>
      <c r="D10" s="21" t="s">
        <v>102</v>
      </c>
      <c r="E10" s="23" t="str">
        <f>VLOOKUP(D10,'统计表-奖励'!C:C,1,0)</f>
        <v>李维</v>
      </c>
      <c r="F10" s="23"/>
      <c r="G10" s="23" t="s">
        <v>72</v>
      </c>
      <c r="H10" s="23" t="s">
        <v>73</v>
      </c>
      <c r="I10" s="23" t="s">
        <v>103</v>
      </c>
      <c r="J10" s="23" t="s">
        <v>104</v>
      </c>
      <c r="K10" s="23">
        <v>4050</v>
      </c>
      <c r="L10" s="23">
        <v>500</v>
      </c>
      <c r="M10" s="23"/>
      <c r="N10" s="23"/>
      <c r="O10" s="23">
        <f>_xlfn.XLOOKUP(A10,'①单据编号-确认每单参与人员'!A:A,'①单据编号-确认每单参与人员'!C:C,0)</f>
        <v>1</v>
      </c>
      <c r="P10" s="23">
        <f>SUMIFS($O:$O,$D:$D,D10)</f>
        <v>9</v>
      </c>
      <c r="Q10" s="23" cm="1">
        <f t="array" ref="Q10">SUMPRODUCT(($D$3:D10=D10)*($O$3:O10))</f>
        <v>1</v>
      </c>
      <c r="R10" s="23" t="str">
        <f t="shared" si="1"/>
        <v>不扣</v>
      </c>
      <c r="S10" s="23">
        <f t="shared" si="0"/>
        <v>0</v>
      </c>
      <c r="T10" s="20">
        <f t="shared" si="2"/>
        <v>500</v>
      </c>
      <c r="U10" s="20">
        <f t="shared" si="3"/>
        <v>0</v>
      </c>
      <c r="V10" s="20">
        <f t="shared" si="4"/>
        <v>500</v>
      </c>
    </row>
    <row r="11" spans="1:27" ht="27.75" customHeight="1" x14ac:dyDescent="0.15">
      <c r="A11" s="20">
        <v>9</v>
      </c>
      <c r="B11" s="21" t="s">
        <v>39</v>
      </c>
      <c r="C11" s="21" t="s">
        <v>38</v>
      </c>
      <c r="D11" s="21" t="s">
        <v>102</v>
      </c>
      <c r="E11" s="23" t="str">
        <f>VLOOKUP(D11,'统计表-奖励'!C:C,1,0)</f>
        <v>李维</v>
      </c>
      <c r="F11" s="23"/>
      <c r="G11" s="23" t="s">
        <v>72</v>
      </c>
      <c r="H11" s="23" t="s">
        <v>73</v>
      </c>
      <c r="I11" s="23" t="s">
        <v>105</v>
      </c>
      <c r="J11" s="23" t="s">
        <v>106</v>
      </c>
      <c r="K11" s="23">
        <v>2025</v>
      </c>
      <c r="L11" s="23">
        <v>500</v>
      </c>
      <c r="M11" s="23"/>
      <c r="N11" s="23"/>
      <c r="O11" s="23">
        <f>_xlfn.XLOOKUP(A11,'①单据编号-确认每单参与人员'!A:A,'①单据编号-确认每单参与人员'!C:C,0)</f>
        <v>1</v>
      </c>
      <c r="P11" s="23">
        <f>SUMIFS($O:$O,$D:$D,D11)</f>
        <v>9</v>
      </c>
      <c r="Q11" s="23" cm="1">
        <f t="array" ref="Q11">SUMPRODUCT(($D$3:D11=D11)*($O$3:O11))</f>
        <v>2</v>
      </c>
      <c r="R11" s="23" t="str">
        <f>IF(B11="","",IF(Q11&gt;=3,1,"不扣"))</f>
        <v>不扣</v>
      </c>
      <c r="S11" s="23">
        <f>IF(R11=1,L11,0)</f>
        <v>0</v>
      </c>
      <c r="T11" s="20">
        <f t="shared" si="2"/>
        <v>500</v>
      </c>
      <c r="U11" s="20">
        <f>IF(O11&lt;1,IF(AND(Q11&lt;=2,K11&gt;=500),500,IF(AND(Q11&gt;2,K11&lt;1000),K11,1000)),0)*O11</f>
        <v>0</v>
      </c>
      <c r="V11" s="20">
        <f t="shared" si="4"/>
        <v>500</v>
      </c>
      <c r="X11" s="20" t="s">
        <v>107</v>
      </c>
      <c r="Y11" s="20" t="s">
        <v>108</v>
      </c>
    </row>
    <row r="12" spans="1:27" ht="27.75" customHeight="1" x14ac:dyDescent="0.15">
      <c r="A12" s="20">
        <v>10</v>
      </c>
      <c r="B12" s="21" t="s">
        <v>39</v>
      </c>
      <c r="C12" s="21" t="s">
        <v>38</v>
      </c>
      <c r="D12" s="21" t="s">
        <v>102</v>
      </c>
      <c r="E12" s="23" t="str">
        <f>VLOOKUP(D12,'统计表-奖励'!C:C,1,0)</f>
        <v>李维</v>
      </c>
      <c r="F12" s="23"/>
      <c r="G12" s="23" t="s">
        <v>72</v>
      </c>
      <c r="H12" s="23" t="s">
        <v>73</v>
      </c>
      <c r="I12" s="23" t="s">
        <v>109</v>
      </c>
      <c r="J12" s="23" t="s">
        <v>110</v>
      </c>
      <c r="K12" s="23">
        <v>4050</v>
      </c>
      <c r="L12" s="23">
        <v>1000</v>
      </c>
      <c r="M12" s="23"/>
      <c r="N12" s="23"/>
      <c r="O12" s="23">
        <f>_xlfn.XLOOKUP(A12,'①单据编号-确认每单参与人员'!A:A,'①单据编号-确认每单参与人员'!C:C,0)</f>
        <v>1</v>
      </c>
      <c r="P12" s="23">
        <f>SUMIFS($O:$O,$D:$D,D12)</f>
        <v>9</v>
      </c>
      <c r="Q12" s="23" cm="1">
        <f t="array" ref="Q12">SUMPRODUCT(($D$3:D12=D12)*($O$3:O12))</f>
        <v>3</v>
      </c>
      <c r="R12" s="23">
        <f t="shared" si="1"/>
        <v>1</v>
      </c>
      <c r="S12" s="23">
        <f t="shared" si="0"/>
        <v>1000</v>
      </c>
      <c r="T12" s="20">
        <f>IF(O12=1,IF(AND(Q12&lt;=2,K12&gt;=500),500,IF(AND(Q12&gt;2,K12&lt;1000),K12,1000)),0)</f>
        <v>1000</v>
      </c>
      <c r="U12" s="20">
        <f>IF(O12&lt;1,IF(AND(Q12&lt;=2,K12&gt;=500),500,IF(AND(Q12&gt;2,K12&lt;1000),K12,1000)),0)*O12</f>
        <v>0</v>
      </c>
      <c r="V12" s="20">
        <f t="shared" si="4"/>
        <v>1000</v>
      </c>
      <c r="X12" s="20" t="s">
        <v>111</v>
      </c>
    </row>
    <row r="13" spans="1:27" ht="27.75" customHeight="1" x14ac:dyDescent="0.15">
      <c r="A13" s="20">
        <v>11</v>
      </c>
      <c r="B13" s="21" t="s">
        <v>39</v>
      </c>
      <c r="C13" s="21" t="s">
        <v>38</v>
      </c>
      <c r="D13" s="21" t="s">
        <v>112</v>
      </c>
      <c r="E13" s="23" t="str">
        <f>VLOOKUP(D13,'统计表-奖励'!C:C,1,0)</f>
        <v>贾琳</v>
      </c>
      <c r="F13" s="23"/>
      <c r="G13" s="23" t="s">
        <v>72</v>
      </c>
      <c r="H13" s="23" t="s">
        <v>73</v>
      </c>
      <c r="I13" s="23" t="s">
        <v>113</v>
      </c>
      <c r="J13" s="23" t="s">
        <v>114</v>
      </c>
      <c r="K13" s="23">
        <v>500</v>
      </c>
      <c r="L13" s="23">
        <v>500</v>
      </c>
      <c r="M13" s="23"/>
      <c r="N13" s="23"/>
      <c r="O13" s="23">
        <f>_xlfn.XLOOKUP(A13,'①单据编号-确认每单参与人员'!A:A,'①单据编号-确认每单参与人员'!C:C,0)</f>
        <v>1</v>
      </c>
      <c r="P13" s="23">
        <f>SUMIFS($O:$O,$D:$D,D13)</f>
        <v>2</v>
      </c>
      <c r="Q13" s="23" cm="1">
        <f t="array" ref="Q13">SUMPRODUCT(($D$3:D13=D13)*($O$3:O13))</f>
        <v>1</v>
      </c>
      <c r="R13" s="23" t="str">
        <f t="shared" si="1"/>
        <v>不扣</v>
      </c>
      <c r="S13" s="23">
        <f t="shared" si="0"/>
        <v>0</v>
      </c>
      <c r="T13" s="20">
        <f t="shared" si="2"/>
        <v>500</v>
      </c>
      <c r="U13" s="20">
        <f t="shared" si="3"/>
        <v>0</v>
      </c>
      <c r="V13" s="20">
        <f>SUM(T13:U13)</f>
        <v>500</v>
      </c>
      <c r="X13" s="20" t="s">
        <v>115</v>
      </c>
    </row>
    <row r="14" spans="1:27" ht="27.75" customHeight="1" x14ac:dyDescent="0.15">
      <c r="A14" s="20">
        <v>12</v>
      </c>
      <c r="B14" s="21" t="s">
        <v>39</v>
      </c>
      <c r="C14" s="21" t="s">
        <v>38</v>
      </c>
      <c r="D14" s="21" t="s">
        <v>112</v>
      </c>
      <c r="E14" s="23" t="str">
        <f>VLOOKUP(D14,'统计表-奖励'!C:C,1,0)</f>
        <v>贾琳</v>
      </c>
      <c r="F14" s="23"/>
      <c r="G14" s="23" t="s">
        <v>72</v>
      </c>
      <c r="H14" s="23" t="s">
        <v>73</v>
      </c>
      <c r="I14" s="23" t="s">
        <v>116</v>
      </c>
      <c r="J14" s="23" t="s">
        <v>117</v>
      </c>
      <c r="K14" s="23">
        <v>4050</v>
      </c>
      <c r="L14" s="23">
        <v>500</v>
      </c>
      <c r="M14" s="23"/>
      <c r="N14" s="23"/>
      <c r="O14" s="23">
        <f>_xlfn.XLOOKUP(A14,'①单据编号-确认每单参与人员'!A:A,'①单据编号-确认每单参与人员'!C:C,0)</f>
        <v>1</v>
      </c>
      <c r="P14" s="23">
        <f>SUMIFS($O:$O,$D:$D,D14)</f>
        <v>2</v>
      </c>
      <c r="Q14" s="23" cm="1">
        <f t="array" ref="Q14">SUMPRODUCT(($D$3:D14=D14)*($O$3:O14))</f>
        <v>2</v>
      </c>
      <c r="R14" s="23" t="str">
        <f t="shared" si="1"/>
        <v>不扣</v>
      </c>
      <c r="S14" s="23">
        <f t="shared" si="0"/>
        <v>0</v>
      </c>
      <c r="T14" s="20">
        <f t="shared" si="2"/>
        <v>500</v>
      </c>
      <c r="U14" s="20">
        <f t="shared" si="3"/>
        <v>0</v>
      </c>
      <c r="V14" s="20">
        <f t="shared" si="4"/>
        <v>500</v>
      </c>
    </row>
    <row r="15" spans="1:27" ht="27.75" customHeight="1" x14ac:dyDescent="0.15">
      <c r="A15" s="20">
        <v>13</v>
      </c>
      <c r="B15" s="21" t="s">
        <v>39</v>
      </c>
      <c r="C15" s="21" t="s">
        <v>40</v>
      </c>
      <c r="D15" s="21" t="s">
        <v>118</v>
      </c>
      <c r="E15" s="23" t="str">
        <f>VLOOKUP(D15,'统计表-奖励'!C:C,1,0)</f>
        <v>徐富香</v>
      </c>
      <c r="F15" s="23"/>
      <c r="G15" s="23" t="s">
        <v>72</v>
      </c>
      <c r="H15" s="23" t="s">
        <v>73</v>
      </c>
      <c r="I15" s="23" t="s">
        <v>119</v>
      </c>
      <c r="J15" s="23" t="s">
        <v>120</v>
      </c>
      <c r="K15" s="23">
        <v>1000</v>
      </c>
      <c r="L15" s="23">
        <v>500</v>
      </c>
      <c r="M15" s="23"/>
      <c r="N15" s="23"/>
      <c r="O15" s="23">
        <f>_xlfn.XLOOKUP(A15,'①单据编号-确认每单参与人员'!A:A,'①单据编号-确认每单参与人员'!C:C,0)</f>
        <v>1</v>
      </c>
      <c r="P15" s="23">
        <f>SUMIFS($O:$O,$D:$D,D15)</f>
        <v>1</v>
      </c>
      <c r="Q15" s="23" cm="1">
        <f t="array" ref="Q15">SUMPRODUCT(($D$3:D15=D15)*($O$3:O15))</f>
        <v>1</v>
      </c>
      <c r="R15" s="23" t="str">
        <f t="shared" si="1"/>
        <v>不扣</v>
      </c>
      <c r="S15" s="23">
        <f t="shared" si="0"/>
        <v>0</v>
      </c>
      <c r="T15" s="20">
        <f t="shared" si="2"/>
        <v>500</v>
      </c>
      <c r="U15" s="20">
        <f t="shared" si="3"/>
        <v>0</v>
      </c>
      <c r="V15" s="20">
        <f t="shared" si="4"/>
        <v>500</v>
      </c>
      <c r="X15" s="20" t="s">
        <v>121</v>
      </c>
    </row>
    <row r="16" spans="1:27" ht="27.75" customHeight="1" x14ac:dyDescent="0.15">
      <c r="A16" s="20">
        <v>14</v>
      </c>
      <c r="B16" s="21" t="s">
        <v>39</v>
      </c>
      <c r="C16" s="21" t="s">
        <v>40</v>
      </c>
      <c r="D16" s="21" t="s">
        <v>122</v>
      </c>
      <c r="E16" s="23" t="str">
        <f>VLOOKUP(D16,'统计表-奖励'!C:C,1,0)</f>
        <v>李燕1</v>
      </c>
      <c r="F16" s="23"/>
      <c r="G16" s="23" t="s">
        <v>72</v>
      </c>
      <c r="H16" s="23" t="s">
        <v>73</v>
      </c>
      <c r="I16" s="23" t="s">
        <v>123</v>
      </c>
      <c r="J16" s="23" t="s">
        <v>124</v>
      </c>
      <c r="K16" s="23">
        <v>2025</v>
      </c>
      <c r="L16" s="23">
        <v>500</v>
      </c>
      <c r="M16" s="23"/>
      <c r="N16" s="23"/>
      <c r="O16" s="23">
        <f>_xlfn.XLOOKUP(A16,'①单据编号-确认每单参与人员'!A:A,'①单据编号-确认每单参与人员'!C:C,0)</f>
        <v>1</v>
      </c>
      <c r="P16" s="23">
        <f>SUMIFS($O:$O,$D:$D,D16)</f>
        <v>4</v>
      </c>
      <c r="Q16" s="23" cm="1">
        <f t="array" ref="Q16">SUMPRODUCT(($D$3:D16=D16)*($O$3:O16))</f>
        <v>1</v>
      </c>
      <c r="R16" s="23" t="str">
        <f t="shared" si="1"/>
        <v>不扣</v>
      </c>
      <c r="S16" s="23">
        <f t="shared" si="0"/>
        <v>0</v>
      </c>
      <c r="T16" s="20">
        <f t="shared" si="2"/>
        <v>500</v>
      </c>
      <c r="U16" s="20">
        <f t="shared" si="3"/>
        <v>0</v>
      </c>
      <c r="V16" s="20">
        <f t="shared" si="4"/>
        <v>500</v>
      </c>
    </row>
    <row r="17" spans="1:22" ht="27.75" customHeight="1" x14ac:dyDescent="0.15">
      <c r="A17" s="20">
        <v>15</v>
      </c>
      <c r="B17" s="21" t="s">
        <v>15</v>
      </c>
      <c r="C17" s="21" t="s">
        <v>17</v>
      </c>
      <c r="D17" s="21" t="s">
        <v>125</v>
      </c>
      <c r="E17" s="23" t="str">
        <f>VLOOKUP(D17,'统计表-奖励'!C:C,1,0)</f>
        <v>陈洁</v>
      </c>
      <c r="F17" s="23"/>
      <c r="G17" s="23" t="s">
        <v>72</v>
      </c>
      <c r="H17" s="23" t="s">
        <v>73</v>
      </c>
      <c r="I17" s="23" t="s">
        <v>126</v>
      </c>
      <c r="J17" s="23" t="s">
        <v>127</v>
      </c>
      <c r="K17" s="23">
        <v>520</v>
      </c>
      <c r="L17" s="23">
        <v>500</v>
      </c>
      <c r="M17" s="23"/>
      <c r="N17" s="23"/>
      <c r="O17" s="23">
        <f>_xlfn.XLOOKUP(A17,'①单据编号-确认每单参与人员'!A:A,'①单据编号-确认每单参与人员'!C:C,0)</f>
        <v>1</v>
      </c>
      <c r="P17" s="23">
        <f>SUMIFS($O:$O,$D:$D,D17)</f>
        <v>4</v>
      </c>
      <c r="Q17" s="23" cm="1">
        <f t="array" ref="Q17">SUMPRODUCT(($D$3:D17=D17)*($O$3:O17))</f>
        <v>1</v>
      </c>
      <c r="R17" s="23" t="str">
        <f t="shared" si="1"/>
        <v>不扣</v>
      </c>
      <c r="S17" s="23">
        <f t="shared" si="0"/>
        <v>0</v>
      </c>
      <c r="T17" s="20">
        <f t="shared" si="2"/>
        <v>500</v>
      </c>
      <c r="U17" s="20">
        <f t="shared" si="3"/>
        <v>0</v>
      </c>
      <c r="V17" s="20">
        <f t="shared" si="4"/>
        <v>500</v>
      </c>
    </row>
    <row r="18" spans="1:22" ht="27.75" customHeight="1" x14ac:dyDescent="0.15">
      <c r="A18" s="20">
        <v>16</v>
      </c>
      <c r="B18" s="21" t="s">
        <v>15</v>
      </c>
      <c r="C18" s="21" t="s">
        <v>17</v>
      </c>
      <c r="D18" s="21" t="s">
        <v>128</v>
      </c>
      <c r="E18" s="23" t="str">
        <f>VLOOKUP(D18,'统计表-奖励'!C:C,1,0)</f>
        <v>郑加焕</v>
      </c>
      <c r="F18" s="23"/>
      <c r="G18" s="23" t="s">
        <v>72</v>
      </c>
      <c r="H18" s="23" t="s">
        <v>73</v>
      </c>
      <c r="I18" s="23" t="s">
        <v>129</v>
      </c>
      <c r="J18" s="23" t="s">
        <v>130</v>
      </c>
      <c r="K18" s="23">
        <v>1980</v>
      </c>
      <c r="L18" s="23">
        <v>500</v>
      </c>
      <c r="M18" s="23"/>
      <c r="N18" s="23"/>
      <c r="O18" s="23">
        <f>_xlfn.XLOOKUP(A18,'①单据编号-确认每单参与人员'!A:A,'①单据编号-确认每单参与人员'!C:C,0)</f>
        <v>1</v>
      </c>
      <c r="P18" s="23">
        <f>SUMIFS($O:$O,$D:$D,D18)</f>
        <v>1</v>
      </c>
      <c r="Q18" s="23" cm="1">
        <f t="array" ref="Q18">SUMPRODUCT(($D$3:D18=D18)*($O$3:O18))</f>
        <v>1</v>
      </c>
      <c r="R18" s="23" t="str">
        <f t="shared" si="1"/>
        <v>不扣</v>
      </c>
      <c r="S18" s="23">
        <f t="shared" si="0"/>
        <v>0</v>
      </c>
      <c r="T18" s="20">
        <f t="shared" si="2"/>
        <v>500</v>
      </c>
      <c r="U18" s="20">
        <f t="shared" si="3"/>
        <v>0</v>
      </c>
      <c r="V18" s="20">
        <f t="shared" si="4"/>
        <v>500</v>
      </c>
    </row>
    <row r="19" spans="1:22" ht="27.75" customHeight="1" x14ac:dyDescent="0.15">
      <c r="A19" s="20">
        <v>17</v>
      </c>
      <c r="B19" s="21" t="s">
        <v>15</v>
      </c>
      <c r="C19" s="21" t="s">
        <v>20</v>
      </c>
      <c r="D19" s="21" t="s">
        <v>131</v>
      </c>
      <c r="E19" s="23" t="str">
        <f>VLOOKUP(D19,'统计表-奖励'!C:C,1,0)</f>
        <v>唐尹</v>
      </c>
      <c r="F19" s="23"/>
      <c r="G19" s="23" t="s">
        <v>72</v>
      </c>
      <c r="H19" s="23" t="s">
        <v>73</v>
      </c>
      <c r="I19" s="23" t="s">
        <v>132</v>
      </c>
      <c r="J19" s="23" t="s">
        <v>125</v>
      </c>
      <c r="K19" s="23">
        <v>2025</v>
      </c>
      <c r="L19" s="23">
        <v>500</v>
      </c>
      <c r="M19" s="23"/>
      <c r="N19" s="23"/>
      <c r="O19" s="23">
        <f>_xlfn.XLOOKUP(A19,'①单据编号-确认每单参与人员'!A:A,'①单据编号-确认每单参与人员'!C:C,0)</f>
        <v>1</v>
      </c>
      <c r="P19" s="23">
        <f>SUMIFS($O:$O,$D:$D,D19)</f>
        <v>1.5</v>
      </c>
      <c r="Q19" s="23" cm="1">
        <f t="array" ref="Q19">SUMPRODUCT(($D$3:D19=D19)*($O$3:O19))</f>
        <v>1</v>
      </c>
      <c r="R19" s="23" t="str">
        <f t="shared" si="1"/>
        <v>不扣</v>
      </c>
      <c r="S19" s="23">
        <f t="shared" si="0"/>
        <v>0</v>
      </c>
      <c r="T19" s="20">
        <f t="shared" si="2"/>
        <v>500</v>
      </c>
      <c r="U19" s="20">
        <f t="shared" si="3"/>
        <v>0</v>
      </c>
      <c r="V19" s="20">
        <f t="shared" si="4"/>
        <v>500</v>
      </c>
    </row>
    <row r="20" spans="1:22" ht="27.75" customHeight="1" x14ac:dyDescent="0.15">
      <c r="A20" s="20">
        <v>18</v>
      </c>
      <c r="B20" s="21" t="s">
        <v>15</v>
      </c>
      <c r="C20" s="21" t="s">
        <v>20</v>
      </c>
      <c r="D20" s="21" t="s">
        <v>133</v>
      </c>
      <c r="E20" s="23" t="str">
        <f>VLOOKUP(D20,'统计表-奖励'!C:C,1,0)</f>
        <v>任艺</v>
      </c>
      <c r="F20" s="23"/>
      <c r="G20" s="23" t="s">
        <v>72</v>
      </c>
      <c r="H20" s="23" t="s">
        <v>73</v>
      </c>
      <c r="I20" s="23" t="s">
        <v>134</v>
      </c>
      <c r="J20" s="23" t="s">
        <v>135</v>
      </c>
      <c r="K20" s="23">
        <v>4050</v>
      </c>
      <c r="L20" s="23">
        <v>500</v>
      </c>
      <c r="M20" s="23"/>
      <c r="N20" s="23"/>
      <c r="O20" s="23">
        <f>_xlfn.XLOOKUP(A20,'①单据编号-确认每单参与人员'!A:A,'①单据编号-确认每单参与人员'!C:C,0)</f>
        <v>1</v>
      </c>
      <c r="P20" s="23">
        <f>SUMIFS($O:$O,$D:$D,D20)</f>
        <v>1</v>
      </c>
      <c r="Q20" s="23" cm="1">
        <f t="array" ref="Q20">SUMPRODUCT(($D$3:D20=D20)*($O$3:O20))</f>
        <v>1</v>
      </c>
      <c r="R20" s="23" t="str">
        <f t="shared" si="1"/>
        <v>不扣</v>
      </c>
      <c r="S20" s="23">
        <f t="shared" si="0"/>
        <v>0</v>
      </c>
      <c r="T20" s="20">
        <f t="shared" si="2"/>
        <v>500</v>
      </c>
      <c r="U20" s="20">
        <f t="shared" si="3"/>
        <v>0</v>
      </c>
      <c r="V20" s="20">
        <f t="shared" si="4"/>
        <v>500</v>
      </c>
    </row>
    <row r="21" spans="1:22" ht="27.75" customHeight="1" x14ac:dyDescent="0.15">
      <c r="A21" s="20">
        <v>19</v>
      </c>
      <c r="B21" s="28" t="s">
        <v>15</v>
      </c>
      <c r="C21" s="21" t="s">
        <v>18</v>
      </c>
      <c r="D21" s="21" t="s">
        <v>136</v>
      </c>
      <c r="E21" s="23" t="str">
        <f>VLOOKUP(D21,'统计表-奖励'!C:C,1,0)</f>
        <v>唐玉芳</v>
      </c>
      <c r="F21" s="23"/>
      <c r="G21" s="23" t="s">
        <v>72</v>
      </c>
      <c r="H21" s="23" t="s">
        <v>73</v>
      </c>
      <c r="I21" s="23" t="s">
        <v>137</v>
      </c>
      <c r="J21" s="23" t="s">
        <v>138</v>
      </c>
      <c r="K21" s="23">
        <v>4050</v>
      </c>
      <c r="L21" s="23">
        <v>250</v>
      </c>
      <c r="M21" s="23"/>
      <c r="N21" s="23"/>
      <c r="O21" s="23">
        <f>_xlfn.XLOOKUP(A21,'①单据编号-确认每单参与人员'!A:A,'①单据编号-确认每单参与人员'!C:C,0)</f>
        <v>0.5</v>
      </c>
      <c r="P21" s="23">
        <f>SUMIFS($O:$O,$D:$D,D21)</f>
        <v>1</v>
      </c>
      <c r="Q21" s="23" cm="1">
        <f t="array" ref="Q21">SUMPRODUCT(($D$3:D21=D21)*($O$3:O21))</f>
        <v>0.5</v>
      </c>
      <c r="R21" s="23" t="str">
        <f t="shared" si="1"/>
        <v>不扣</v>
      </c>
      <c r="S21" s="23">
        <f t="shared" si="0"/>
        <v>0</v>
      </c>
      <c r="T21" s="20">
        <f t="shared" si="2"/>
        <v>0</v>
      </c>
      <c r="U21" s="20">
        <f t="shared" si="3"/>
        <v>250</v>
      </c>
      <c r="V21" s="20">
        <f t="shared" si="4"/>
        <v>250</v>
      </c>
    </row>
    <row r="22" spans="1:22" ht="27.75" customHeight="1" x14ac:dyDescent="0.15">
      <c r="A22" s="20">
        <v>19</v>
      </c>
      <c r="B22" s="28" t="s">
        <v>15</v>
      </c>
      <c r="C22" s="21" t="s">
        <v>18</v>
      </c>
      <c r="D22" s="21" t="s">
        <v>139</v>
      </c>
      <c r="E22" s="23" t="str">
        <f>VLOOKUP(D22,'统计表-奖励'!C:C,1,0)</f>
        <v>王新华</v>
      </c>
      <c r="F22" s="23"/>
      <c r="G22" s="23" t="s">
        <v>72</v>
      </c>
      <c r="H22" s="23" t="s">
        <v>73</v>
      </c>
      <c r="I22" s="23" t="s">
        <v>137</v>
      </c>
      <c r="J22" s="23" t="s">
        <v>138</v>
      </c>
      <c r="K22" s="23">
        <v>4050</v>
      </c>
      <c r="L22" s="23">
        <v>250</v>
      </c>
      <c r="M22" s="23"/>
      <c r="N22" s="23"/>
      <c r="O22" s="23">
        <f>_xlfn.XLOOKUP(A22,'①单据编号-确认每单参与人员'!A:A,'①单据编号-确认每单参与人员'!C:C,0)</f>
        <v>0.5</v>
      </c>
      <c r="P22" s="23">
        <f>SUMIFS($O:$O,$D:$D,D22)</f>
        <v>1.5</v>
      </c>
      <c r="Q22" s="23" cm="1">
        <f t="array" ref="Q22">SUMPRODUCT(($D$3:D22=D22)*($O$3:O22))</f>
        <v>0.5</v>
      </c>
      <c r="R22" s="23" t="str">
        <f t="shared" si="1"/>
        <v>不扣</v>
      </c>
      <c r="S22" s="23">
        <f t="shared" si="0"/>
        <v>0</v>
      </c>
      <c r="T22" s="20">
        <f t="shared" si="2"/>
        <v>0</v>
      </c>
      <c r="U22" s="20">
        <f t="shared" si="3"/>
        <v>250</v>
      </c>
      <c r="V22" s="20">
        <f t="shared" si="4"/>
        <v>250</v>
      </c>
    </row>
    <row r="23" spans="1:22" ht="27.75" customHeight="1" x14ac:dyDescent="0.15">
      <c r="A23" s="20">
        <v>20</v>
      </c>
      <c r="B23" s="21" t="s">
        <v>15</v>
      </c>
      <c r="C23" s="21" t="s">
        <v>37</v>
      </c>
      <c r="D23" s="21" t="s">
        <v>140</v>
      </c>
      <c r="E23" s="23" t="str">
        <f>VLOOKUP(D23,'统计表-奖励'!C:C,1,0)</f>
        <v>赵晴亮</v>
      </c>
      <c r="F23" s="23"/>
      <c r="G23" s="23" t="s">
        <v>72</v>
      </c>
      <c r="H23" s="23" t="s">
        <v>73</v>
      </c>
      <c r="I23" s="23" t="s">
        <v>141</v>
      </c>
      <c r="J23" s="23" t="s">
        <v>142</v>
      </c>
      <c r="K23" s="23">
        <v>2025</v>
      </c>
      <c r="L23" s="23">
        <v>500</v>
      </c>
      <c r="M23" s="23"/>
      <c r="N23" s="23"/>
      <c r="O23" s="23">
        <f>_xlfn.XLOOKUP(A23,'①单据编号-确认每单参与人员'!A:A,'①单据编号-确认每单参与人员'!C:C,0)</f>
        <v>1</v>
      </c>
      <c r="P23" s="23">
        <f>SUMIFS($O:$O,$D:$D,D23)</f>
        <v>2</v>
      </c>
      <c r="Q23" s="23" cm="1">
        <f t="array" ref="Q23">SUMPRODUCT(($D$3:D23=D23)*($O$3:O23))</f>
        <v>1</v>
      </c>
      <c r="R23" s="23" t="str">
        <f t="shared" si="1"/>
        <v>不扣</v>
      </c>
      <c r="S23" s="23">
        <f t="shared" si="0"/>
        <v>0</v>
      </c>
      <c r="T23" s="20">
        <f t="shared" si="2"/>
        <v>500</v>
      </c>
      <c r="U23" s="20">
        <f t="shared" si="3"/>
        <v>0</v>
      </c>
      <c r="V23" s="20">
        <f t="shared" si="4"/>
        <v>500</v>
      </c>
    </row>
    <row r="24" spans="1:22" ht="27.75" customHeight="1" x14ac:dyDescent="0.15">
      <c r="A24" s="20">
        <v>21</v>
      </c>
      <c r="B24" s="21" t="s">
        <v>15</v>
      </c>
      <c r="C24" s="21" t="s">
        <v>37</v>
      </c>
      <c r="D24" s="21" t="s">
        <v>143</v>
      </c>
      <c r="E24" s="23" t="str">
        <f>VLOOKUP(D24,'统计表-奖励'!C:C,1,0)</f>
        <v>郑丹</v>
      </c>
      <c r="F24" s="23"/>
      <c r="G24" s="23" t="s">
        <v>72</v>
      </c>
      <c r="H24" s="23" t="s">
        <v>73</v>
      </c>
      <c r="I24" s="23" t="s">
        <v>144</v>
      </c>
      <c r="J24" s="23" t="s">
        <v>145</v>
      </c>
      <c r="K24" s="23">
        <v>4050</v>
      </c>
      <c r="L24" s="23">
        <v>500</v>
      </c>
      <c r="M24" s="23"/>
      <c r="N24" s="23"/>
      <c r="O24" s="23">
        <f>_xlfn.XLOOKUP(A24,'①单据编号-确认每单参与人员'!A:A,'①单据编号-确认每单参与人员'!C:C,0)</f>
        <v>1</v>
      </c>
      <c r="P24" s="23">
        <f>SUMIFS($O:$O,$D:$D,D24)</f>
        <v>3</v>
      </c>
      <c r="Q24" s="23" cm="1">
        <f t="array" ref="Q24">SUMPRODUCT(($D$3:D24=D24)*($O$3:O24))</f>
        <v>1</v>
      </c>
      <c r="R24" s="23" t="str">
        <f t="shared" si="1"/>
        <v>不扣</v>
      </c>
      <c r="S24" s="23">
        <f t="shared" si="0"/>
        <v>0</v>
      </c>
      <c r="T24" s="20">
        <f t="shared" si="2"/>
        <v>500</v>
      </c>
      <c r="U24" s="20">
        <f t="shared" si="3"/>
        <v>0</v>
      </c>
      <c r="V24" s="20">
        <f t="shared" si="4"/>
        <v>500</v>
      </c>
    </row>
    <row r="25" spans="1:22" ht="27.75" customHeight="1" x14ac:dyDescent="0.15">
      <c r="A25" s="20">
        <v>22</v>
      </c>
      <c r="B25" s="21" t="s">
        <v>22</v>
      </c>
      <c r="C25" s="21" t="s">
        <v>36</v>
      </c>
      <c r="D25" s="21" t="s">
        <v>146</v>
      </c>
      <c r="E25" s="23" t="str">
        <f>VLOOKUP(D25,'统计表-奖励'!C:C,1,0)</f>
        <v>廖妍</v>
      </c>
      <c r="F25" s="23"/>
      <c r="G25" s="23" t="s">
        <v>72</v>
      </c>
      <c r="H25" s="23" t="s">
        <v>73</v>
      </c>
      <c r="I25" s="23" t="s">
        <v>147</v>
      </c>
      <c r="J25" s="23" t="s">
        <v>148</v>
      </c>
      <c r="K25" s="23">
        <v>1990</v>
      </c>
      <c r="L25" s="23">
        <v>250</v>
      </c>
      <c r="M25" s="23"/>
      <c r="N25" s="23"/>
      <c r="O25" s="23">
        <f>_xlfn.XLOOKUP(A25,'①单据编号-确认每单参与人员'!A:A,'①单据编号-确认每单参与人员'!C:C,0)</f>
        <v>0.5</v>
      </c>
      <c r="P25" s="23">
        <f>SUMIFS($O:$O,$D:$D,D25)</f>
        <v>1.5</v>
      </c>
      <c r="Q25" s="23" cm="1">
        <f t="array" ref="Q25">SUMPRODUCT(($D$3:D25=D25)*($O$3:O25))</f>
        <v>0.5</v>
      </c>
      <c r="R25" s="23" t="str">
        <f t="shared" si="1"/>
        <v>不扣</v>
      </c>
      <c r="S25" s="23">
        <f t="shared" si="0"/>
        <v>0</v>
      </c>
      <c r="T25" s="20">
        <f t="shared" si="2"/>
        <v>0</v>
      </c>
      <c r="U25" s="20">
        <f t="shared" si="3"/>
        <v>250</v>
      </c>
      <c r="V25" s="20">
        <f t="shared" si="4"/>
        <v>250</v>
      </c>
    </row>
    <row r="26" spans="1:22" ht="27.75" customHeight="1" x14ac:dyDescent="0.15">
      <c r="A26" s="20">
        <v>22</v>
      </c>
      <c r="B26" s="21" t="s">
        <v>22</v>
      </c>
      <c r="C26" s="21" t="s">
        <v>36</v>
      </c>
      <c r="D26" s="21" t="s">
        <v>149</v>
      </c>
      <c r="E26" s="23" t="str">
        <f>VLOOKUP(D26,'统计表-奖励'!C:C,1,0)</f>
        <v>郝中南</v>
      </c>
      <c r="F26" s="23"/>
      <c r="G26" s="23" t="s">
        <v>72</v>
      </c>
      <c r="H26" s="23" t="s">
        <v>73</v>
      </c>
      <c r="I26" s="23" t="s">
        <v>147</v>
      </c>
      <c r="J26" s="23" t="s">
        <v>148</v>
      </c>
      <c r="K26" s="23">
        <v>1990</v>
      </c>
      <c r="L26" s="23">
        <v>250</v>
      </c>
      <c r="M26" s="23"/>
      <c r="N26" s="23"/>
      <c r="O26" s="23">
        <f>_xlfn.XLOOKUP(A26,'①单据编号-确认每单参与人员'!A:A,'①单据编号-确认每单参与人员'!C:C,0)</f>
        <v>0.5</v>
      </c>
      <c r="P26" s="23">
        <f>SUMIFS($O:$O,$D:$D,D26)</f>
        <v>2.5</v>
      </c>
      <c r="Q26" s="23" cm="1">
        <f t="array" ref="Q26">SUMPRODUCT(($D$3:D26=D26)*($O$3:O26))</f>
        <v>0.5</v>
      </c>
      <c r="R26" s="23" t="str">
        <f t="shared" si="1"/>
        <v>不扣</v>
      </c>
      <c r="S26" s="23">
        <f t="shared" si="0"/>
        <v>0</v>
      </c>
      <c r="T26" s="20">
        <f t="shared" si="2"/>
        <v>0</v>
      </c>
      <c r="U26" s="20">
        <f t="shared" si="3"/>
        <v>250</v>
      </c>
      <c r="V26" s="20">
        <f t="shared" si="4"/>
        <v>250</v>
      </c>
    </row>
    <row r="27" spans="1:22" ht="27.75" customHeight="1" x14ac:dyDescent="0.15">
      <c r="A27" s="20">
        <v>23</v>
      </c>
      <c r="B27" s="21" t="s">
        <v>22</v>
      </c>
      <c r="C27" s="21" t="s">
        <v>24</v>
      </c>
      <c r="D27" s="21" t="s">
        <v>150</v>
      </c>
      <c r="E27" s="23" t="str">
        <f>VLOOKUP(D27,'统计表-奖励'!C:C,1,0)</f>
        <v>张候敏</v>
      </c>
      <c r="F27" s="23"/>
      <c r="G27" s="23" t="s">
        <v>72</v>
      </c>
      <c r="H27" s="23" t="s">
        <v>73</v>
      </c>
      <c r="I27" s="23" t="s">
        <v>151</v>
      </c>
      <c r="J27" s="23" t="s">
        <v>152</v>
      </c>
      <c r="K27" s="23">
        <v>1012</v>
      </c>
      <c r="L27" s="23">
        <v>500</v>
      </c>
      <c r="M27" s="23"/>
      <c r="N27" s="23"/>
      <c r="O27" s="23">
        <f>_xlfn.XLOOKUP(A27,'①单据编号-确认每单参与人员'!A:A,'①单据编号-确认每单参与人员'!C:C,0)</f>
        <v>1</v>
      </c>
      <c r="P27" s="23">
        <f>SUMIFS($O:$O,$D:$D,D27)</f>
        <v>3</v>
      </c>
      <c r="Q27" s="23" cm="1">
        <f t="array" ref="Q27">SUMPRODUCT(($D$3:D27=D27)*($O$3:O27))</f>
        <v>1</v>
      </c>
      <c r="R27" s="23" t="str">
        <f t="shared" si="1"/>
        <v>不扣</v>
      </c>
      <c r="S27" s="23">
        <f t="shared" si="0"/>
        <v>0</v>
      </c>
      <c r="T27" s="20">
        <f t="shared" si="2"/>
        <v>500</v>
      </c>
      <c r="U27" s="20">
        <f t="shared" si="3"/>
        <v>0</v>
      </c>
      <c r="V27" s="20">
        <f t="shared" si="4"/>
        <v>500</v>
      </c>
    </row>
    <row r="28" spans="1:22" ht="27.75" customHeight="1" x14ac:dyDescent="0.15">
      <c r="A28" s="20">
        <v>24</v>
      </c>
      <c r="B28" s="21" t="s">
        <v>22</v>
      </c>
      <c r="C28" s="21" t="s">
        <v>24</v>
      </c>
      <c r="D28" s="21" t="s">
        <v>153</v>
      </c>
      <c r="E28" s="23" t="str">
        <f>VLOOKUP(D28,'统计表-奖励'!C:C,1,0)</f>
        <v>余文</v>
      </c>
      <c r="F28" s="23"/>
      <c r="G28" s="23" t="s">
        <v>72</v>
      </c>
      <c r="H28" s="23" t="s">
        <v>73</v>
      </c>
      <c r="I28" s="23" t="s">
        <v>154</v>
      </c>
      <c r="J28" s="23" t="s">
        <v>155</v>
      </c>
      <c r="K28" s="23">
        <v>12800</v>
      </c>
      <c r="L28" s="23">
        <v>500</v>
      </c>
      <c r="M28" s="23"/>
      <c r="N28" s="23"/>
      <c r="O28" s="23">
        <f>_xlfn.XLOOKUP(A28,'①单据编号-确认每单参与人员'!A:A,'①单据编号-确认每单参与人员'!C:C,0)</f>
        <v>1</v>
      </c>
      <c r="P28" s="23">
        <f>SUMIFS($O:$O,$D:$D,D28)</f>
        <v>4</v>
      </c>
      <c r="Q28" s="23" cm="1">
        <f t="array" ref="Q28">SUMPRODUCT(($D$3:D28=D28)*($O$3:O28))</f>
        <v>1</v>
      </c>
      <c r="R28" s="23" t="str">
        <f t="shared" si="1"/>
        <v>不扣</v>
      </c>
      <c r="S28" s="23">
        <f t="shared" si="0"/>
        <v>0</v>
      </c>
      <c r="T28" s="20">
        <f t="shared" si="2"/>
        <v>500</v>
      </c>
      <c r="U28" s="20">
        <f t="shared" si="3"/>
        <v>0</v>
      </c>
      <c r="V28" s="20">
        <f t="shared" si="4"/>
        <v>500</v>
      </c>
    </row>
    <row r="29" spans="1:22" ht="27.75" customHeight="1" x14ac:dyDescent="0.15">
      <c r="A29" s="20">
        <v>25</v>
      </c>
      <c r="B29" s="21" t="s">
        <v>22</v>
      </c>
      <c r="C29" s="21" t="s">
        <v>24</v>
      </c>
      <c r="D29" s="21" t="s">
        <v>153</v>
      </c>
      <c r="E29" s="23" t="str">
        <f>VLOOKUP(D29,'统计表-奖励'!C:C,1,0)</f>
        <v>余文</v>
      </c>
      <c r="F29" s="23"/>
      <c r="G29" s="23" t="s">
        <v>72</v>
      </c>
      <c r="H29" s="23" t="s">
        <v>73</v>
      </c>
      <c r="I29" s="23" t="s">
        <v>156</v>
      </c>
      <c r="J29" s="23" t="s">
        <v>157</v>
      </c>
      <c r="K29" s="23">
        <v>1013</v>
      </c>
      <c r="L29" s="23">
        <v>500</v>
      </c>
      <c r="M29" s="23"/>
      <c r="N29" s="23"/>
      <c r="O29" s="23">
        <f>_xlfn.XLOOKUP(A29,'①单据编号-确认每单参与人员'!A:A,'①单据编号-确认每单参与人员'!C:C,0)</f>
        <v>1</v>
      </c>
      <c r="P29" s="23">
        <f>SUMIFS($O:$O,$D:$D,D29)</f>
        <v>4</v>
      </c>
      <c r="Q29" s="23" cm="1">
        <f t="array" ref="Q29">SUMPRODUCT(($D$3:D29=D29)*($O$3:O29))</f>
        <v>2</v>
      </c>
      <c r="R29" s="23" t="str">
        <f t="shared" si="1"/>
        <v>不扣</v>
      </c>
      <c r="S29" s="23">
        <f t="shared" si="0"/>
        <v>0</v>
      </c>
      <c r="T29" s="20">
        <f t="shared" si="2"/>
        <v>500</v>
      </c>
      <c r="U29" s="20">
        <f t="shared" si="3"/>
        <v>0</v>
      </c>
      <c r="V29" s="20">
        <f t="shared" si="4"/>
        <v>500</v>
      </c>
    </row>
    <row r="30" spans="1:22" ht="27.75" customHeight="1" x14ac:dyDescent="0.15">
      <c r="A30" s="20">
        <v>26</v>
      </c>
      <c r="B30" s="21" t="s">
        <v>22</v>
      </c>
      <c r="C30" s="21" t="s">
        <v>24</v>
      </c>
      <c r="D30" s="21" t="s">
        <v>158</v>
      </c>
      <c r="E30" s="23" t="str">
        <f>VLOOKUP(D30,'统计表-奖励'!C:C,1,0)</f>
        <v>邓雪梅</v>
      </c>
      <c r="F30" s="23"/>
      <c r="G30" s="23" t="s">
        <v>72</v>
      </c>
      <c r="H30" s="23" t="s">
        <v>73</v>
      </c>
      <c r="I30" s="23" t="s">
        <v>159</v>
      </c>
      <c r="J30" s="23" t="s">
        <v>160</v>
      </c>
      <c r="K30" s="23">
        <v>4050</v>
      </c>
      <c r="L30" s="23">
        <v>500</v>
      </c>
      <c r="M30" s="23"/>
      <c r="N30" s="23"/>
      <c r="O30" s="23">
        <f>_xlfn.XLOOKUP(A30,'①单据编号-确认每单参与人员'!A:A,'①单据编号-确认每单参与人员'!C:C,0)</f>
        <v>1</v>
      </c>
      <c r="P30" s="23">
        <f>SUMIFS($O:$O,$D:$D,D30)</f>
        <v>2</v>
      </c>
      <c r="Q30" s="23" cm="1">
        <f t="array" ref="Q30">SUMPRODUCT(($D$3:D30=D30)*($O$3:O30))</f>
        <v>1</v>
      </c>
      <c r="R30" s="23" t="str">
        <f t="shared" si="1"/>
        <v>不扣</v>
      </c>
      <c r="S30" s="23">
        <f t="shared" si="0"/>
        <v>0</v>
      </c>
      <c r="T30" s="20">
        <f t="shared" si="2"/>
        <v>500</v>
      </c>
      <c r="U30" s="20">
        <f t="shared" si="3"/>
        <v>0</v>
      </c>
      <c r="V30" s="20">
        <f t="shared" si="4"/>
        <v>500</v>
      </c>
    </row>
    <row r="31" spans="1:22" ht="27.75" customHeight="1" x14ac:dyDescent="0.15">
      <c r="A31" s="20">
        <v>27</v>
      </c>
      <c r="B31" s="21" t="s">
        <v>22</v>
      </c>
      <c r="C31" s="21" t="s">
        <v>24</v>
      </c>
      <c r="D31" s="21" t="s">
        <v>161</v>
      </c>
      <c r="E31" s="23" t="str">
        <f>VLOOKUP(D31,'统计表-奖励'!C:C,1,0)</f>
        <v>王子怡</v>
      </c>
      <c r="F31" s="23"/>
      <c r="G31" s="23" t="s">
        <v>72</v>
      </c>
      <c r="H31" s="23" t="s">
        <v>73</v>
      </c>
      <c r="I31" s="23" t="s">
        <v>162</v>
      </c>
      <c r="J31" s="23" t="s">
        <v>163</v>
      </c>
      <c r="K31" s="23">
        <v>2025</v>
      </c>
      <c r="L31" s="23">
        <v>500</v>
      </c>
      <c r="M31" s="23"/>
      <c r="N31" s="23"/>
      <c r="O31" s="23">
        <f>_xlfn.XLOOKUP(A31,'①单据编号-确认每单参与人员'!A:A,'①单据编号-确认每单参与人员'!C:C,0)</f>
        <v>1</v>
      </c>
      <c r="P31" s="23">
        <f>SUMIFS($O:$O,$D:$D,D31)</f>
        <v>2</v>
      </c>
      <c r="Q31" s="23" cm="1">
        <f t="array" ref="Q31">SUMPRODUCT(($D$3:D31=D31)*($O$3:O31))</f>
        <v>1</v>
      </c>
      <c r="R31" s="23" t="str">
        <f t="shared" si="1"/>
        <v>不扣</v>
      </c>
      <c r="S31" s="23">
        <f t="shared" si="0"/>
        <v>0</v>
      </c>
      <c r="T31" s="20">
        <f t="shared" si="2"/>
        <v>500</v>
      </c>
      <c r="U31" s="20">
        <f t="shared" si="3"/>
        <v>0</v>
      </c>
      <c r="V31" s="20">
        <f t="shared" si="4"/>
        <v>500</v>
      </c>
    </row>
    <row r="32" spans="1:22" ht="27.75" customHeight="1" x14ac:dyDescent="0.15">
      <c r="A32" s="20">
        <v>28</v>
      </c>
      <c r="B32" s="21" t="s">
        <v>22</v>
      </c>
      <c r="C32" s="21" t="s">
        <v>24</v>
      </c>
      <c r="D32" s="21" t="s">
        <v>161</v>
      </c>
      <c r="E32" s="23" t="str">
        <f>VLOOKUP(D32,'统计表-奖励'!C:C,1,0)</f>
        <v>王子怡</v>
      </c>
      <c r="F32" s="23"/>
      <c r="G32" s="23" t="s">
        <v>72</v>
      </c>
      <c r="H32" s="23" t="s">
        <v>73</v>
      </c>
      <c r="I32" s="23" t="s">
        <v>162</v>
      </c>
      <c r="J32" s="23" t="s">
        <v>164</v>
      </c>
      <c r="K32" s="23">
        <v>2025</v>
      </c>
      <c r="L32" s="23">
        <v>500</v>
      </c>
      <c r="M32" s="23"/>
      <c r="N32" s="23"/>
      <c r="O32" s="23">
        <f>_xlfn.XLOOKUP(A32,'①单据编号-确认每单参与人员'!A:A,'①单据编号-确认每单参与人员'!C:C,0)</f>
        <v>1</v>
      </c>
      <c r="P32" s="23">
        <f>SUMIFS($O:$O,$D:$D,D32)</f>
        <v>2</v>
      </c>
      <c r="Q32" s="23" cm="1">
        <f t="array" ref="Q32">SUMPRODUCT(($D$3:D32=D32)*($O$3:O32))</f>
        <v>2</v>
      </c>
      <c r="R32" s="23" t="str">
        <f t="shared" si="1"/>
        <v>不扣</v>
      </c>
      <c r="S32" s="23">
        <f t="shared" si="0"/>
        <v>0</v>
      </c>
      <c r="T32" s="20">
        <f t="shared" si="2"/>
        <v>500</v>
      </c>
      <c r="U32" s="20">
        <f t="shared" si="3"/>
        <v>0</v>
      </c>
      <c r="V32" s="20">
        <f t="shared" si="4"/>
        <v>500</v>
      </c>
    </row>
    <row r="33" spans="1:22" ht="27.75" customHeight="1" x14ac:dyDescent="0.15">
      <c r="A33" s="20">
        <v>29</v>
      </c>
      <c r="B33" s="21" t="s">
        <v>22</v>
      </c>
      <c r="C33" s="21" t="s">
        <v>26</v>
      </c>
      <c r="D33" s="21" t="s">
        <v>165</v>
      </c>
      <c r="E33" s="23" t="str">
        <f>VLOOKUP(D33,'统计表-奖励'!C:C,1,0)</f>
        <v>胡红琳</v>
      </c>
      <c r="F33" s="23"/>
      <c r="G33" s="23" t="s">
        <v>72</v>
      </c>
      <c r="H33" s="23" t="s">
        <v>73</v>
      </c>
      <c r="I33" s="23" t="s">
        <v>166</v>
      </c>
      <c r="J33" s="23" t="s">
        <v>167</v>
      </c>
      <c r="K33" s="23">
        <v>2025</v>
      </c>
      <c r="L33" s="23">
        <v>500</v>
      </c>
      <c r="M33" s="23"/>
      <c r="N33" s="23"/>
      <c r="O33" s="23">
        <f>_xlfn.XLOOKUP(A33,'①单据编号-确认每单参与人员'!A:A,'①单据编号-确认每单参与人员'!C:C,0)</f>
        <v>1</v>
      </c>
      <c r="P33" s="23">
        <f>SUMIFS($O:$O,$D:$D,D33)</f>
        <v>3</v>
      </c>
      <c r="Q33" s="23" cm="1">
        <f t="array" ref="Q33">SUMPRODUCT(($D$3:D33=D33)*($O$3:O33))</f>
        <v>1</v>
      </c>
      <c r="R33" s="23" t="str">
        <f t="shared" si="1"/>
        <v>不扣</v>
      </c>
      <c r="S33" s="23">
        <f t="shared" si="0"/>
        <v>0</v>
      </c>
      <c r="T33" s="20">
        <f t="shared" si="2"/>
        <v>500</v>
      </c>
      <c r="U33" s="20">
        <f t="shared" si="3"/>
        <v>0</v>
      </c>
      <c r="V33" s="20">
        <f t="shared" si="4"/>
        <v>500</v>
      </c>
    </row>
    <row r="34" spans="1:22" ht="27.75" customHeight="1" x14ac:dyDescent="0.15">
      <c r="A34" s="20">
        <v>30</v>
      </c>
      <c r="B34" s="21" t="s">
        <v>22</v>
      </c>
      <c r="C34" s="21" t="s">
        <v>23</v>
      </c>
      <c r="D34" s="21" t="s">
        <v>168</v>
      </c>
      <c r="E34" s="23" t="str">
        <f>VLOOKUP(D34,'统计表-奖励'!C:C,1,0)</f>
        <v>顾红艳</v>
      </c>
      <c r="F34" s="23"/>
      <c r="G34" s="23" t="s">
        <v>72</v>
      </c>
      <c r="H34" s="23" t="s">
        <v>73</v>
      </c>
      <c r="I34" s="23" t="s">
        <v>169</v>
      </c>
      <c r="J34" s="23" t="s">
        <v>170</v>
      </c>
      <c r="K34" s="23">
        <v>2025</v>
      </c>
      <c r="L34" s="23">
        <v>500</v>
      </c>
      <c r="M34" s="23"/>
      <c r="N34" s="23"/>
      <c r="O34" s="23">
        <f>_xlfn.XLOOKUP(A34,'①单据编号-确认每单参与人员'!A:A,'①单据编号-确认每单参与人员'!C:C,0)</f>
        <v>1</v>
      </c>
      <c r="P34" s="23">
        <f>SUMIFS($O:$O,$D:$D,D34)</f>
        <v>4</v>
      </c>
      <c r="Q34" s="23" cm="1">
        <f t="array" ref="Q34">SUMPRODUCT(($D$3:D34=D34)*($O$3:O34))</f>
        <v>1</v>
      </c>
      <c r="R34" s="23" t="str">
        <f t="shared" si="1"/>
        <v>不扣</v>
      </c>
      <c r="S34" s="23">
        <f t="shared" si="0"/>
        <v>0</v>
      </c>
      <c r="T34" s="20">
        <f t="shared" si="2"/>
        <v>500</v>
      </c>
      <c r="U34" s="20">
        <f t="shared" si="3"/>
        <v>0</v>
      </c>
      <c r="V34" s="20">
        <f t="shared" si="4"/>
        <v>500</v>
      </c>
    </row>
    <row r="35" spans="1:22" ht="27.75" customHeight="1" x14ac:dyDescent="0.15">
      <c r="A35" s="20">
        <v>31</v>
      </c>
      <c r="B35" s="21" t="s">
        <v>22</v>
      </c>
      <c r="C35" s="21" t="s">
        <v>23</v>
      </c>
      <c r="D35" s="21" t="s">
        <v>171</v>
      </c>
      <c r="E35" s="23" t="str">
        <f>VLOOKUP(D35,'统计表-奖励'!C:C,1,0)</f>
        <v>郭小丽</v>
      </c>
      <c r="F35" s="23"/>
      <c r="G35" s="23" t="s">
        <v>72</v>
      </c>
      <c r="H35" s="23" t="s">
        <v>73</v>
      </c>
      <c r="I35" s="23" t="s">
        <v>172</v>
      </c>
      <c r="J35" s="23" t="s">
        <v>173</v>
      </c>
      <c r="K35" s="23">
        <v>2025</v>
      </c>
      <c r="L35" s="23">
        <v>500</v>
      </c>
      <c r="M35" s="23"/>
      <c r="N35" s="23"/>
      <c r="O35" s="23">
        <f>_xlfn.XLOOKUP(A35,'①单据编号-确认每单参与人员'!A:A,'①单据编号-确认每单参与人员'!C:C,0)</f>
        <v>1</v>
      </c>
      <c r="P35" s="23">
        <f>SUMIFS($O:$O,$D:$D,D35)</f>
        <v>4</v>
      </c>
      <c r="Q35" s="23" cm="1">
        <f t="array" ref="Q35">SUMPRODUCT(($D$3:D35=D35)*($O$3:O35))</f>
        <v>1</v>
      </c>
      <c r="R35" s="23" t="str">
        <f t="shared" si="1"/>
        <v>不扣</v>
      </c>
      <c r="S35" s="23">
        <f t="shared" si="0"/>
        <v>0</v>
      </c>
      <c r="T35" s="20">
        <f t="shared" si="2"/>
        <v>500</v>
      </c>
      <c r="U35" s="20">
        <f t="shared" si="3"/>
        <v>0</v>
      </c>
      <c r="V35" s="20">
        <f t="shared" si="4"/>
        <v>500</v>
      </c>
    </row>
    <row r="36" spans="1:22" ht="27.75" customHeight="1" x14ac:dyDescent="0.15">
      <c r="A36" s="20">
        <v>32</v>
      </c>
      <c r="B36" s="21" t="s">
        <v>22</v>
      </c>
      <c r="C36" s="21" t="s">
        <v>23</v>
      </c>
      <c r="D36" s="21" t="s">
        <v>171</v>
      </c>
      <c r="E36" s="23" t="str">
        <f>VLOOKUP(D36,'统计表-奖励'!C:C,1,0)</f>
        <v>郭小丽</v>
      </c>
      <c r="F36" s="23"/>
      <c r="G36" s="23" t="s">
        <v>72</v>
      </c>
      <c r="H36" s="23" t="s">
        <v>73</v>
      </c>
      <c r="I36" s="23" t="s">
        <v>174</v>
      </c>
      <c r="J36" s="23" t="s">
        <v>175</v>
      </c>
      <c r="K36" s="23">
        <v>4050</v>
      </c>
      <c r="L36" s="23">
        <v>500</v>
      </c>
      <c r="M36" s="23"/>
      <c r="N36" s="23"/>
      <c r="O36" s="23">
        <f>_xlfn.XLOOKUP(A36,'①单据编号-确认每单参与人员'!A:A,'①单据编号-确认每单参与人员'!C:C,0)</f>
        <v>1</v>
      </c>
      <c r="P36" s="23">
        <f>SUMIFS($O:$O,$D:$D,D36)</f>
        <v>4</v>
      </c>
      <c r="Q36" s="23" cm="1">
        <f t="array" ref="Q36">SUMPRODUCT(($D$3:D36=D36)*($O$3:O36))</f>
        <v>2</v>
      </c>
      <c r="R36" s="23" t="str">
        <f t="shared" si="1"/>
        <v>不扣</v>
      </c>
      <c r="S36" s="23">
        <f t="shared" si="0"/>
        <v>0</v>
      </c>
      <c r="T36" s="20">
        <f t="shared" si="2"/>
        <v>500</v>
      </c>
      <c r="U36" s="20">
        <f t="shared" si="3"/>
        <v>0</v>
      </c>
      <c r="V36" s="20">
        <f t="shared" si="4"/>
        <v>500</v>
      </c>
    </row>
    <row r="37" spans="1:22" ht="27.75" customHeight="1" x14ac:dyDescent="0.15">
      <c r="A37" s="20">
        <v>33</v>
      </c>
      <c r="B37" s="21" t="s">
        <v>22</v>
      </c>
      <c r="C37" s="21" t="s">
        <v>23</v>
      </c>
      <c r="D37" s="21" t="s">
        <v>171</v>
      </c>
      <c r="E37" s="23" t="str">
        <f>VLOOKUP(D37,'统计表-奖励'!C:C,1,0)</f>
        <v>郭小丽</v>
      </c>
      <c r="F37" s="23"/>
      <c r="G37" s="23" t="s">
        <v>72</v>
      </c>
      <c r="H37" s="23" t="s">
        <v>73</v>
      </c>
      <c r="I37" s="23" t="s">
        <v>174</v>
      </c>
      <c r="J37" s="23" t="s">
        <v>176</v>
      </c>
      <c r="K37" s="23">
        <v>4050</v>
      </c>
      <c r="L37" s="23">
        <v>1000</v>
      </c>
      <c r="M37" s="23"/>
      <c r="N37" s="23"/>
      <c r="O37" s="23">
        <f>_xlfn.XLOOKUP(A37,'①单据编号-确认每单参与人员'!A:A,'①单据编号-确认每单参与人员'!C:C,0)</f>
        <v>1</v>
      </c>
      <c r="P37" s="23">
        <f>SUMIFS($O:$O,$D:$D,D37)</f>
        <v>4</v>
      </c>
      <c r="Q37" s="23" cm="1">
        <f t="array" ref="Q37">SUMPRODUCT(($D$3:D37=D37)*($O$3:O37))</f>
        <v>3</v>
      </c>
      <c r="R37" s="23">
        <f t="shared" si="1"/>
        <v>1</v>
      </c>
      <c r="S37" s="23">
        <f t="shared" si="0"/>
        <v>1000</v>
      </c>
      <c r="T37" s="20">
        <f t="shared" si="2"/>
        <v>1000</v>
      </c>
      <c r="U37" s="20">
        <f t="shared" si="3"/>
        <v>0</v>
      </c>
      <c r="V37" s="20">
        <f t="shared" si="4"/>
        <v>1000</v>
      </c>
    </row>
    <row r="38" spans="1:22" ht="27.75" customHeight="1" x14ac:dyDescent="0.15">
      <c r="A38" s="20">
        <v>34</v>
      </c>
      <c r="B38" s="21" t="s">
        <v>22</v>
      </c>
      <c r="C38" s="21" t="s">
        <v>23</v>
      </c>
      <c r="D38" s="21" t="s">
        <v>171</v>
      </c>
      <c r="E38" s="23" t="str">
        <f>VLOOKUP(D38,'统计表-奖励'!C:C,1,0)</f>
        <v>郭小丽</v>
      </c>
      <c r="F38" s="23"/>
      <c r="G38" s="23" t="s">
        <v>72</v>
      </c>
      <c r="H38" s="23" t="s">
        <v>73</v>
      </c>
      <c r="I38" s="23" t="s">
        <v>174</v>
      </c>
      <c r="J38" s="23" t="s">
        <v>177</v>
      </c>
      <c r="K38" s="23">
        <v>3038</v>
      </c>
      <c r="L38" s="23">
        <v>1000</v>
      </c>
      <c r="M38" s="23"/>
      <c r="N38" s="23"/>
      <c r="O38" s="23">
        <f>_xlfn.XLOOKUP(A38,'①单据编号-确认每单参与人员'!A:A,'①单据编号-确认每单参与人员'!C:C,0)</f>
        <v>1</v>
      </c>
      <c r="P38" s="23">
        <f>SUMIFS($O:$O,$D:$D,D38)</f>
        <v>4</v>
      </c>
      <c r="Q38" s="23" cm="1">
        <f t="array" ref="Q38">SUMPRODUCT(($D$3:D38=D38)*($O$3:O38))</f>
        <v>4</v>
      </c>
      <c r="R38" s="23">
        <f t="shared" si="1"/>
        <v>1</v>
      </c>
      <c r="S38" s="23">
        <f t="shared" si="0"/>
        <v>1000</v>
      </c>
      <c r="T38" s="20">
        <f t="shared" si="2"/>
        <v>1000</v>
      </c>
      <c r="U38" s="20">
        <f t="shared" si="3"/>
        <v>0</v>
      </c>
      <c r="V38" s="20">
        <f t="shared" si="4"/>
        <v>1000</v>
      </c>
    </row>
    <row r="39" spans="1:22" ht="27.75" customHeight="1" x14ac:dyDescent="0.15">
      <c r="A39" s="20">
        <v>35</v>
      </c>
      <c r="B39" s="21" t="s">
        <v>22</v>
      </c>
      <c r="C39" s="21" t="s">
        <v>21</v>
      </c>
      <c r="D39" s="21" t="s">
        <v>178</v>
      </c>
      <c r="E39" s="23" t="str">
        <f>VLOOKUP(D39,'统计表-奖励'!C:C,1,0)</f>
        <v>马菁</v>
      </c>
      <c r="F39" s="23"/>
      <c r="G39" s="23" t="s">
        <v>72</v>
      </c>
      <c r="H39" s="23" t="s">
        <v>73</v>
      </c>
      <c r="I39" s="23" t="s">
        <v>179</v>
      </c>
      <c r="J39" s="23" t="s">
        <v>180</v>
      </c>
      <c r="K39" s="23">
        <v>2050</v>
      </c>
      <c r="L39" s="23">
        <v>500</v>
      </c>
      <c r="M39" s="23"/>
      <c r="N39" s="23"/>
      <c r="O39" s="23">
        <f>_xlfn.XLOOKUP(A39,'①单据编号-确认每单参与人员'!A:A,'①单据编号-确认每单参与人员'!C:C,0)</f>
        <v>1</v>
      </c>
      <c r="P39" s="23">
        <f>SUMIFS($O:$O,$D:$D,D39)</f>
        <v>4</v>
      </c>
      <c r="Q39" s="23" cm="1">
        <f t="array" ref="Q39">SUMPRODUCT(($D$3:D39=D39)*($O$3:O39))</f>
        <v>1</v>
      </c>
      <c r="R39" s="23" t="str">
        <f t="shared" si="1"/>
        <v>不扣</v>
      </c>
      <c r="S39" s="23">
        <f t="shared" si="0"/>
        <v>0</v>
      </c>
      <c r="T39" s="20">
        <f t="shared" si="2"/>
        <v>500</v>
      </c>
      <c r="U39" s="20">
        <f t="shared" si="3"/>
        <v>0</v>
      </c>
      <c r="V39" s="20">
        <f t="shared" si="4"/>
        <v>500</v>
      </c>
    </row>
    <row r="40" spans="1:22" ht="27.75" customHeight="1" x14ac:dyDescent="0.15">
      <c r="A40" s="20">
        <v>36</v>
      </c>
      <c r="B40" s="21" t="s">
        <v>22</v>
      </c>
      <c r="C40" s="21" t="s">
        <v>27</v>
      </c>
      <c r="D40" s="21" t="s">
        <v>181</v>
      </c>
      <c r="E40" s="23" t="str">
        <f>VLOOKUP(D40,'统计表-奖励'!C:C,1,0)</f>
        <v>谭萍</v>
      </c>
      <c r="F40" s="23"/>
      <c r="G40" s="23" t="s">
        <v>72</v>
      </c>
      <c r="H40" s="23" t="s">
        <v>73</v>
      </c>
      <c r="I40" s="23" t="s">
        <v>182</v>
      </c>
      <c r="J40" s="23" t="s">
        <v>183</v>
      </c>
      <c r="K40" s="23">
        <v>1025</v>
      </c>
      <c r="L40" s="23">
        <v>500</v>
      </c>
      <c r="M40" s="23"/>
      <c r="N40" s="23"/>
      <c r="O40" s="23">
        <f>_xlfn.XLOOKUP(A40,'①单据编号-确认每单参与人员'!A:A,'①单据编号-确认每单参与人员'!C:C,0)</f>
        <v>1</v>
      </c>
      <c r="P40" s="23">
        <f>SUMIFS($O:$O,$D:$D,D40)</f>
        <v>4</v>
      </c>
      <c r="Q40" s="23" cm="1">
        <f t="array" ref="Q40">SUMPRODUCT(($D$3:D40=D40)*($O$3:O40))</f>
        <v>1</v>
      </c>
      <c r="R40" s="23" t="str">
        <f t="shared" si="1"/>
        <v>不扣</v>
      </c>
      <c r="S40" s="23">
        <f t="shared" si="0"/>
        <v>0</v>
      </c>
      <c r="T40" s="20">
        <f t="shared" si="2"/>
        <v>500</v>
      </c>
      <c r="U40" s="20">
        <f t="shared" si="3"/>
        <v>0</v>
      </c>
      <c r="V40" s="20">
        <f t="shared" si="4"/>
        <v>500</v>
      </c>
    </row>
    <row r="41" spans="1:22" ht="27.75" customHeight="1" x14ac:dyDescent="0.15">
      <c r="A41" s="20">
        <v>37</v>
      </c>
      <c r="B41" s="21" t="s">
        <v>22</v>
      </c>
      <c r="C41" s="21" t="s">
        <v>27</v>
      </c>
      <c r="D41" s="21" t="s">
        <v>181</v>
      </c>
      <c r="E41" s="23" t="str">
        <f>VLOOKUP(D41,'统计表-奖励'!C:C,1,0)</f>
        <v>谭萍</v>
      </c>
      <c r="F41" s="23"/>
      <c r="G41" s="23" t="s">
        <v>72</v>
      </c>
      <c r="H41" s="23" t="s">
        <v>73</v>
      </c>
      <c r="I41" s="23" t="s">
        <v>184</v>
      </c>
      <c r="J41" s="23" t="s">
        <v>185</v>
      </c>
      <c r="K41" s="23">
        <v>600</v>
      </c>
      <c r="L41" s="23">
        <v>500</v>
      </c>
      <c r="M41" s="23"/>
      <c r="N41" s="23"/>
      <c r="O41" s="23">
        <f>_xlfn.XLOOKUP(A41,'①单据编号-确认每单参与人员'!A:A,'①单据编号-确认每单参与人员'!C:C,0)</f>
        <v>1</v>
      </c>
      <c r="P41" s="23">
        <f>SUMIFS($O:$O,$D:$D,D41)</f>
        <v>4</v>
      </c>
      <c r="Q41" s="23" cm="1">
        <f t="array" ref="Q41">SUMPRODUCT(($D$3:D41=D41)*($O$3:O41))</f>
        <v>2</v>
      </c>
      <c r="R41" s="23" t="str">
        <f t="shared" si="1"/>
        <v>不扣</v>
      </c>
      <c r="S41" s="23">
        <f t="shared" si="0"/>
        <v>0</v>
      </c>
      <c r="T41" s="20">
        <f t="shared" si="2"/>
        <v>500</v>
      </c>
      <c r="U41" s="20">
        <f t="shared" si="3"/>
        <v>0</v>
      </c>
      <c r="V41" s="20">
        <f t="shared" si="4"/>
        <v>500</v>
      </c>
    </row>
    <row r="42" spans="1:22" ht="27.75" customHeight="1" x14ac:dyDescent="0.15">
      <c r="A42" s="20">
        <v>38</v>
      </c>
      <c r="B42" s="28" t="s">
        <v>22</v>
      </c>
      <c r="C42" s="21" t="s">
        <v>25</v>
      </c>
      <c r="D42" s="21" t="s">
        <v>186</v>
      </c>
      <c r="E42" s="23" t="str">
        <f>VLOOKUP(D42,'统计表-奖励'!C:C,1,0)</f>
        <v>唐银春</v>
      </c>
      <c r="F42" s="23"/>
      <c r="G42" s="23" t="s">
        <v>72</v>
      </c>
      <c r="H42" s="23" t="s">
        <v>73</v>
      </c>
      <c r="I42" s="23" t="s">
        <v>187</v>
      </c>
      <c r="J42" s="23" t="s">
        <v>188</v>
      </c>
      <c r="K42" s="23">
        <v>1013</v>
      </c>
      <c r="L42" s="23">
        <v>500</v>
      </c>
      <c r="M42" s="23"/>
      <c r="N42" s="23"/>
      <c r="O42" s="23">
        <f>_xlfn.XLOOKUP(A42,'①单据编号-确认每单参与人员'!A:A,'①单据编号-确认每单参与人员'!C:C,0)</f>
        <v>1</v>
      </c>
      <c r="P42" s="23">
        <f>SUMIFS($O:$O,$D:$D,D42)</f>
        <v>1</v>
      </c>
      <c r="Q42" s="23" cm="1">
        <f t="array" ref="Q42">SUMPRODUCT(($D$3:D42=D42)*($O$3:O42))</f>
        <v>1</v>
      </c>
      <c r="R42" s="23" t="str">
        <f t="shared" si="1"/>
        <v>不扣</v>
      </c>
      <c r="S42" s="23">
        <f t="shared" si="0"/>
        <v>0</v>
      </c>
      <c r="T42" s="20">
        <f t="shared" si="2"/>
        <v>500</v>
      </c>
      <c r="U42" s="20">
        <f t="shared" si="3"/>
        <v>0</v>
      </c>
      <c r="V42" s="20">
        <f t="shared" si="4"/>
        <v>500</v>
      </c>
    </row>
    <row r="43" spans="1:22" ht="27.75" customHeight="1" x14ac:dyDescent="0.15">
      <c r="A43" s="20">
        <v>39</v>
      </c>
      <c r="B43" s="21" t="s">
        <v>29</v>
      </c>
      <c r="C43" s="21" t="s">
        <v>31</v>
      </c>
      <c r="D43" s="21" t="s">
        <v>189</v>
      </c>
      <c r="E43" s="23" t="str">
        <f>VLOOKUP(D43,'统计表-奖励'!C:C,1,0)</f>
        <v>李科</v>
      </c>
      <c r="F43" s="23"/>
      <c r="G43" s="23" t="s">
        <v>72</v>
      </c>
      <c r="H43" s="23" t="s">
        <v>73</v>
      </c>
      <c r="I43" s="23" t="s">
        <v>190</v>
      </c>
      <c r="J43" s="23" t="s">
        <v>191</v>
      </c>
      <c r="K43" s="23">
        <v>2025</v>
      </c>
      <c r="L43" s="23">
        <v>500</v>
      </c>
      <c r="M43" s="23"/>
      <c r="N43" s="23"/>
      <c r="O43" s="23">
        <f>_xlfn.XLOOKUP(A43,'①单据编号-确认每单参与人员'!A:A,'①单据编号-确认每单参与人员'!C:C,0)</f>
        <v>1</v>
      </c>
      <c r="P43" s="23">
        <f>SUMIFS($O:$O,$D:$D,D43)</f>
        <v>1</v>
      </c>
      <c r="Q43" s="23" cm="1">
        <f t="array" ref="Q43">SUMPRODUCT(($D$3:D43=D43)*($O$3:O43))</f>
        <v>1</v>
      </c>
      <c r="R43" s="23" t="str">
        <f t="shared" si="1"/>
        <v>不扣</v>
      </c>
      <c r="S43" s="23">
        <f t="shared" si="0"/>
        <v>0</v>
      </c>
      <c r="T43" s="20">
        <f t="shared" si="2"/>
        <v>500</v>
      </c>
      <c r="U43" s="20">
        <f t="shared" si="3"/>
        <v>0</v>
      </c>
      <c r="V43" s="20">
        <f t="shared" si="4"/>
        <v>500</v>
      </c>
    </row>
    <row r="44" spans="1:22" ht="27.75" customHeight="1" x14ac:dyDescent="0.15">
      <c r="A44" s="20">
        <v>40</v>
      </c>
      <c r="B44" s="21" t="s">
        <v>29</v>
      </c>
      <c r="C44" s="21" t="s">
        <v>31</v>
      </c>
      <c r="D44" s="21" t="s">
        <v>192</v>
      </c>
      <c r="E44" s="23" t="str">
        <f>VLOOKUP(D44,'统计表-奖励'!C:C,1,0)</f>
        <v>石海力</v>
      </c>
      <c r="F44" s="23"/>
      <c r="G44" s="23" t="s">
        <v>72</v>
      </c>
      <c r="H44" s="23" t="s">
        <v>73</v>
      </c>
      <c r="I44" s="23" t="s">
        <v>193</v>
      </c>
      <c r="J44" s="23" t="s">
        <v>194</v>
      </c>
      <c r="K44" s="23">
        <v>888</v>
      </c>
      <c r="L44" s="23">
        <v>500</v>
      </c>
      <c r="M44" s="23"/>
      <c r="N44" s="23"/>
      <c r="O44" s="23">
        <f>_xlfn.XLOOKUP(A44,'①单据编号-确认每单参与人员'!A:A,'①单据编号-确认每单参与人员'!C:C,0)</f>
        <v>1</v>
      </c>
      <c r="P44" s="23">
        <f>SUMIFS($O:$O,$D:$D,D44)</f>
        <v>6</v>
      </c>
      <c r="Q44" s="23" cm="1">
        <f t="array" ref="Q44">SUMPRODUCT(($D$3:D44=D44)*($O$3:O44))</f>
        <v>1</v>
      </c>
      <c r="R44" s="23" t="str">
        <f t="shared" si="1"/>
        <v>不扣</v>
      </c>
      <c r="S44" s="23">
        <f t="shared" si="0"/>
        <v>0</v>
      </c>
      <c r="T44" s="20">
        <f t="shared" si="2"/>
        <v>500</v>
      </c>
      <c r="U44" s="20">
        <f t="shared" si="3"/>
        <v>0</v>
      </c>
      <c r="V44" s="20">
        <f t="shared" si="4"/>
        <v>500</v>
      </c>
    </row>
    <row r="45" spans="1:22" ht="27.75" customHeight="1" x14ac:dyDescent="0.15">
      <c r="A45" s="20">
        <v>41</v>
      </c>
      <c r="B45" s="21" t="s">
        <v>29</v>
      </c>
      <c r="C45" s="21" t="s">
        <v>31</v>
      </c>
      <c r="D45" s="21" t="s">
        <v>192</v>
      </c>
      <c r="E45" s="23" t="str">
        <f>VLOOKUP(D45,'统计表-奖励'!C:C,1,0)</f>
        <v>石海力</v>
      </c>
      <c r="F45" s="23"/>
      <c r="G45" s="23" t="s">
        <v>72</v>
      </c>
      <c r="H45" s="23" t="s">
        <v>73</v>
      </c>
      <c r="I45" s="23" t="s">
        <v>195</v>
      </c>
      <c r="J45" s="23" t="s">
        <v>196</v>
      </c>
      <c r="K45" s="23">
        <v>2025</v>
      </c>
      <c r="L45" s="23">
        <v>500</v>
      </c>
      <c r="M45" s="23"/>
      <c r="N45" s="23"/>
      <c r="O45" s="23">
        <f>_xlfn.XLOOKUP(A45,'①单据编号-确认每单参与人员'!A:A,'①单据编号-确认每单参与人员'!C:C,0)</f>
        <v>1</v>
      </c>
      <c r="P45" s="23">
        <f>SUMIFS($O:$O,$D:$D,D45)</f>
        <v>6</v>
      </c>
      <c r="Q45" s="23" cm="1">
        <f t="array" ref="Q45">SUMPRODUCT(($D$3:D45=D45)*($O$3:O45))</f>
        <v>2</v>
      </c>
      <c r="R45" s="23" t="str">
        <f t="shared" si="1"/>
        <v>不扣</v>
      </c>
      <c r="S45" s="23">
        <f t="shared" si="0"/>
        <v>0</v>
      </c>
      <c r="T45" s="20">
        <f t="shared" si="2"/>
        <v>500</v>
      </c>
      <c r="U45" s="20">
        <f t="shared" si="3"/>
        <v>0</v>
      </c>
      <c r="V45" s="20">
        <f t="shared" si="4"/>
        <v>500</v>
      </c>
    </row>
    <row r="46" spans="1:22" ht="27.75" customHeight="1" x14ac:dyDescent="0.15">
      <c r="A46" s="20">
        <v>42</v>
      </c>
      <c r="B46" s="21" t="s">
        <v>29</v>
      </c>
      <c r="C46" s="21" t="s">
        <v>28</v>
      </c>
      <c r="D46" s="21" t="s">
        <v>197</v>
      </c>
      <c r="E46" s="23" t="str">
        <f>VLOOKUP(D46,'统计表-奖励'!C:C,1,0)</f>
        <v>罗雪</v>
      </c>
      <c r="F46" s="23"/>
      <c r="G46" s="23" t="s">
        <v>72</v>
      </c>
      <c r="H46" s="23" t="s">
        <v>73</v>
      </c>
      <c r="I46" s="23" t="s">
        <v>198</v>
      </c>
      <c r="J46" s="23" t="s">
        <v>199</v>
      </c>
      <c r="K46" s="23">
        <v>16800</v>
      </c>
      <c r="L46" s="23">
        <v>500</v>
      </c>
      <c r="M46" s="23"/>
      <c r="N46" s="23"/>
      <c r="O46" s="23">
        <f>_xlfn.XLOOKUP(A46,'①单据编号-确认每单参与人员'!A:A,'①单据编号-确认每单参与人员'!C:C,0)</f>
        <v>1</v>
      </c>
      <c r="P46" s="23">
        <f>SUMIFS($O:$O,$D:$D,D46)</f>
        <v>3</v>
      </c>
      <c r="Q46" s="23" cm="1">
        <f t="array" ref="Q46">SUMPRODUCT(($D$3:D46=D46)*($O$3:O46))</f>
        <v>1</v>
      </c>
      <c r="R46" s="23" t="str">
        <f t="shared" si="1"/>
        <v>不扣</v>
      </c>
      <c r="S46" s="23">
        <f t="shared" si="0"/>
        <v>0</v>
      </c>
      <c r="T46" s="20">
        <f t="shared" si="2"/>
        <v>500</v>
      </c>
      <c r="U46" s="20">
        <f t="shared" si="3"/>
        <v>0</v>
      </c>
      <c r="V46" s="20">
        <f t="shared" si="4"/>
        <v>500</v>
      </c>
    </row>
    <row r="47" spans="1:22" ht="27.75" customHeight="1" x14ac:dyDescent="0.15">
      <c r="A47" s="20">
        <v>43</v>
      </c>
      <c r="B47" s="21" t="s">
        <v>33</v>
      </c>
      <c r="C47" s="21" t="s">
        <v>35</v>
      </c>
      <c r="D47" s="21" t="s">
        <v>200</v>
      </c>
      <c r="E47" s="23" t="str">
        <f>VLOOKUP(D47,'统计表-奖励'!C:C,1,0)</f>
        <v>徐文平</v>
      </c>
      <c r="F47" s="23"/>
      <c r="G47" s="23" t="s">
        <v>72</v>
      </c>
      <c r="H47" s="23" t="s">
        <v>73</v>
      </c>
      <c r="I47" s="23" t="s">
        <v>201</v>
      </c>
      <c r="J47" s="23" t="s">
        <v>202</v>
      </c>
      <c r="K47" s="23">
        <v>1013</v>
      </c>
      <c r="L47" s="23">
        <v>500</v>
      </c>
      <c r="M47" s="23"/>
      <c r="N47" s="23"/>
      <c r="O47" s="23">
        <f>_xlfn.XLOOKUP(A47,'①单据编号-确认每单参与人员'!A:A,'①单据编号-确认每单参与人员'!C:C,0)</f>
        <v>1</v>
      </c>
      <c r="P47" s="23">
        <f>SUMIFS($O:$O,$D:$D,D47)</f>
        <v>2</v>
      </c>
      <c r="Q47" s="23" cm="1">
        <f t="array" ref="Q47">SUMPRODUCT(($D$3:D47=D47)*($O$3:O47))</f>
        <v>1</v>
      </c>
      <c r="R47" s="23" t="str">
        <f t="shared" si="1"/>
        <v>不扣</v>
      </c>
      <c r="S47" s="23">
        <f t="shared" si="0"/>
        <v>0</v>
      </c>
      <c r="T47" s="20">
        <f t="shared" si="2"/>
        <v>500</v>
      </c>
      <c r="U47" s="20">
        <f t="shared" si="3"/>
        <v>0</v>
      </c>
      <c r="V47" s="20">
        <f t="shared" si="4"/>
        <v>500</v>
      </c>
    </row>
    <row r="48" spans="1:22" ht="27.75" customHeight="1" x14ac:dyDescent="0.15">
      <c r="A48" s="20">
        <v>44</v>
      </c>
      <c r="B48" s="21" t="s">
        <v>33</v>
      </c>
      <c r="C48" s="21" t="s">
        <v>35</v>
      </c>
      <c r="D48" s="21" t="s">
        <v>200</v>
      </c>
      <c r="E48" s="23" t="str">
        <f>VLOOKUP(D48,'统计表-奖励'!C:C,1,0)</f>
        <v>徐文平</v>
      </c>
      <c r="F48" s="23"/>
      <c r="G48" s="23" t="s">
        <v>72</v>
      </c>
      <c r="H48" s="23" t="s">
        <v>73</v>
      </c>
      <c r="I48" s="23" t="s">
        <v>203</v>
      </c>
      <c r="J48" s="23" t="s">
        <v>204</v>
      </c>
      <c r="K48" s="23">
        <v>2025</v>
      </c>
      <c r="L48" s="23">
        <v>500</v>
      </c>
      <c r="M48" s="23"/>
      <c r="N48" s="23"/>
      <c r="O48" s="23">
        <f>_xlfn.XLOOKUP(A48,'①单据编号-确认每单参与人员'!A:A,'①单据编号-确认每单参与人员'!C:C,0)</f>
        <v>1</v>
      </c>
      <c r="P48" s="23">
        <f>SUMIFS($O:$O,$D:$D,D48)</f>
        <v>2</v>
      </c>
      <c r="Q48" s="23" cm="1">
        <f t="array" ref="Q48">SUMPRODUCT(($D$3:D48=D48)*($O$3:O48))</f>
        <v>2</v>
      </c>
      <c r="R48" s="23" t="str">
        <f t="shared" si="1"/>
        <v>不扣</v>
      </c>
      <c r="S48" s="23">
        <f t="shared" si="0"/>
        <v>0</v>
      </c>
      <c r="T48" s="20">
        <f t="shared" si="2"/>
        <v>500</v>
      </c>
      <c r="U48" s="20">
        <f t="shared" si="3"/>
        <v>0</v>
      </c>
      <c r="V48" s="20">
        <f t="shared" si="4"/>
        <v>500</v>
      </c>
    </row>
    <row r="49" spans="1:22" ht="27.75" customHeight="1" x14ac:dyDescent="0.15">
      <c r="A49" s="20">
        <v>45</v>
      </c>
      <c r="B49" s="21" t="s">
        <v>33</v>
      </c>
      <c r="C49" s="21" t="s">
        <v>32</v>
      </c>
      <c r="D49" s="21" t="s">
        <v>205</v>
      </c>
      <c r="E49" s="23" t="str">
        <f>VLOOKUP(D49,'统计表-奖励'!C:C,1,0)</f>
        <v>黎红花</v>
      </c>
      <c r="F49" s="23"/>
      <c r="G49" s="23" t="s">
        <v>72</v>
      </c>
      <c r="H49" s="23" t="s">
        <v>73</v>
      </c>
      <c r="I49" s="23" t="s">
        <v>206</v>
      </c>
      <c r="J49" s="23" t="s">
        <v>207</v>
      </c>
      <c r="K49" s="23">
        <v>600</v>
      </c>
      <c r="L49" s="23">
        <v>500</v>
      </c>
      <c r="M49" s="23"/>
      <c r="N49" s="23"/>
      <c r="O49" s="23">
        <f>_xlfn.XLOOKUP(A49,'①单据编号-确认每单参与人员'!A:A,'①单据编号-确认每单参与人员'!C:C,0)</f>
        <v>1</v>
      </c>
      <c r="P49" s="23">
        <f>SUMIFS($O:$O,$D:$D,D49)</f>
        <v>3</v>
      </c>
      <c r="Q49" s="23" cm="1">
        <f t="array" ref="Q49">SUMPRODUCT(($D$3:D49=D49)*($O$3:O49))</f>
        <v>1</v>
      </c>
      <c r="R49" s="23" t="str">
        <f t="shared" si="1"/>
        <v>不扣</v>
      </c>
      <c r="S49" s="23">
        <f t="shared" si="0"/>
        <v>0</v>
      </c>
      <c r="T49" s="20">
        <f t="shared" si="2"/>
        <v>500</v>
      </c>
      <c r="U49" s="20">
        <f t="shared" si="3"/>
        <v>0</v>
      </c>
      <c r="V49" s="20">
        <f t="shared" si="4"/>
        <v>500</v>
      </c>
    </row>
    <row r="50" spans="1:22" ht="27.75" customHeight="1" x14ac:dyDescent="0.15">
      <c r="A50" s="20">
        <v>46</v>
      </c>
      <c r="B50" s="28" t="s">
        <v>4</v>
      </c>
      <c r="C50" s="21" t="s">
        <v>10</v>
      </c>
      <c r="D50" s="21" t="s">
        <v>208</v>
      </c>
      <c r="E50" s="23" t="str">
        <f>VLOOKUP(D50,'统计表-奖励'!C:C,1,0)</f>
        <v>包竹梅</v>
      </c>
      <c r="F50" s="23"/>
      <c r="G50" s="23" t="s">
        <v>72</v>
      </c>
      <c r="H50" s="23" t="s">
        <v>209</v>
      </c>
      <c r="I50" s="23" t="s">
        <v>210</v>
      </c>
      <c r="J50" s="23" t="s">
        <v>211</v>
      </c>
      <c r="K50" s="23">
        <v>1000</v>
      </c>
      <c r="L50" s="23">
        <v>500</v>
      </c>
      <c r="M50" s="23" t="s">
        <v>212</v>
      </c>
      <c r="N50" s="23" t="s">
        <v>213</v>
      </c>
      <c r="O50" s="23">
        <f>_xlfn.XLOOKUP(A50,'①单据编号-确认每单参与人员'!A:A,'①单据编号-确认每单参与人员'!C:C,0)</f>
        <v>1</v>
      </c>
      <c r="P50" s="23">
        <f>SUMIFS($O:$O,$D:$D,D50)</f>
        <v>2</v>
      </c>
      <c r="Q50" s="23" cm="1">
        <f t="array" ref="Q50">SUMPRODUCT(($D$3:D50=D50)*($O$3:O50))</f>
        <v>1</v>
      </c>
      <c r="R50" s="23" t="str">
        <f t="shared" si="1"/>
        <v>不扣</v>
      </c>
      <c r="S50" s="23">
        <f t="shared" si="0"/>
        <v>0</v>
      </c>
      <c r="T50" s="20">
        <f t="shared" si="2"/>
        <v>500</v>
      </c>
      <c r="U50" s="20">
        <f t="shared" si="3"/>
        <v>0</v>
      </c>
      <c r="V50" s="20">
        <f t="shared" si="4"/>
        <v>500</v>
      </c>
    </row>
    <row r="51" spans="1:22" ht="27.75" customHeight="1" x14ac:dyDescent="0.15">
      <c r="A51" s="20">
        <v>47</v>
      </c>
      <c r="B51" s="28" t="s">
        <v>4</v>
      </c>
      <c r="C51" s="21" t="s">
        <v>6</v>
      </c>
      <c r="D51" s="21" t="s">
        <v>214</v>
      </c>
      <c r="E51" s="23" t="str">
        <f>VLOOKUP(D51,'统计表-奖励'!C:C,1,0)</f>
        <v>陈建蓉</v>
      </c>
      <c r="F51" s="23"/>
      <c r="G51" s="23" t="s">
        <v>72</v>
      </c>
      <c r="H51" s="23" t="s">
        <v>209</v>
      </c>
      <c r="I51" s="23" t="s">
        <v>215</v>
      </c>
      <c r="J51" s="23" t="s">
        <v>216</v>
      </c>
      <c r="K51" s="23">
        <v>1000</v>
      </c>
      <c r="L51" s="23">
        <v>500</v>
      </c>
      <c r="M51" s="23" t="s">
        <v>212</v>
      </c>
      <c r="N51" s="23" t="s">
        <v>213</v>
      </c>
      <c r="O51" s="23">
        <f>_xlfn.XLOOKUP(A51,'①单据编号-确认每单参与人员'!A:A,'①单据编号-确认每单参与人员'!C:C,0)</f>
        <v>1</v>
      </c>
      <c r="P51" s="23">
        <f>SUMIFS($O:$O,$D:$D,D51)</f>
        <v>1</v>
      </c>
      <c r="Q51" s="23" cm="1">
        <f t="array" ref="Q51">SUMPRODUCT(($D$3:D51=D51)*($O$3:O51))</f>
        <v>1</v>
      </c>
      <c r="R51" s="23" t="str">
        <f t="shared" si="1"/>
        <v>不扣</v>
      </c>
      <c r="S51" s="23">
        <f t="shared" si="0"/>
        <v>0</v>
      </c>
      <c r="T51" s="20">
        <f t="shared" si="2"/>
        <v>500</v>
      </c>
      <c r="U51" s="20">
        <f t="shared" si="3"/>
        <v>0</v>
      </c>
      <c r="V51" s="20">
        <f t="shared" si="4"/>
        <v>500</v>
      </c>
    </row>
    <row r="52" spans="1:22" ht="27.75" customHeight="1" x14ac:dyDescent="0.15">
      <c r="A52" s="20">
        <v>48</v>
      </c>
      <c r="B52" s="28" t="s">
        <v>4</v>
      </c>
      <c r="C52" s="21">
        <v>468</v>
      </c>
      <c r="D52" s="21" t="s">
        <v>217</v>
      </c>
      <c r="E52" s="23" t="str">
        <f>VLOOKUP(D52,'统计表-奖励'!C:C,1,0)</f>
        <v>陈小琴</v>
      </c>
      <c r="F52" s="23"/>
      <c r="G52" s="23" t="s">
        <v>72</v>
      </c>
      <c r="H52" s="23" t="s">
        <v>209</v>
      </c>
      <c r="I52" s="23" t="s">
        <v>218</v>
      </c>
      <c r="J52" s="23" t="s">
        <v>219</v>
      </c>
      <c r="K52" s="23">
        <v>528</v>
      </c>
      <c r="L52" s="23">
        <v>500</v>
      </c>
      <c r="M52" s="23" t="s">
        <v>212</v>
      </c>
      <c r="N52" s="23" t="s">
        <v>213</v>
      </c>
      <c r="O52" s="23">
        <f>_xlfn.XLOOKUP(A52,'①单据编号-确认每单参与人员'!A:A,'①单据编号-确认每单参与人员'!C:C,0)</f>
        <v>1</v>
      </c>
      <c r="P52" s="23">
        <f>SUMIFS($O:$O,$D:$D,D52)</f>
        <v>2</v>
      </c>
      <c r="Q52" s="23" cm="1">
        <f t="array" ref="Q52">SUMPRODUCT(($D$3:D52=D52)*($O$3:O52))</f>
        <v>1</v>
      </c>
      <c r="R52" s="23" t="str">
        <f t="shared" si="1"/>
        <v>不扣</v>
      </c>
      <c r="S52" s="23">
        <f t="shared" si="0"/>
        <v>0</v>
      </c>
      <c r="T52" s="20">
        <f t="shared" si="2"/>
        <v>500</v>
      </c>
      <c r="U52" s="20">
        <f t="shared" si="3"/>
        <v>0</v>
      </c>
      <c r="V52" s="20">
        <f t="shared" si="4"/>
        <v>500</v>
      </c>
    </row>
    <row r="53" spans="1:22" ht="27.75" customHeight="1" x14ac:dyDescent="0.15">
      <c r="A53" s="20">
        <v>49</v>
      </c>
      <c r="B53" s="28" t="s">
        <v>4</v>
      </c>
      <c r="C53" s="21">
        <v>468</v>
      </c>
      <c r="D53" s="21" t="s">
        <v>217</v>
      </c>
      <c r="E53" s="23" t="str">
        <f>VLOOKUP(D53,'统计表-奖励'!C:C,1,0)</f>
        <v>陈小琴</v>
      </c>
      <c r="F53" s="23"/>
      <c r="G53" s="23" t="s">
        <v>72</v>
      </c>
      <c r="H53" s="23" t="s">
        <v>209</v>
      </c>
      <c r="I53" s="23" t="s">
        <v>218</v>
      </c>
      <c r="J53" s="23" t="s">
        <v>220</v>
      </c>
      <c r="K53" s="23">
        <v>528</v>
      </c>
      <c r="L53" s="23">
        <v>500</v>
      </c>
      <c r="M53" s="23" t="s">
        <v>212</v>
      </c>
      <c r="N53" s="23" t="s">
        <v>213</v>
      </c>
      <c r="O53" s="23">
        <f>_xlfn.XLOOKUP(A53,'①单据编号-确认每单参与人员'!A:A,'①单据编号-确认每单参与人员'!C:C,0)</f>
        <v>1</v>
      </c>
      <c r="P53" s="23">
        <f>SUMIFS($O:$O,$D:$D,D53)</f>
        <v>2</v>
      </c>
      <c r="Q53" s="23" cm="1">
        <f t="array" ref="Q53">SUMPRODUCT(($D$3:D53=D53)*($O$3:O53))</f>
        <v>2</v>
      </c>
      <c r="R53" s="23" t="str">
        <f t="shared" si="1"/>
        <v>不扣</v>
      </c>
      <c r="S53" s="23">
        <f t="shared" si="0"/>
        <v>0</v>
      </c>
      <c r="T53" s="20">
        <f t="shared" si="2"/>
        <v>500</v>
      </c>
      <c r="U53" s="20">
        <f t="shared" si="3"/>
        <v>0</v>
      </c>
      <c r="V53" s="20">
        <f t="shared" si="4"/>
        <v>500</v>
      </c>
    </row>
    <row r="54" spans="1:22" ht="27.75" customHeight="1" x14ac:dyDescent="0.15">
      <c r="A54" s="20">
        <v>50</v>
      </c>
      <c r="B54" s="28" t="s">
        <v>4</v>
      </c>
      <c r="C54" s="21">
        <v>468</v>
      </c>
      <c r="D54" s="21" t="s">
        <v>221</v>
      </c>
      <c r="E54" s="23" t="str">
        <f>VLOOKUP(D54,'统计表-奖励'!C:C,1,0)</f>
        <v>刘恬恬</v>
      </c>
      <c r="F54" s="23"/>
      <c r="G54" s="23" t="s">
        <v>72</v>
      </c>
      <c r="H54" s="23" t="s">
        <v>209</v>
      </c>
      <c r="I54" s="23" t="s">
        <v>222</v>
      </c>
      <c r="J54" s="23" t="s">
        <v>223</v>
      </c>
      <c r="K54" s="23">
        <v>500</v>
      </c>
      <c r="L54" s="23">
        <v>500</v>
      </c>
      <c r="M54" s="23" t="s">
        <v>224</v>
      </c>
      <c r="N54" s="23" t="s">
        <v>213</v>
      </c>
      <c r="O54" s="23">
        <f>_xlfn.XLOOKUP(A54,'①单据编号-确认每单参与人员'!A:A,'①单据编号-确认每单参与人员'!C:C,0)</f>
        <v>1</v>
      </c>
      <c r="P54" s="23">
        <f>SUMIFS($O:$O,$D:$D,D54)</f>
        <v>2</v>
      </c>
      <c r="Q54" s="23" cm="1">
        <f t="array" ref="Q54">SUMPRODUCT(($D$3:D54=D54)*($O$3:O54))</f>
        <v>1</v>
      </c>
      <c r="R54" s="23" t="str">
        <f t="shared" si="1"/>
        <v>不扣</v>
      </c>
      <c r="S54" s="23">
        <f t="shared" si="0"/>
        <v>0</v>
      </c>
      <c r="T54" s="20">
        <f t="shared" si="2"/>
        <v>500</v>
      </c>
      <c r="U54" s="20">
        <f t="shared" si="3"/>
        <v>0</v>
      </c>
      <c r="V54" s="20">
        <f t="shared" si="4"/>
        <v>500</v>
      </c>
    </row>
    <row r="55" spans="1:22" ht="27.75" customHeight="1" x14ac:dyDescent="0.15">
      <c r="A55" s="20">
        <v>51</v>
      </c>
      <c r="B55" s="21" t="s">
        <v>4</v>
      </c>
      <c r="C55" s="21">
        <v>468</v>
      </c>
      <c r="D55" s="21" t="s">
        <v>91</v>
      </c>
      <c r="E55" s="23" t="str">
        <f>VLOOKUP(D55,'统计表-奖励'!C:C,1,0)</f>
        <v>苟小春</v>
      </c>
      <c r="F55" s="23"/>
      <c r="G55" s="23" t="s">
        <v>72</v>
      </c>
      <c r="H55" s="23" t="s">
        <v>209</v>
      </c>
      <c r="I55" s="23" t="s">
        <v>225</v>
      </c>
      <c r="J55" s="23" t="s">
        <v>226</v>
      </c>
      <c r="K55" s="23">
        <v>500</v>
      </c>
      <c r="L55" s="23">
        <v>500</v>
      </c>
      <c r="M55" s="23" t="s">
        <v>212</v>
      </c>
      <c r="N55" s="23" t="s">
        <v>213</v>
      </c>
      <c r="O55" s="23">
        <f>_xlfn.XLOOKUP(A55,'①单据编号-确认每单参与人员'!A:A,'①单据编号-确认每单参与人员'!C:C,0)</f>
        <v>1</v>
      </c>
      <c r="P55" s="23">
        <f>SUMIFS($O:$O,$D:$D,D55)</f>
        <v>4</v>
      </c>
      <c r="Q55" s="23" cm="1">
        <f t="array" ref="Q55">SUMPRODUCT(($D$3:D55=D55)*($O$3:O55))</f>
        <v>2</v>
      </c>
      <c r="R55" s="23" t="str">
        <f t="shared" si="1"/>
        <v>不扣</v>
      </c>
      <c r="S55" s="23">
        <f t="shared" si="0"/>
        <v>0</v>
      </c>
      <c r="T55" s="20">
        <f t="shared" si="2"/>
        <v>500</v>
      </c>
      <c r="U55" s="20">
        <f t="shared" si="3"/>
        <v>0</v>
      </c>
      <c r="V55" s="20">
        <f t="shared" si="4"/>
        <v>500</v>
      </c>
    </row>
    <row r="56" spans="1:22" ht="27.75" customHeight="1" x14ac:dyDescent="0.15">
      <c r="A56" s="20">
        <v>52</v>
      </c>
      <c r="B56" s="21" t="s">
        <v>4</v>
      </c>
      <c r="C56" s="21">
        <v>468</v>
      </c>
      <c r="D56" s="21" t="s">
        <v>91</v>
      </c>
      <c r="E56" s="23" t="str">
        <f>VLOOKUP(D56,'统计表-奖励'!C:C,1,0)</f>
        <v>苟小春</v>
      </c>
      <c r="F56" s="23"/>
      <c r="G56" s="23" t="s">
        <v>72</v>
      </c>
      <c r="H56" s="23" t="s">
        <v>209</v>
      </c>
      <c r="I56" s="23" t="s">
        <v>225</v>
      </c>
      <c r="J56" s="23" t="s">
        <v>227</v>
      </c>
      <c r="K56" s="23">
        <v>500</v>
      </c>
      <c r="L56" s="23">
        <v>500</v>
      </c>
      <c r="M56" s="23" t="s">
        <v>212</v>
      </c>
      <c r="N56" s="23" t="s">
        <v>213</v>
      </c>
      <c r="O56" s="23">
        <f>_xlfn.XLOOKUP(A56,'①单据编号-确认每单参与人员'!A:A,'①单据编号-确认每单参与人员'!C:C,0)</f>
        <v>1</v>
      </c>
      <c r="P56" s="23">
        <f>SUMIFS($O:$O,$D:$D,D56)</f>
        <v>4</v>
      </c>
      <c r="Q56" s="23" cm="1">
        <f t="array" ref="Q56">SUMPRODUCT(($D$3:D56=D56)*($O$3:O56))</f>
        <v>3</v>
      </c>
      <c r="R56" s="23">
        <f t="shared" si="1"/>
        <v>1</v>
      </c>
      <c r="S56" s="23">
        <f t="shared" si="0"/>
        <v>500</v>
      </c>
      <c r="T56" s="20">
        <f t="shared" si="2"/>
        <v>500</v>
      </c>
      <c r="U56" s="20">
        <f t="shared" si="3"/>
        <v>0</v>
      </c>
      <c r="V56" s="20">
        <f t="shared" si="4"/>
        <v>500</v>
      </c>
    </row>
    <row r="57" spans="1:22" ht="27.75" customHeight="1" x14ac:dyDescent="0.15">
      <c r="A57" s="20">
        <v>53</v>
      </c>
      <c r="B57" s="21" t="s">
        <v>4</v>
      </c>
      <c r="C57" s="21">
        <v>468</v>
      </c>
      <c r="D57" s="21" t="s">
        <v>91</v>
      </c>
      <c r="E57" s="23" t="str">
        <f>VLOOKUP(D57,'统计表-奖励'!C:C,1,0)</f>
        <v>苟小春</v>
      </c>
      <c r="F57" s="23"/>
      <c r="G57" s="23" t="s">
        <v>72</v>
      </c>
      <c r="H57" s="23" t="s">
        <v>209</v>
      </c>
      <c r="I57" s="23" t="s">
        <v>228</v>
      </c>
      <c r="J57" s="23" t="s">
        <v>229</v>
      </c>
      <c r="K57" s="23">
        <v>1013</v>
      </c>
      <c r="L57" s="23">
        <v>1000</v>
      </c>
      <c r="M57" s="23" t="s">
        <v>212</v>
      </c>
      <c r="N57" s="23" t="s">
        <v>213</v>
      </c>
      <c r="O57" s="23">
        <f>_xlfn.XLOOKUP(A57,'①单据编号-确认每单参与人员'!A:A,'①单据编号-确认每单参与人员'!C:C,0)</f>
        <v>1</v>
      </c>
      <c r="P57" s="23">
        <f>SUMIFS($O:$O,$D:$D,D57)</f>
        <v>4</v>
      </c>
      <c r="Q57" s="23" cm="1">
        <f t="array" ref="Q57">SUMPRODUCT(($D$3:D57=D57)*($O$3:O57))</f>
        <v>4</v>
      </c>
      <c r="R57" s="23">
        <f t="shared" si="1"/>
        <v>1</v>
      </c>
      <c r="S57" s="23">
        <f t="shared" si="0"/>
        <v>1000</v>
      </c>
      <c r="T57" s="20">
        <f t="shared" si="2"/>
        <v>1000</v>
      </c>
      <c r="U57" s="20">
        <f t="shared" si="3"/>
        <v>0</v>
      </c>
      <c r="V57" s="20">
        <f t="shared" si="4"/>
        <v>1000</v>
      </c>
    </row>
    <row r="58" spans="1:22" ht="27.75" customHeight="1" x14ac:dyDescent="0.15">
      <c r="A58" s="20">
        <v>54</v>
      </c>
      <c r="B58" s="28" t="s">
        <v>4</v>
      </c>
      <c r="C58" s="21" t="s">
        <v>12</v>
      </c>
      <c r="D58" s="21" t="s">
        <v>230</v>
      </c>
      <c r="E58" s="23" t="str">
        <f>VLOOKUP(D58,'统计表-奖励'!C:C,1,0)</f>
        <v>雷彬燕</v>
      </c>
      <c r="F58" s="23"/>
      <c r="G58" s="23" t="s">
        <v>72</v>
      </c>
      <c r="H58" s="23" t="s">
        <v>209</v>
      </c>
      <c r="I58" s="23" t="s">
        <v>231</v>
      </c>
      <c r="J58" s="23" t="s">
        <v>232</v>
      </c>
      <c r="K58" s="23">
        <v>2980</v>
      </c>
      <c r="L58" s="23">
        <v>500</v>
      </c>
      <c r="M58" s="24" t="s">
        <v>546</v>
      </c>
      <c r="N58" s="23" t="s">
        <v>213</v>
      </c>
      <c r="O58" s="23">
        <f>_xlfn.XLOOKUP(A58,'①单据编号-确认每单参与人员'!A:A,'①单据编号-确认每单参与人员'!C:C,0)</f>
        <v>1</v>
      </c>
      <c r="P58" s="23">
        <f>SUMIFS($O:$O,$D:$D,D58)</f>
        <v>1</v>
      </c>
      <c r="Q58" s="23" cm="1">
        <f t="array" ref="Q58">SUMPRODUCT(($D$3:D58=D58)*($O$3:O58))</f>
        <v>1</v>
      </c>
      <c r="R58" s="23" t="str">
        <f t="shared" si="1"/>
        <v>不扣</v>
      </c>
      <c r="S58" s="23">
        <f t="shared" si="0"/>
        <v>0</v>
      </c>
      <c r="T58" s="20">
        <f t="shared" si="2"/>
        <v>500</v>
      </c>
      <c r="U58" s="20">
        <f t="shared" si="3"/>
        <v>0</v>
      </c>
      <c r="V58" s="20">
        <f t="shared" si="4"/>
        <v>500</v>
      </c>
    </row>
    <row r="59" spans="1:22" ht="27.75" customHeight="1" x14ac:dyDescent="0.15">
      <c r="A59" s="20">
        <v>55</v>
      </c>
      <c r="B59" s="21" t="s">
        <v>39</v>
      </c>
      <c r="C59" s="21" t="s">
        <v>38</v>
      </c>
      <c r="D59" s="21" t="s">
        <v>102</v>
      </c>
      <c r="E59" s="23" t="str">
        <f>VLOOKUP(D59,'统计表-奖励'!C:C,1,0)</f>
        <v>李维</v>
      </c>
      <c r="F59" s="23"/>
      <c r="G59" s="23" t="s">
        <v>72</v>
      </c>
      <c r="H59" s="23" t="s">
        <v>209</v>
      </c>
      <c r="I59" s="23" t="s">
        <v>233</v>
      </c>
      <c r="J59" s="23" t="s">
        <v>234</v>
      </c>
      <c r="K59" s="23">
        <v>1490</v>
      </c>
      <c r="L59" s="23">
        <v>1000</v>
      </c>
      <c r="M59" s="23" t="s">
        <v>212</v>
      </c>
      <c r="N59" s="23" t="s">
        <v>213</v>
      </c>
      <c r="O59" s="23">
        <f>_xlfn.XLOOKUP(A59,'①单据编号-确认每单参与人员'!A:A,'①单据编号-确认每单参与人员'!C:C,0)</f>
        <v>1</v>
      </c>
      <c r="P59" s="23">
        <f>SUMIFS($O:$O,$D:$D,D59)</f>
        <v>9</v>
      </c>
      <c r="Q59" s="23" cm="1">
        <f t="array" ref="Q59">SUMPRODUCT(($D$3:D59=D59)*($O$3:O59))</f>
        <v>4</v>
      </c>
      <c r="R59" s="23">
        <f t="shared" si="1"/>
        <v>1</v>
      </c>
      <c r="S59" s="23">
        <f t="shared" si="0"/>
        <v>1000</v>
      </c>
      <c r="T59" s="20">
        <f t="shared" si="2"/>
        <v>1000</v>
      </c>
      <c r="U59" s="20">
        <f t="shared" si="3"/>
        <v>0</v>
      </c>
      <c r="V59" s="20">
        <f t="shared" si="4"/>
        <v>1000</v>
      </c>
    </row>
    <row r="60" spans="1:22" ht="27.75" customHeight="1" x14ac:dyDescent="0.15">
      <c r="A60" s="20">
        <v>56</v>
      </c>
      <c r="B60" s="21" t="s">
        <v>39</v>
      </c>
      <c r="C60" s="21" t="s">
        <v>38</v>
      </c>
      <c r="D60" s="21" t="s">
        <v>102</v>
      </c>
      <c r="E60" s="23" t="str">
        <f>VLOOKUP(D60,'统计表-奖励'!C:C,1,0)</f>
        <v>李维</v>
      </c>
      <c r="F60" s="23"/>
      <c r="G60" s="23" t="s">
        <v>72</v>
      </c>
      <c r="H60" s="23" t="s">
        <v>209</v>
      </c>
      <c r="I60" s="23" t="s">
        <v>235</v>
      </c>
      <c r="J60" s="23" t="s">
        <v>236</v>
      </c>
      <c r="K60" s="23">
        <v>666</v>
      </c>
      <c r="L60" s="23">
        <v>666</v>
      </c>
      <c r="M60" s="23" t="s">
        <v>212</v>
      </c>
      <c r="N60" s="23" t="s">
        <v>213</v>
      </c>
      <c r="O60" s="23">
        <f>_xlfn.XLOOKUP(A60,'①单据编号-确认每单参与人员'!A:A,'①单据编号-确认每单参与人员'!C:C,0)</f>
        <v>1</v>
      </c>
      <c r="P60" s="23">
        <f>SUMIFS($O:$O,$D:$D,D60)</f>
        <v>9</v>
      </c>
      <c r="Q60" s="23" cm="1">
        <f t="array" ref="Q60">SUMPRODUCT(($D$3:D60=D60)*($O$3:O60))</f>
        <v>5</v>
      </c>
      <c r="R60" s="23">
        <f t="shared" si="1"/>
        <v>1</v>
      </c>
      <c r="S60" s="23">
        <f t="shared" si="0"/>
        <v>666</v>
      </c>
      <c r="T60" s="20">
        <f t="shared" si="2"/>
        <v>666</v>
      </c>
      <c r="U60" s="20">
        <f t="shared" si="3"/>
        <v>0</v>
      </c>
      <c r="V60" s="20">
        <f t="shared" si="4"/>
        <v>666</v>
      </c>
    </row>
    <row r="61" spans="1:22" ht="27.75" customHeight="1" x14ac:dyDescent="0.15">
      <c r="A61" s="20">
        <v>57</v>
      </c>
      <c r="B61" s="28" t="s">
        <v>39</v>
      </c>
      <c r="C61" s="21" t="s">
        <v>38</v>
      </c>
      <c r="D61" s="21" t="s">
        <v>237</v>
      </c>
      <c r="E61" s="23" t="str">
        <f>VLOOKUP(D61,'统计表-奖励'!C:C,1,0)</f>
        <v>殷小燕</v>
      </c>
      <c r="F61" s="23"/>
      <c r="G61" s="23" t="s">
        <v>72</v>
      </c>
      <c r="H61" s="23" t="s">
        <v>209</v>
      </c>
      <c r="I61" s="23" t="s">
        <v>238</v>
      </c>
      <c r="J61" s="23" t="s">
        <v>239</v>
      </c>
      <c r="K61" s="23">
        <v>1000</v>
      </c>
      <c r="L61" s="23">
        <v>500</v>
      </c>
      <c r="M61" s="23" t="s">
        <v>212</v>
      </c>
      <c r="N61" s="23" t="s">
        <v>213</v>
      </c>
      <c r="O61" s="23">
        <f>_xlfn.XLOOKUP(A61,'①单据编号-确认每单参与人员'!A:A,'①单据编号-确认每单参与人员'!C:C,0)</f>
        <v>1</v>
      </c>
      <c r="P61" s="23">
        <f>SUMIFS($O:$O,$D:$D,D61)</f>
        <v>2</v>
      </c>
      <c r="Q61" s="23" cm="1">
        <f t="array" ref="Q61">SUMPRODUCT(($D$3:D61=D61)*($O$3:O61))</f>
        <v>1</v>
      </c>
      <c r="R61" s="23" t="str">
        <f t="shared" si="1"/>
        <v>不扣</v>
      </c>
      <c r="S61" s="23">
        <f t="shared" si="0"/>
        <v>0</v>
      </c>
      <c r="T61" s="20">
        <f t="shared" si="2"/>
        <v>500</v>
      </c>
      <c r="U61" s="20">
        <f t="shared" si="3"/>
        <v>0</v>
      </c>
      <c r="V61" s="20">
        <f t="shared" si="4"/>
        <v>500</v>
      </c>
    </row>
    <row r="62" spans="1:22" ht="27.75" customHeight="1" x14ac:dyDescent="0.15">
      <c r="A62" s="20">
        <v>58</v>
      </c>
      <c r="B62" s="28" t="s">
        <v>39</v>
      </c>
      <c r="C62" s="21" t="s">
        <v>38</v>
      </c>
      <c r="D62" s="21" t="s">
        <v>237</v>
      </c>
      <c r="E62" s="23" t="str">
        <f>VLOOKUP(D62,'统计表-奖励'!C:C,1,0)</f>
        <v>殷小燕</v>
      </c>
      <c r="F62" s="23"/>
      <c r="G62" s="23" t="s">
        <v>72</v>
      </c>
      <c r="H62" s="23" t="s">
        <v>209</v>
      </c>
      <c r="I62" s="23" t="s">
        <v>239</v>
      </c>
      <c r="J62" s="23" t="s">
        <v>240</v>
      </c>
      <c r="K62" s="23">
        <v>1000</v>
      </c>
      <c r="L62" s="23">
        <v>500</v>
      </c>
      <c r="M62" s="23" t="s">
        <v>212</v>
      </c>
      <c r="N62" s="23" t="s">
        <v>213</v>
      </c>
      <c r="O62" s="23">
        <f>_xlfn.XLOOKUP(A62,'①单据编号-确认每单参与人员'!A:A,'①单据编号-确认每单参与人员'!C:C,0)</f>
        <v>1</v>
      </c>
      <c r="P62" s="23">
        <f>SUMIFS($O:$O,$D:$D,D62)</f>
        <v>2</v>
      </c>
      <c r="Q62" s="23" cm="1">
        <f t="array" ref="Q62">SUMPRODUCT(($D$3:D62=D62)*($O$3:O62))</f>
        <v>2</v>
      </c>
      <c r="R62" s="23" t="str">
        <f t="shared" si="1"/>
        <v>不扣</v>
      </c>
      <c r="S62" s="23">
        <f t="shared" si="0"/>
        <v>0</v>
      </c>
      <c r="T62" s="20">
        <f t="shared" si="2"/>
        <v>500</v>
      </c>
      <c r="U62" s="20">
        <f t="shared" si="3"/>
        <v>0</v>
      </c>
      <c r="V62" s="20">
        <f t="shared" si="4"/>
        <v>500</v>
      </c>
    </row>
    <row r="63" spans="1:22" ht="27.75" customHeight="1" x14ac:dyDescent="0.15">
      <c r="A63" s="20">
        <v>59</v>
      </c>
      <c r="B63" s="28" t="s">
        <v>39</v>
      </c>
      <c r="C63" s="21" t="s">
        <v>40</v>
      </c>
      <c r="D63" s="21" t="s">
        <v>241</v>
      </c>
      <c r="E63" s="23" t="str">
        <f>VLOOKUP(D63,'统计表-奖励'!C:C,1,0)</f>
        <v>周林</v>
      </c>
      <c r="F63" s="23"/>
      <c r="G63" s="23" t="s">
        <v>72</v>
      </c>
      <c r="H63" s="23" t="s">
        <v>209</v>
      </c>
      <c r="I63" s="23" t="s">
        <v>242</v>
      </c>
      <c r="J63" s="23" t="s">
        <v>243</v>
      </c>
      <c r="K63" s="23">
        <v>1990</v>
      </c>
      <c r="L63" s="23">
        <v>500</v>
      </c>
      <c r="M63" s="24" t="s">
        <v>244</v>
      </c>
      <c r="N63" s="23" t="s">
        <v>245</v>
      </c>
      <c r="O63" s="23">
        <f>_xlfn.XLOOKUP(A63,'①单据编号-确认每单参与人员'!A:A,'①单据编号-确认每单参与人员'!C:C,0)</f>
        <v>1</v>
      </c>
      <c r="P63" s="23">
        <f>SUMIFS($O:$O,$D:$D,D63)</f>
        <v>2</v>
      </c>
      <c r="Q63" s="23" cm="1">
        <f t="array" ref="Q63">SUMPRODUCT(($D$3:D63=D63)*($O$3:O63))</f>
        <v>1</v>
      </c>
      <c r="R63" s="23" t="str">
        <f t="shared" si="1"/>
        <v>不扣</v>
      </c>
      <c r="S63" s="23">
        <f t="shared" si="0"/>
        <v>0</v>
      </c>
      <c r="T63" s="20">
        <f t="shared" si="2"/>
        <v>500</v>
      </c>
      <c r="U63" s="20">
        <f t="shared" si="3"/>
        <v>0</v>
      </c>
      <c r="V63" s="20">
        <f t="shared" si="4"/>
        <v>500</v>
      </c>
    </row>
    <row r="64" spans="1:22" ht="27.75" customHeight="1" x14ac:dyDescent="0.15">
      <c r="A64" s="20">
        <v>60</v>
      </c>
      <c r="B64" s="28" t="s">
        <v>39</v>
      </c>
      <c r="C64" s="21" t="s">
        <v>40</v>
      </c>
      <c r="D64" s="21" t="s">
        <v>246</v>
      </c>
      <c r="E64" s="23" t="str">
        <f>VLOOKUP(D64,'统计表-奖励'!C:C,1,0)</f>
        <v>钟秦</v>
      </c>
      <c r="F64" s="23"/>
      <c r="G64" s="23" t="s">
        <v>72</v>
      </c>
      <c r="H64" s="23" t="s">
        <v>209</v>
      </c>
      <c r="I64" s="23" t="s">
        <v>247</v>
      </c>
      <c r="J64" s="23" t="s">
        <v>248</v>
      </c>
      <c r="K64" s="23">
        <v>16800</v>
      </c>
      <c r="L64" s="23">
        <v>500</v>
      </c>
      <c r="M64" s="24" t="s">
        <v>244</v>
      </c>
      <c r="N64" s="23" t="s">
        <v>245</v>
      </c>
      <c r="O64" s="23">
        <f>_xlfn.XLOOKUP(A64,'①单据编号-确认每单参与人员'!A:A,'①单据编号-确认每单参与人员'!C:C,0)</f>
        <v>1</v>
      </c>
      <c r="P64" s="23">
        <f>SUMIFS($O:$O,$D:$D,D64)</f>
        <v>2</v>
      </c>
      <c r="Q64" s="23" cm="1">
        <f t="array" ref="Q64">SUMPRODUCT(($D$3:D64=D64)*($O$3:O64))</f>
        <v>1</v>
      </c>
      <c r="R64" s="23" t="str">
        <f t="shared" si="1"/>
        <v>不扣</v>
      </c>
      <c r="S64" s="23">
        <f t="shared" si="0"/>
        <v>0</v>
      </c>
      <c r="T64" s="20">
        <f t="shared" si="2"/>
        <v>500</v>
      </c>
      <c r="U64" s="20">
        <f t="shared" si="3"/>
        <v>0</v>
      </c>
      <c r="V64" s="20">
        <f t="shared" si="4"/>
        <v>500</v>
      </c>
    </row>
    <row r="65" spans="1:22" ht="27.75" customHeight="1" x14ac:dyDescent="0.15">
      <c r="A65" s="20">
        <v>61</v>
      </c>
      <c r="B65" s="21" t="s">
        <v>39</v>
      </c>
      <c r="C65" s="21" t="s">
        <v>40</v>
      </c>
      <c r="D65" s="21" t="s">
        <v>122</v>
      </c>
      <c r="E65" s="23" t="str">
        <f>VLOOKUP(D65,'统计表-奖励'!C:C,1,0)</f>
        <v>李燕1</v>
      </c>
      <c r="F65" s="23"/>
      <c r="G65" s="23" t="s">
        <v>72</v>
      </c>
      <c r="H65" s="23" t="s">
        <v>209</v>
      </c>
      <c r="I65" s="23" t="s">
        <v>249</v>
      </c>
      <c r="J65" s="23" t="s">
        <v>250</v>
      </c>
      <c r="K65" s="23">
        <v>29700</v>
      </c>
      <c r="L65" s="23">
        <v>500</v>
      </c>
      <c r="M65" s="24" t="s">
        <v>244</v>
      </c>
      <c r="N65" s="23" t="s">
        <v>245</v>
      </c>
      <c r="O65" s="23">
        <f>_xlfn.XLOOKUP(A65,'①单据编号-确认每单参与人员'!A:A,'①单据编号-确认每单参与人员'!C:C,0)</f>
        <v>1</v>
      </c>
      <c r="P65" s="23">
        <f>SUMIFS($O:$O,$D:$D,D65)</f>
        <v>4</v>
      </c>
      <c r="Q65" s="23" cm="1">
        <f t="array" ref="Q65">SUMPRODUCT(($D$3:D65=D65)*($O$3:O65))</f>
        <v>2</v>
      </c>
      <c r="R65" s="23" t="str">
        <f t="shared" si="1"/>
        <v>不扣</v>
      </c>
      <c r="S65" s="23">
        <f t="shared" si="0"/>
        <v>0</v>
      </c>
      <c r="T65" s="20">
        <f t="shared" si="2"/>
        <v>500</v>
      </c>
      <c r="U65" s="20">
        <f t="shared" si="3"/>
        <v>0</v>
      </c>
      <c r="V65" s="20">
        <f t="shared" si="4"/>
        <v>500</v>
      </c>
    </row>
    <row r="66" spans="1:22" ht="27.75" customHeight="1" x14ac:dyDescent="0.15">
      <c r="A66" s="20">
        <v>62</v>
      </c>
      <c r="B66" s="21" t="s">
        <v>15</v>
      </c>
      <c r="C66" s="21" t="s">
        <v>17</v>
      </c>
      <c r="D66" s="21" t="s">
        <v>125</v>
      </c>
      <c r="E66" s="23" t="str">
        <f>VLOOKUP(D66,'统计表-奖励'!C:C,1,0)</f>
        <v>陈洁</v>
      </c>
      <c r="F66" s="23"/>
      <c r="G66" s="23" t="s">
        <v>72</v>
      </c>
      <c r="H66" s="23" t="s">
        <v>209</v>
      </c>
      <c r="I66" s="23" t="s">
        <v>251</v>
      </c>
      <c r="J66" s="23" t="s">
        <v>252</v>
      </c>
      <c r="K66" s="23">
        <v>888</v>
      </c>
      <c r="L66" s="23">
        <v>500</v>
      </c>
      <c r="M66" s="24" t="s">
        <v>253</v>
      </c>
      <c r="N66" s="24" t="s">
        <v>213</v>
      </c>
      <c r="O66" s="23">
        <f>_xlfn.XLOOKUP(A66,'①单据编号-确认每单参与人员'!A:A,'①单据编号-确认每单参与人员'!C:C,0)</f>
        <v>1</v>
      </c>
      <c r="P66" s="23">
        <f>SUMIFS($O:$O,$D:$D,D66)</f>
        <v>4</v>
      </c>
      <c r="Q66" s="23" cm="1">
        <f t="array" ref="Q66">SUMPRODUCT(($D$3:D66=D66)*($O$3:O66))</f>
        <v>2</v>
      </c>
      <c r="R66" s="23" t="str">
        <f t="shared" si="1"/>
        <v>不扣</v>
      </c>
      <c r="S66" s="23">
        <f t="shared" si="0"/>
        <v>0</v>
      </c>
      <c r="T66" s="20">
        <f t="shared" si="2"/>
        <v>500</v>
      </c>
      <c r="U66" s="20">
        <f t="shared" si="3"/>
        <v>0</v>
      </c>
      <c r="V66" s="20">
        <f t="shared" si="4"/>
        <v>500</v>
      </c>
    </row>
    <row r="67" spans="1:22" ht="27.75" customHeight="1" x14ac:dyDescent="0.15">
      <c r="A67" s="20">
        <v>63</v>
      </c>
      <c r="B67" s="28" t="s">
        <v>15</v>
      </c>
      <c r="C67" s="21" t="s">
        <v>14</v>
      </c>
      <c r="D67" s="21" t="s">
        <v>254</v>
      </c>
      <c r="E67" s="23" t="str">
        <f>VLOOKUP(D67,'统计表-奖励'!C:C,1,0)</f>
        <v>贺丽</v>
      </c>
      <c r="F67" s="23"/>
      <c r="G67" s="23" t="s">
        <v>72</v>
      </c>
      <c r="H67" s="23" t="s">
        <v>209</v>
      </c>
      <c r="I67" s="23" t="s">
        <v>255</v>
      </c>
      <c r="J67" s="23" t="s">
        <v>256</v>
      </c>
      <c r="K67" s="23">
        <v>1280</v>
      </c>
      <c r="L67" s="23">
        <v>500</v>
      </c>
      <c r="M67" s="23" t="s">
        <v>224</v>
      </c>
      <c r="N67" s="23" t="s">
        <v>213</v>
      </c>
      <c r="O67" s="23">
        <f>_xlfn.XLOOKUP(A67,'①单据编号-确认每单参与人员'!A:A,'①单据编号-确认每单参与人员'!C:C,0)</f>
        <v>1</v>
      </c>
      <c r="P67" s="23">
        <f>SUMIFS($O:$O,$D:$D,D67)</f>
        <v>2</v>
      </c>
      <c r="Q67" s="23" cm="1">
        <f t="array" ref="Q67">SUMPRODUCT(($D$3:D67=D67)*($O$3:O67))</f>
        <v>1</v>
      </c>
      <c r="R67" s="23" t="str">
        <f t="shared" si="1"/>
        <v>不扣</v>
      </c>
      <c r="S67" s="23">
        <f t="shared" ref="S67:S120" si="5">IF(R67=1,L67,0)</f>
        <v>0</v>
      </c>
      <c r="T67" s="20">
        <f t="shared" si="2"/>
        <v>500</v>
      </c>
      <c r="U67" s="20">
        <f t="shared" si="3"/>
        <v>0</v>
      </c>
      <c r="V67" s="20">
        <f t="shared" si="4"/>
        <v>500</v>
      </c>
    </row>
    <row r="68" spans="1:22" ht="27.75" customHeight="1" x14ac:dyDescent="0.15">
      <c r="A68" s="20">
        <v>64</v>
      </c>
      <c r="B68" s="28" t="s">
        <v>15</v>
      </c>
      <c r="C68" s="21" t="s">
        <v>14</v>
      </c>
      <c r="D68" s="21" t="s">
        <v>254</v>
      </c>
      <c r="E68" s="23" t="str">
        <f>VLOOKUP(D68,'统计表-奖励'!C:C,1,0)</f>
        <v>贺丽</v>
      </c>
      <c r="F68" s="23"/>
      <c r="G68" s="23" t="s">
        <v>72</v>
      </c>
      <c r="H68" s="23" t="s">
        <v>209</v>
      </c>
      <c r="I68" s="23" t="s">
        <v>257</v>
      </c>
      <c r="J68" s="23" t="s">
        <v>258</v>
      </c>
      <c r="K68" s="23">
        <v>2000</v>
      </c>
      <c r="L68" s="23">
        <v>500</v>
      </c>
      <c r="M68" s="23" t="s">
        <v>212</v>
      </c>
      <c r="N68" s="23" t="s">
        <v>213</v>
      </c>
      <c r="O68" s="23">
        <f>_xlfn.XLOOKUP(A68,'①单据编号-确认每单参与人员'!A:A,'①单据编号-确认每单参与人员'!C:C,0)</f>
        <v>1</v>
      </c>
      <c r="P68" s="23">
        <f>SUMIFS($O:$O,$D:$D,D68)</f>
        <v>2</v>
      </c>
      <c r="Q68" s="23" cm="1">
        <f t="array" ref="Q68">SUMPRODUCT(($D$3:D68=D68)*($O$3:O68))</f>
        <v>2</v>
      </c>
      <c r="R68" s="23" t="str">
        <f t="shared" ref="R68:R131" si="6">IF(B68="","",IF(Q68&gt;=3,1,"不扣"))</f>
        <v>不扣</v>
      </c>
      <c r="S68" s="23">
        <f t="shared" si="5"/>
        <v>0</v>
      </c>
      <c r="T68" s="20">
        <f t="shared" ref="T68:T121" si="7">IF(O68=1,IF(AND(Q68&lt;=2,K68&gt;=500),500,IF(AND(Q68&gt;2,K68&lt;1000),K68,1000)),0)</f>
        <v>500</v>
      </c>
      <c r="U68" s="20">
        <f t="shared" ref="U68:U131" si="8">IF(O68&lt;1,IF(AND(Q68&lt;=2,K68&gt;=500),500,IF(AND(Q68&gt;2,K68&lt;1000),K68,1000)),0)*O68</f>
        <v>0</v>
      </c>
      <c r="V68" s="20">
        <f t="shared" ref="V68:V120" si="9">SUM(T68:U68)</f>
        <v>500</v>
      </c>
    </row>
    <row r="69" spans="1:22" ht="27.75" customHeight="1" x14ac:dyDescent="0.15">
      <c r="A69" s="20">
        <v>65</v>
      </c>
      <c r="B69" s="28" t="s">
        <v>15</v>
      </c>
      <c r="C69" s="21" t="s">
        <v>14</v>
      </c>
      <c r="D69" s="21" t="s">
        <v>259</v>
      </c>
      <c r="E69" s="23" t="str">
        <f>VLOOKUP(D69,'统计表-奖励'!C:C,1,0)</f>
        <v>赵情情</v>
      </c>
      <c r="F69" s="23"/>
      <c r="G69" s="23" t="s">
        <v>72</v>
      </c>
      <c r="H69" s="23" t="s">
        <v>209</v>
      </c>
      <c r="I69" s="23" t="s">
        <v>260</v>
      </c>
      <c r="J69" s="23" t="s">
        <v>261</v>
      </c>
      <c r="K69" s="23">
        <v>1000</v>
      </c>
      <c r="L69" s="23">
        <v>500</v>
      </c>
      <c r="M69" s="23" t="s">
        <v>212</v>
      </c>
      <c r="N69" s="23" t="s">
        <v>213</v>
      </c>
      <c r="O69" s="23">
        <f>_xlfn.XLOOKUP(A69,'①单据编号-确认每单参与人员'!A:A,'①单据编号-确认每单参与人员'!C:C,0)</f>
        <v>1</v>
      </c>
      <c r="P69" s="23">
        <f>SUMIFS($O:$O,$D:$D,D69)</f>
        <v>1</v>
      </c>
      <c r="Q69" s="23" cm="1">
        <f t="array" ref="Q69">SUMPRODUCT(($D$3:D69=D69)*($O$3:O69))</f>
        <v>1</v>
      </c>
      <c r="R69" s="23" t="str">
        <f t="shared" si="6"/>
        <v>不扣</v>
      </c>
      <c r="S69" s="23">
        <f t="shared" si="5"/>
        <v>0</v>
      </c>
      <c r="T69" s="20">
        <f t="shared" si="7"/>
        <v>500</v>
      </c>
      <c r="U69" s="20">
        <f t="shared" si="8"/>
        <v>0</v>
      </c>
      <c r="V69" s="20">
        <f t="shared" si="9"/>
        <v>500</v>
      </c>
    </row>
    <row r="70" spans="1:22" ht="27.75" customHeight="1" x14ac:dyDescent="0.15">
      <c r="A70" s="20">
        <v>66</v>
      </c>
      <c r="B70" s="28" t="s">
        <v>15</v>
      </c>
      <c r="C70" s="21" t="s">
        <v>37</v>
      </c>
      <c r="D70" s="21" t="s">
        <v>262</v>
      </c>
      <c r="E70" s="23" t="str">
        <f>VLOOKUP(D70,'统计表-奖励'!C:C,1,0)</f>
        <v>袁玉</v>
      </c>
      <c r="F70" s="23"/>
      <c r="G70" s="23" t="s">
        <v>72</v>
      </c>
      <c r="H70" s="23" t="s">
        <v>209</v>
      </c>
      <c r="I70" s="23" t="s">
        <v>263</v>
      </c>
      <c r="J70" s="23" t="s">
        <v>264</v>
      </c>
      <c r="K70" s="23">
        <v>1990</v>
      </c>
      <c r="L70" s="23">
        <v>500</v>
      </c>
      <c r="M70" s="23" t="s">
        <v>224</v>
      </c>
      <c r="N70" s="23" t="s">
        <v>213</v>
      </c>
      <c r="O70" s="23">
        <f>_xlfn.XLOOKUP(A70,'①单据编号-确认每单参与人员'!A:A,'①单据编号-确认每单参与人员'!C:C,0)</f>
        <v>1</v>
      </c>
      <c r="P70" s="23">
        <f>SUMIFS($O:$O,$D:$D,D70)</f>
        <v>1</v>
      </c>
      <c r="Q70" s="23" cm="1">
        <f t="array" ref="Q70">SUMPRODUCT(($D$3:D70=D70)*($O$3:O70))</f>
        <v>1</v>
      </c>
      <c r="R70" s="23" t="str">
        <f t="shared" si="6"/>
        <v>不扣</v>
      </c>
      <c r="S70" s="23">
        <f t="shared" si="5"/>
        <v>0</v>
      </c>
      <c r="T70" s="20">
        <f t="shared" si="7"/>
        <v>500</v>
      </c>
      <c r="U70" s="20">
        <f t="shared" si="8"/>
        <v>0</v>
      </c>
      <c r="V70" s="20">
        <f t="shared" si="9"/>
        <v>500</v>
      </c>
    </row>
    <row r="71" spans="1:22" ht="27.75" customHeight="1" x14ac:dyDescent="0.15">
      <c r="A71" s="20">
        <v>67</v>
      </c>
      <c r="B71" s="21" t="s">
        <v>15</v>
      </c>
      <c r="C71" s="21" t="s">
        <v>37</v>
      </c>
      <c r="D71" s="21" t="s">
        <v>143</v>
      </c>
      <c r="E71" s="23" t="str">
        <f>VLOOKUP(D71,'统计表-奖励'!C:C,1,0)</f>
        <v>郑丹</v>
      </c>
      <c r="F71" s="23"/>
      <c r="G71" s="23" t="s">
        <v>72</v>
      </c>
      <c r="H71" s="23" t="s">
        <v>209</v>
      </c>
      <c r="I71" s="23" t="s">
        <v>265</v>
      </c>
      <c r="J71" s="23" t="s">
        <v>266</v>
      </c>
      <c r="K71" s="23">
        <v>1000</v>
      </c>
      <c r="L71" s="23">
        <v>500</v>
      </c>
      <c r="M71" s="23" t="s">
        <v>212</v>
      </c>
      <c r="N71" s="23" t="s">
        <v>213</v>
      </c>
      <c r="O71" s="23">
        <f>_xlfn.XLOOKUP(A71,'①单据编号-确认每单参与人员'!A:A,'①单据编号-确认每单参与人员'!C:C,0)</f>
        <v>1</v>
      </c>
      <c r="P71" s="23">
        <f>SUMIFS($O:$O,$D:$D,D71)</f>
        <v>3</v>
      </c>
      <c r="Q71" s="23" cm="1">
        <f t="array" ref="Q71">SUMPRODUCT(($D$3:D71=D71)*($O$3:O71))</f>
        <v>2</v>
      </c>
      <c r="R71" s="23" t="str">
        <f t="shared" si="6"/>
        <v>不扣</v>
      </c>
      <c r="S71" s="23">
        <f t="shared" si="5"/>
        <v>0</v>
      </c>
      <c r="T71" s="20">
        <f t="shared" si="7"/>
        <v>500</v>
      </c>
      <c r="U71" s="20">
        <f t="shared" si="8"/>
        <v>0</v>
      </c>
      <c r="V71" s="20">
        <f t="shared" si="9"/>
        <v>500</v>
      </c>
    </row>
    <row r="72" spans="1:22" ht="27.75" customHeight="1" x14ac:dyDescent="0.15">
      <c r="A72" s="20">
        <v>68</v>
      </c>
      <c r="B72" s="28" t="s">
        <v>22</v>
      </c>
      <c r="C72" s="21" t="s">
        <v>36</v>
      </c>
      <c r="D72" s="21" t="s">
        <v>267</v>
      </c>
      <c r="E72" s="23" t="str">
        <f>VLOOKUP(D72,'统计表-奖励'!C:C,1,0)</f>
        <v>刘九招</v>
      </c>
      <c r="F72" s="23"/>
      <c r="G72" s="23" t="s">
        <v>72</v>
      </c>
      <c r="H72" s="23" t="s">
        <v>209</v>
      </c>
      <c r="I72" s="23" t="s">
        <v>268</v>
      </c>
      <c r="J72" s="23" t="s">
        <v>269</v>
      </c>
      <c r="K72" s="23">
        <v>666</v>
      </c>
      <c r="L72" s="23">
        <v>500</v>
      </c>
      <c r="M72" s="23" t="s">
        <v>212</v>
      </c>
      <c r="N72" s="23" t="s">
        <v>213</v>
      </c>
      <c r="O72" s="23">
        <f>_xlfn.XLOOKUP(A72,'①单据编号-确认每单参与人员'!A:A,'①单据编号-确认每单参与人员'!C:C,0)</f>
        <v>1</v>
      </c>
      <c r="P72" s="23">
        <f>SUMIFS($O:$O,$D:$D,D72)</f>
        <v>4</v>
      </c>
      <c r="Q72" s="23" cm="1">
        <f t="array" ref="Q72">SUMPRODUCT(($D$3:D72=D72)*($O$3:O72))</f>
        <v>1</v>
      </c>
      <c r="R72" s="23" t="str">
        <f t="shared" si="6"/>
        <v>不扣</v>
      </c>
      <c r="S72" s="23">
        <f t="shared" si="5"/>
        <v>0</v>
      </c>
      <c r="T72" s="20">
        <f t="shared" si="7"/>
        <v>500</v>
      </c>
      <c r="U72" s="20">
        <f t="shared" si="8"/>
        <v>0</v>
      </c>
      <c r="V72" s="20">
        <f t="shared" si="9"/>
        <v>500</v>
      </c>
    </row>
    <row r="73" spans="1:22" ht="27.75" customHeight="1" x14ac:dyDescent="0.15">
      <c r="A73" s="20">
        <v>69</v>
      </c>
      <c r="B73" s="21" t="s">
        <v>22</v>
      </c>
      <c r="C73" s="21" t="s">
        <v>36</v>
      </c>
      <c r="D73" s="21" t="s">
        <v>149</v>
      </c>
      <c r="E73" s="23" t="str">
        <f>VLOOKUP(D73,'统计表-奖励'!C:C,1,0)</f>
        <v>郝中南</v>
      </c>
      <c r="F73" s="23"/>
      <c r="G73" s="23" t="s">
        <v>72</v>
      </c>
      <c r="H73" s="23" t="s">
        <v>209</v>
      </c>
      <c r="I73" s="23" t="s">
        <v>270</v>
      </c>
      <c r="J73" s="23" t="s">
        <v>271</v>
      </c>
      <c r="K73" s="23">
        <v>1012</v>
      </c>
      <c r="L73" s="23">
        <v>500</v>
      </c>
      <c r="M73" s="23" t="s">
        <v>272</v>
      </c>
      <c r="N73" s="23" t="s">
        <v>213</v>
      </c>
      <c r="O73" s="23">
        <f>_xlfn.XLOOKUP(A73,'①单据编号-确认每单参与人员'!A:A,'①单据编号-确认每单参与人员'!C:C,0)</f>
        <v>1</v>
      </c>
      <c r="P73" s="23">
        <f>SUMIFS($O:$O,$D:$D,D73)</f>
        <v>2.5</v>
      </c>
      <c r="Q73" s="23" cm="1">
        <f t="array" ref="Q73">SUMPRODUCT(($D$3:D73=D73)*($O$3:O73))</f>
        <v>1.5</v>
      </c>
      <c r="R73" s="23" t="str">
        <f t="shared" si="6"/>
        <v>不扣</v>
      </c>
      <c r="S73" s="23">
        <f t="shared" si="5"/>
        <v>0</v>
      </c>
      <c r="T73" s="20">
        <f t="shared" si="7"/>
        <v>500</v>
      </c>
      <c r="U73" s="20">
        <f t="shared" si="8"/>
        <v>0</v>
      </c>
      <c r="V73" s="20">
        <f t="shared" si="9"/>
        <v>500</v>
      </c>
    </row>
    <row r="74" spans="1:22" ht="27.75" customHeight="1" x14ac:dyDescent="0.15">
      <c r="A74" s="20">
        <v>70</v>
      </c>
      <c r="B74" s="21" t="s">
        <v>22</v>
      </c>
      <c r="C74" s="21" t="s">
        <v>24</v>
      </c>
      <c r="D74" s="21" t="s">
        <v>150</v>
      </c>
      <c r="E74" s="23" t="str">
        <f>VLOOKUP(D74,'统计表-奖励'!C:C,1,0)</f>
        <v>张候敏</v>
      </c>
      <c r="F74" s="23"/>
      <c r="G74" s="23" t="s">
        <v>72</v>
      </c>
      <c r="H74" s="23" t="s">
        <v>209</v>
      </c>
      <c r="I74" s="23" t="s">
        <v>273</v>
      </c>
      <c r="J74" s="23" t="s">
        <v>274</v>
      </c>
      <c r="K74" s="23">
        <v>4078</v>
      </c>
      <c r="L74" s="23">
        <v>250</v>
      </c>
      <c r="M74" s="23" t="s">
        <v>212</v>
      </c>
      <c r="N74" s="23" t="s">
        <v>213</v>
      </c>
      <c r="O74" s="23">
        <f>_xlfn.XLOOKUP(A74,'①单据编号-确认每单参与人员'!A:A,'①单据编号-确认每单参与人员'!C:C,0)</f>
        <v>0.5</v>
      </c>
      <c r="P74" s="23">
        <f>SUMIFS($O:$O,$D:$D,D74)</f>
        <v>3</v>
      </c>
      <c r="Q74" s="23" cm="1">
        <f t="array" ref="Q74">SUMPRODUCT(($D$3:D74=D74)*($O$3:O74))</f>
        <v>1.5</v>
      </c>
      <c r="R74" s="23" t="str">
        <f t="shared" si="6"/>
        <v>不扣</v>
      </c>
      <c r="S74" s="23">
        <f t="shared" si="5"/>
        <v>0</v>
      </c>
      <c r="T74" s="20">
        <f t="shared" si="7"/>
        <v>0</v>
      </c>
      <c r="U74" s="20">
        <f t="shared" si="8"/>
        <v>250</v>
      </c>
      <c r="V74" s="20">
        <f t="shared" si="9"/>
        <v>250</v>
      </c>
    </row>
    <row r="75" spans="1:22" ht="27.75" customHeight="1" x14ac:dyDescent="0.15">
      <c r="A75" s="20">
        <v>70</v>
      </c>
      <c r="B75" s="21" t="s">
        <v>22</v>
      </c>
      <c r="C75" s="21" t="s">
        <v>24</v>
      </c>
      <c r="D75" s="21" t="s">
        <v>153</v>
      </c>
      <c r="E75" s="23" t="str">
        <f>VLOOKUP(D75,'统计表-奖励'!C:C,1,0)</f>
        <v>余文</v>
      </c>
      <c r="F75" s="23"/>
      <c r="G75" s="23" t="s">
        <v>72</v>
      </c>
      <c r="H75" s="23" t="s">
        <v>209</v>
      </c>
      <c r="I75" s="23" t="s">
        <v>273</v>
      </c>
      <c r="J75" s="23" t="s">
        <v>274</v>
      </c>
      <c r="K75" s="23">
        <v>4078</v>
      </c>
      <c r="L75" s="29">
        <v>500</v>
      </c>
      <c r="M75" s="23" t="s">
        <v>212</v>
      </c>
      <c r="N75" s="23" t="s">
        <v>213</v>
      </c>
      <c r="O75" s="23">
        <f>_xlfn.XLOOKUP(A75,'①单据编号-确认每单参与人员'!A:A,'①单据编号-确认每单参与人员'!C:C,0)</f>
        <v>0.5</v>
      </c>
      <c r="P75" s="23">
        <f>SUMIFS($O:$O,$D:$D,D75)</f>
        <v>4</v>
      </c>
      <c r="Q75" s="23" cm="1">
        <f t="array" ref="Q75">SUMPRODUCT(($D$3:D75=D75)*($O$3:O75))</f>
        <v>2.5</v>
      </c>
      <c r="R75" s="23" t="str">
        <f t="shared" si="6"/>
        <v>不扣</v>
      </c>
      <c r="S75" s="23">
        <f t="shared" si="5"/>
        <v>0</v>
      </c>
      <c r="T75" s="20">
        <f t="shared" si="7"/>
        <v>0</v>
      </c>
      <c r="U75" s="20">
        <f t="shared" si="8"/>
        <v>500</v>
      </c>
      <c r="V75" s="20">
        <f t="shared" si="9"/>
        <v>500</v>
      </c>
    </row>
    <row r="76" spans="1:22" ht="27.75" customHeight="1" x14ac:dyDescent="0.15">
      <c r="A76" s="20">
        <v>71</v>
      </c>
      <c r="B76" s="28" t="s">
        <v>22</v>
      </c>
      <c r="C76" s="21" t="s">
        <v>26</v>
      </c>
      <c r="D76" s="21" t="s">
        <v>275</v>
      </c>
      <c r="E76" s="23" t="str">
        <f>VLOOKUP(D76,'统计表-奖励'!C:C,1,0)</f>
        <v>吴馨蕊</v>
      </c>
      <c r="F76" s="23"/>
      <c r="G76" s="23" t="s">
        <v>72</v>
      </c>
      <c r="H76" s="23" t="s">
        <v>209</v>
      </c>
      <c r="I76" s="23" t="s">
        <v>276</v>
      </c>
      <c r="J76" s="23" t="s">
        <v>277</v>
      </c>
      <c r="K76" s="23">
        <v>1000</v>
      </c>
      <c r="L76" s="23">
        <v>250</v>
      </c>
      <c r="M76" s="23" t="s">
        <v>212</v>
      </c>
      <c r="N76" s="23" t="s">
        <v>213</v>
      </c>
      <c r="O76" s="23">
        <f>_xlfn.XLOOKUP(A76,'①单据编号-确认每单参与人员'!A:A,'①单据编号-确认每单参与人员'!C:C,0)</f>
        <v>0.5</v>
      </c>
      <c r="P76" s="23">
        <f>SUMIFS($O:$O,$D:$D,D76)</f>
        <v>1.5</v>
      </c>
      <c r="Q76" s="23" cm="1">
        <f t="array" ref="Q76">SUMPRODUCT(($D$3:D76=D76)*($O$3:O76))</f>
        <v>0.5</v>
      </c>
      <c r="R76" s="23" t="str">
        <f t="shared" si="6"/>
        <v>不扣</v>
      </c>
      <c r="S76" s="23">
        <f t="shared" si="5"/>
        <v>0</v>
      </c>
      <c r="T76" s="20">
        <f t="shared" si="7"/>
        <v>0</v>
      </c>
      <c r="U76" s="20">
        <f t="shared" si="8"/>
        <v>250</v>
      </c>
      <c r="V76" s="20">
        <f t="shared" si="9"/>
        <v>250</v>
      </c>
    </row>
    <row r="77" spans="1:22" ht="27.75" customHeight="1" x14ac:dyDescent="0.15">
      <c r="A77" s="20">
        <v>71</v>
      </c>
      <c r="B77" s="28" t="s">
        <v>22</v>
      </c>
      <c r="C77" s="21" t="s">
        <v>26</v>
      </c>
      <c r="D77" s="21" t="s">
        <v>278</v>
      </c>
      <c r="E77" s="23" t="str">
        <f>VLOOKUP(D77,'统计表-奖励'!C:C,1,0)</f>
        <v>谢娟</v>
      </c>
      <c r="F77" s="23"/>
      <c r="G77" s="23" t="s">
        <v>72</v>
      </c>
      <c r="H77" s="23" t="s">
        <v>209</v>
      </c>
      <c r="I77" s="23" t="s">
        <v>276</v>
      </c>
      <c r="J77" s="23" t="s">
        <v>277</v>
      </c>
      <c r="K77" s="23">
        <v>1000</v>
      </c>
      <c r="L77" s="23">
        <v>250</v>
      </c>
      <c r="M77" s="23" t="s">
        <v>212</v>
      </c>
      <c r="N77" s="23" t="s">
        <v>213</v>
      </c>
      <c r="O77" s="23">
        <f>_xlfn.XLOOKUP(A77,'①单据编号-确认每单参与人员'!A:A,'①单据编号-确认每单参与人员'!C:C,0)</f>
        <v>0.5</v>
      </c>
      <c r="P77" s="23">
        <f>SUMIFS($O:$O,$D:$D,D77)</f>
        <v>1</v>
      </c>
      <c r="Q77" s="23" cm="1">
        <f t="array" ref="Q77">SUMPRODUCT(($D$3:D77=D77)*($O$3:O77))</f>
        <v>0.5</v>
      </c>
      <c r="R77" s="23" t="str">
        <f t="shared" si="6"/>
        <v>不扣</v>
      </c>
      <c r="S77" s="23">
        <f t="shared" si="5"/>
        <v>0</v>
      </c>
      <c r="T77" s="20">
        <f t="shared" si="7"/>
        <v>0</v>
      </c>
      <c r="U77" s="20">
        <f t="shared" si="8"/>
        <v>250</v>
      </c>
      <c r="V77" s="20">
        <f t="shared" si="9"/>
        <v>250</v>
      </c>
    </row>
    <row r="78" spans="1:22" ht="27.75" customHeight="1" x14ac:dyDescent="0.15">
      <c r="A78" s="20">
        <v>72</v>
      </c>
      <c r="B78" s="21" t="s">
        <v>22</v>
      </c>
      <c r="C78" s="21" t="s">
        <v>23</v>
      </c>
      <c r="D78" s="21" t="s">
        <v>168</v>
      </c>
      <c r="E78" s="23" t="str">
        <f>VLOOKUP(D78,'统计表-奖励'!C:C,1,0)</f>
        <v>顾红艳</v>
      </c>
      <c r="F78" s="23"/>
      <c r="G78" s="23" t="s">
        <v>72</v>
      </c>
      <c r="H78" s="23" t="s">
        <v>209</v>
      </c>
      <c r="I78" s="23" t="s">
        <v>279</v>
      </c>
      <c r="J78" s="23" t="s">
        <v>82</v>
      </c>
      <c r="K78" s="23">
        <v>5800</v>
      </c>
      <c r="L78" s="23">
        <v>500</v>
      </c>
      <c r="M78" s="23" t="s">
        <v>280</v>
      </c>
      <c r="N78" s="23" t="s">
        <v>213</v>
      </c>
      <c r="O78" s="23">
        <f>_xlfn.XLOOKUP(A78,'①单据编号-确认每单参与人员'!A:A,'①单据编号-确认每单参与人员'!C:C,0)</f>
        <v>1</v>
      </c>
      <c r="P78" s="23">
        <f>SUMIFS($O:$O,$D:$D,D78)</f>
        <v>4</v>
      </c>
      <c r="Q78" s="23" cm="1">
        <f t="array" ref="Q78">SUMPRODUCT(($D$3:D78=D78)*($O$3:O78))</f>
        <v>2</v>
      </c>
      <c r="R78" s="23" t="str">
        <f t="shared" si="6"/>
        <v>不扣</v>
      </c>
      <c r="S78" s="23">
        <f t="shared" si="5"/>
        <v>0</v>
      </c>
      <c r="T78" s="20">
        <f t="shared" si="7"/>
        <v>500</v>
      </c>
      <c r="U78" s="20">
        <f t="shared" si="8"/>
        <v>0</v>
      </c>
      <c r="V78" s="20">
        <f t="shared" si="9"/>
        <v>500</v>
      </c>
    </row>
    <row r="79" spans="1:22" ht="27.75" customHeight="1" x14ac:dyDescent="0.15">
      <c r="A79" s="20">
        <v>73</v>
      </c>
      <c r="B79" s="28" t="s">
        <v>22</v>
      </c>
      <c r="C79" s="21" t="s">
        <v>23</v>
      </c>
      <c r="D79" s="21" t="s">
        <v>281</v>
      </c>
      <c r="E79" s="23" t="str">
        <f>VLOOKUP(D79,'统计表-奖励'!C:C,1,0)</f>
        <v>梁婷</v>
      </c>
      <c r="F79" s="23"/>
      <c r="G79" s="23" t="s">
        <v>72</v>
      </c>
      <c r="H79" s="23" t="s">
        <v>209</v>
      </c>
      <c r="I79" s="23" t="s">
        <v>279</v>
      </c>
      <c r="J79" s="23" t="s">
        <v>282</v>
      </c>
      <c r="K79" s="23">
        <v>1980</v>
      </c>
      <c r="L79" s="23">
        <v>500</v>
      </c>
      <c r="M79" s="23" t="s">
        <v>212</v>
      </c>
      <c r="N79" s="23" t="s">
        <v>213</v>
      </c>
      <c r="O79" s="23">
        <f>_xlfn.XLOOKUP(A79,'①单据编号-确认每单参与人员'!A:A,'①单据编号-确认每单参与人员'!C:C,0)</f>
        <v>1</v>
      </c>
      <c r="P79" s="23">
        <f>SUMIFS($O:$O,$D:$D,D79)</f>
        <v>4</v>
      </c>
      <c r="Q79" s="23" cm="1">
        <f t="array" ref="Q79">SUMPRODUCT(($D$3:D79=D79)*($O$3:O79))</f>
        <v>1</v>
      </c>
      <c r="R79" s="23" t="str">
        <f t="shared" si="6"/>
        <v>不扣</v>
      </c>
      <c r="S79" s="23">
        <f t="shared" si="5"/>
        <v>0</v>
      </c>
      <c r="T79" s="20">
        <f t="shared" si="7"/>
        <v>500</v>
      </c>
      <c r="U79" s="20">
        <f t="shared" si="8"/>
        <v>0</v>
      </c>
      <c r="V79" s="20">
        <f t="shared" si="9"/>
        <v>500</v>
      </c>
    </row>
    <row r="80" spans="1:22" ht="27.75" customHeight="1" x14ac:dyDescent="0.15">
      <c r="A80" s="20">
        <v>74</v>
      </c>
      <c r="B80" s="28" t="s">
        <v>22</v>
      </c>
      <c r="C80" s="21" t="s">
        <v>23</v>
      </c>
      <c r="D80" s="21" t="s">
        <v>281</v>
      </c>
      <c r="E80" s="23" t="str">
        <f>VLOOKUP(D80,'统计表-奖励'!C:C,1,0)</f>
        <v>梁婷</v>
      </c>
      <c r="F80" s="23"/>
      <c r="G80" s="23" t="s">
        <v>72</v>
      </c>
      <c r="H80" s="23" t="s">
        <v>209</v>
      </c>
      <c r="I80" s="23" t="s">
        <v>279</v>
      </c>
      <c r="J80" s="23" t="s">
        <v>283</v>
      </c>
      <c r="K80" s="23">
        <v>1980</v>
      </c>
      <c r="L80" s="23">
        <v>500</v>
      </c>
      <c r="M80" s="23" t="s">
        <v>212</v>
      </c>
      <c r="N80" s="23" t="s">
        <v>213</v>
      </c>
      <c r="O80" s="23">
        <f>_xlfn.XLOOKUP(A80,'①单据编号-确认每单参与人员'!A:A,'①单据编号-确认每单参与人员'!C:C,0)</f>
        <v>1</v>
      </c>
      <c r="P80" s="23">
        <f>SUMIFS($O:$O,$D:$D,D80)</f>
        <v>4</v>
      </c>
      <c r="Q80" s="23" cm="1">
        <f t="array" ref="Q80">SUMPRODUCT(($D$3:D80=D80)*($O$3:O80))</f>
        <v>2</v>
      </c>
      <c r="R80" s="23" t="str">
        <f t="shared" si="6"/>
        <v>不扣</v>
      </c>
      <c r="S80" s="23">
        <f t="shared" si="5"/>
        <v>0</v>
      </c>
      <c r="T80" s="20">
        <f t="shared" si="7"/>
        <v>500</v>
      </c>
      <c r="U80" s="20">
        <f t="shared" si="8"/>
        <v>0</v>
      </c>
      <c r="V80" s="20">
        <f t="shared" si="9"/>
        <v>500</v>
      </c>
    </row>
    <row r="81" spans="1:22" ht="27.75" customHeight="1" x14ac:dyDescent="0.15">
      <c r="A81" s="20">
        <v>75</v>
      </c>
      <c r="B81" s="21" t="s">
        <v>22</v>
      </c>
      <c r="C81" s="21" t="s">
        <v>21</v>
      </c>
      <c r="D81" s="21" t="s">
        <v>178</v>
      </c>
      <c r="E81" s="23" t="str">
        <f>VLOOKUP(D81,'统计表-奖励'!C:C,1,0)</f>
        <v>马菁</v>
      </c>
      <c r="F81" s="23"/>
      <c r="G81" s="23" t="s">
        <v>72</v>
      </c>
      <c r="H81" s="23" t="s">
        <v>209</v>
      </c>
      <c r="I81" s="23" t="s">
        <v>284</v>
      </c>
      <c r="J81" s="23" t="s">
        <v>285</v>
      </c>
      <c r="K81" s="23">
        <v>6800</v>
      </c>
      <c r="L81" s="23">
        <v>500</v>
      </c>
      <c r="M81" s="24" t="s">
        <v>546</v>
      </c>
      <c r="N81" s="23" t="s">
        <v>213</v>
      </c>
      <c r="O81" s="23">
        <f>_xlfn.XLOOKUP(A81,'①单据编号-确认每单参与人员'!A:A,'①单据编号-确认每单参与人员'!C:C,0)</f>
        <v>1</v>
      </c>
      <c r="P81" s="23">
        <f>SUMIFS($O:$O,$D:$D,D81)</f>
        <v>4</v>
      </c>
      <c r="Q81" s="23" cm="1">
        <f t="array" ref="Q81">SUMPRODUCT(($D$3:D81=D81)*($O$3:O81))</f>
        <v>2</v>
      </c>
      <c r="R81" s="23" t="str">
        <f t="shared" si="6"/>
        <v>不扣</v>
      </c>
      <c r="S81" s="23">
        <f t="shared" si="5"/>
        <v>0</v>
      </c>
      <c r="T81" s="20">
        <f t="shared" si="7"/>
        <v>500</v>
      </c>
      <c r="U81" s="20">
        <f t="shared" si="8"/>
        <v>0</v>
      </c>
      <c r="V81" s="20">
        <f t="shared" si="9"/>
        <v>500</v>
      </c>
    </row>
    <row r="82" spans="1:22" ht="27.75" customHeight="1" x14ac:dyDescent="0.15">
      <c r="A82" s="20">
        <v>76</v>
      </c>
      <c r="B82" s="21" t="s">
        <v>22</v>
      </c>
      <c r="C82" s="21" t="s">
        <v>27</v>
      </c>
      <c r="D82" s="21" t="s">
        <v>286</v>
      </c>
      <c r="E82" s="23" t="str">
        <f>VLOOKUP(D82,'统计表-奖励'!C:C,1,0)</f>
        <v>李彩华</v>
      </c>
      <c r="F82" s="23"/>
      <c r="G82" s="23" t="s">
        <v>72</v>
      </c>
      <c r="H82" s="23" t="s">
        <v>209</v>
      </c>
      <c r="I82" s="23" t="s">
        <v>287</v>
      </c>
      <c r="J82" s="23" t="s">
        <v>288</v>
      </c>
      <c r="K82" s="23">
        <v>2000</v>
      </c>
      <c r="L82" s="23">
        <v>500</v>
      </c>
      <c r="M82" s="24" t="s">
        <v>289</v>
      </c>
      <c r="N82" s="23" t="s">
        <v>213</v>
      </c>
      <c r="O82" s="23">
        <f>_xlfn.XLOOKUP(A82,'①单据编号-确认每单参与人员'!A:A,'①单据编号-确认每单参与人员'!C:C,0)</f>
        <v>1</v>
      </c>
      <c r="P82" s="23">
        <f>SUMIFS($O:$O,$D:$D,D82)</f>
        <v>1</v>
      </c>
      <c r="Q82" s="23" cm="1">
        <f t="array" ref="Q82">SUMPRODUCT(($D$3:D82=D82)*($O$3:O82))</f>
        <v>1</v>
      </c>
      <c r="R82" s="23" t="str">
        <f t="shared" si="6"/>
        <v>不扣</v>
      </c>
      <c r="S82" s="23">
        <f t="shared" si="5"/>
        <v>0</v>
      </c>
      <c r="T82" s="20">
        <f t="shared" si="7"/>
        <v>500</v>
      </c>
      <c r="U82" s="20">
        <f t="shared" si="8"/>
        <v>0</v>
      </c>
      <c r="V82" s="20">
        <f t="shared" si="9"/>
        <v>500</v>
      </c>
    </row>
    <row r="83" spans="1:22" ht="27.75" customHeight="1" x14ac:dyDescent="0.15">
      <c r="A83" s="20">
        <v>77</v>
      </c>
      <c r="B83" s="28" t="s">
        <v>22</v>
      </c>
      <c r="C83" s="21" t="s">
        <v>27</v>
      </c>
      <c r="D83" s="21" t="s">
        <v>290</v>
      </c>
      <c r="E83" s="23" t="str">
        <f>VLOOKUP(D83,'统计表-奖励'!C:C,1,0)</f>
        <v>冉芳霞</v>
      </c>
      <c r="F83" s="23"/>
      <c r="G83" s="23" t="s">
        <v>72</v>
      </c>
      <c r="H83" s="23" t="s">
        <v>209</v>
      </c>
      <c r="I83" s="23" t="s">
        <v>291</v>
      </c>
      <c r="J83" s="23" t="s">
        <v>292</v>
      </c>
      <c r="K83" s="23">
        <v>3000</v>
      </c>
      <c r="L83" s="23">
        <v>500</v>
      </c>
      <c r="M83" s="24" t="s">
        <v>293</v>
      </c>
      <c r="N83" s="23" t="s">
        <v>213</v>
      </c>
      <c r="O83" s="23">
        <f>_xlfn.XLOOKUP(A83,'①单据编号-确认每单参与人员'!A:A,'①单据编号-确认每单参与人员'!C:C,0)</f>
        <v>1</v>
      </c>
      <c r="P83" s="23">
        <f>SUMIFS($O:$O,$D:$D,D83)</f>
        <v>2</v>
      </c>
      <c r="Q83" s="23" cm="1">
        <f t="array" ref="Q83">SUMPRODUCT(($D$3:D83=D83)*($O$3:O83))</f>
        <v>1</v>
      </c>
      <c r="R83" s="23" t="str">
        <f t="shared" si="6"/>
        <v>不扣</v>
      </c>
      <c r="S83" s="23">
        <f t="shared" si="5"/>
        <v>0</v>
      </c>
      <c r="T83" s="20">
        <f t="shared" si="7"/>
        <v>500</v>
      </c>
      <c r="U83" s="20">
        <f t="shared" si="8"/>
        <v>0</v>
      </c>
      <c r="V83" s="20">
        <f t="shared" si="9"/>
        <v>500</v>
      </c>
    </row>
    <row r="84" spans="1:22" ht="27.75" customHeight="1" x14ac:dyDescent="0.15">
      <c r="A84" s="20">
        <v>78</v>
      </c>
      <c r="B84" s="21" t="s">
        <v>22</v>
      </c>
      <c r="C84" s="21" t="s">
        <v>27</v>
      </c>
      <c r="D84" s="21" t="s">
        <v>181</v>
      </c>
      <c r="E84" s="23" t="str">
        <f>VLOOKUP(D84,'统计表-奖励'!C:C,1,0)</f>
        <v>谭萍</v>
      </c>
      <c r="F84" s="23"/>
      <c r="G84" s="23" t="s">
        <v>72</v>
      </c>
      <c r="H84" s="23" t="s">
        <v>209</v>
      </c>
      <c r="I84" s="23" t="s">
        <v>294</v>
      </c>
      <c r="J84" s="23" t="s">
        <v>295</v>
      </c>
      <c r="K84" s="23">
        <v>3980</v>
      </c>
      <c r="L84" s="23">
        <v>1000</v>
      </c>
      <c r="M84" s="23" t="s">
        <v>244</v>
      </c>
      <c r="N84" s="23" t="s">
        <v>245</v>
      </c>
      <c r="O84" s="23">
        <f>_xlfn.XLOOKUP(A84,'①单据编号-确认每单参与人员'!A:A,'①单据编号-确认每单参与人员'!C:C,0)</f>
        <v>1</v>
      </c>
      <c r="P84" s="23">
        <f>SUMIFS($O:$O,$D:$D,D84)</f>
        <v>4</v>
      </c>
      <c r="Q84" s="23" cm="1">
        <f t="array" ref="Q84">SUMPRODUCT(($D$3:D84=D84)*($O$3:O84))</f>
        <v>3</v>
      </c>
      <c r="R84" s="23">
        <f t="shared" si="6"/>
        <v>1</v>
      </c>
      <c r="S84" s="23">
        <f t="shared" si="5"/>
        <v>1000</v>
      </c>
      <c r="T84" s="20">
        <f t="shared" si="7"/>
        <v>1000</v>
      </c>
      <c r="U84" s="20">
        <f t="shared" si="8"/>
        <v>0</v>
      </c>
      <c r="V84" s="20">
        <f t="shared" si="9"/>
        <v>1000</v>
      </c>
    </row>
    <row r="85" spans="1:22" ht="27.75" customHeight="1" x14ac:dyDescent="0.15">
      <c r="A85" s="20">
        <v>79</v>
      </c>
      <c r="B85" s="28" t="s">
        <v>22</v>
      </c>
      <c r="C85" s="21" t="s">
        <v>25</v>
      </c>
      <c r="D85" s="21" t="s">
        <v>296</v>
      </c>
      <c r="E85" s="23" t="str">
        <f>VLOOKUP(D85,'统计表-奖励'!C:C,1,0)</f>
        <v>刘晓丽</v>
      </c>
      <c r="F85" s="23"/>
      <c r="G85" s="23" t="s">
        <v>72</v>
      </c>
      <c r="H85" s="23" t="s">
        <v>209</v>
      </c>
      <c r="I85" s="23" t="s">
        <v>297</v>
      </c>
      <c r="J85" s="23" t="s">
        <v>298</v>
      </c>
      <c r="K85" s="23">
        <v>2000</v>
      </c>
      <c r="L85" s="23">
        <v>500</v>
      </c>
      <c r="M85" s="24" t="s">
        <v>299</v>
      </c>
      <c r="N85" s="23" t="s">
        <v>213</v>
      </c>
      <c r="O85" s="23">
        <f>_xlfn.XLOOKUP(A85,'①单据编号-确认每单参与人员'!A:A,'①单据编号-确认每单参与人员'!C:C,0)</f>
        <v>1</v>
      </c>
      <c r="P85" s="23">
        <f>SUMIFS($O:$O,$D:$D,D85)</f>
        <v>1</v>
      </c>
      <c r="Q85" s="23" cm="1">
        <f t="array" ref="Q85">SUMPRODUCT(($D$3:D85=D85)*($O$3:O85))</f>
        <v>1</v>
      </c>
      <c r="R85" s="23" t="str">
        <f t="shared" si="6"/>
        <v>不扣</v>
      </c>
      <c r="S85" s="23">
        <f t="shared" si="5"/>
        <v>0</v>
      </c>
      <c r="T85" s="20">
        <f t="shared" si="7"/>
        <v>500</v>
      </c>
      <c r="U85" s="20">
        <f t="shared" si="8"/>
        <v>0</v>
      </c>
      <c r="V85" s="20">
        <f t="shared" si="9"/>
        <v>500</v>
      </c>
    </row>
    <row r="86" spans="1:22" ht="27.75" customHeight="1" x14ac:dyDescent="0.15">
      <c r="A86" s="20">
        <v>80</v>
      </c>
      <c r="B86" s="21" t="s">
        <v>29</v>
      </c>
      <c r="C86" s="21" t="s">
        <v>31</v>
      </c>
      <c r="D86" s="21" t="s">
        <v>192</v>
      </c>
      <c r="E86" s="23" t="str">
        <f>VLOOKUP(D86,'统计表-奖励'!C:C,1,0)</f>
        <v>石海力</v>
      </c>
      <c r="F86" s="23"/>
      <c r="G86" s="23" t="s">
        <v>72</v>
      </c>
      <c r="H86" s="23" t="s">
        <v>209</v>
      </c>
      <c r="I86" s="23" t="s">
        <v>300</v>
      </c>
      <c r="J86" s="23" t="s">
        <v>301</v>
      </c>
      <c r="K86" s="23">
        <v>1000</v>
      </c>
      <c r="L86" s="23">
        <v>1000</v>
      </c>
      <c r="M86" s="23" t="s">
        <v>212</v>
      </c>
      <c r="N86" s="23" t="s">
        <v>213</v>
      </c>
      <c r="O86" s="23">
        <f>_xlfn.XLOOKUP(A86,'①单据编号-确认每单参与人员'!A:A,'①单据编号-确认每单参与人员'!C:C,0)</f>
        <v>1</v>
      </c>
      <c r="P86" s="23">
        <f>SUMIFS($O:$O,$D:$D,D86)</f>
        <v>6</v>
      </c>
      <c r="Q86" s="23" cm="1">
        <f t="array" ref="Q86">SUMPRODUCT(($D$3:D86=D86)*($O$3:O86))</f>
        <v>3</v>
      </c>
      <c r="R86" s="23">
        <f t="shared" si="6"/>
        <v>1</v>
      </c>
      <c r="S86" s="23">
        <f t="shared" si="5"/>
        <v>1000</v>
      </c>
      <c r="T86" s="20">
        <f t="shared" si="7"/>
        <v>1000</v>
      </c>
      <c r="U86" s="20">
        <f t="shared" si="8"/>
        <v>0</v>
      </c>
      <c r="V86" s="20">
        <f t="shared" si="9"/>
        <v>1000</v>
      </c>
    </row>
    <row r="87" spans="1:22" ht="27.75" customHeight="1" x14ac:dyDescent="0.15">
      <c r="A87" s="20">
        <v>81</v>
      </c>
      <c r="B87" s="28" t="s">
        <v>29</v>
      </c>
      <c r="C87" s="21" t="s">
        <v>28</v>
      </c>
      <c r="D87" s="21" t="s">
        <v>302</v>
      </c>
      <c r="E87" s="23" t="str">
        <f>VLOOKUP(D87,'统计表-奖励'!C:C,1,0)</f>
        <v>李巧娇</v>
      </c>
      <c r="F87" s="23"/>
      <c r="G87" s="23" t="s">
        <v>72</v>
      </c>
      <c r="H87" s="23" t="s">
        <v>209</v>
      </c>
      <c r="I87" s="23" t="s">
        <v>303</v>
      </c>
      <c r="J87" s="23" t="s">
        <v>304</v>
      </c>
      <c r="K87" s="23">
        <v>3980</v>
      </c>
      <c r="L87" s="23">
        <v>500</v>
      </c>
      <c r="M87" s="24" t="s">
        <v>244</v>
      </c>
      <c r="N87" s="23" t="s">
        <v>245</v>
      </c>
      <c r="O87" s="23">
        <f>_xlfn.XLOOKUP(A87,'①单据编号-确认每单参与人员'!A:A,'①单据编号-确认每单参与人员'!C:C,0)</f>
        <v>1</v>
      </c>
      <c r="P87" s="23">
        <f>SUMIFS($O:$O,$D:$D,D87)</f>
        <v>2</v>
      </c>
      <c r="Q87" s="23" cm="1">
        <f t="array" ref="Q87">SUMPRODUCT(($D$3:D87=D87)*($O$3:O87))</f>
        <v>1</v>
      </c>
      <c r="R87" s="23" t="str">
        <f t="shared" si="6"/>
        <v>不扣</v>
      </c>
      <c r="S87" s="23">
        <f t="shared" si="5"/>
        <v>0</v>
      </c>
      <c r="T87" s="20">
        <f t="shared" si="7"/>
        <v>500</v>
      </c>
      <c r="U87" s="20">
        <f t="shared" si="8"/>
        <v>0</v>
      </c>
      <c r="V87" s="20">
        <f t="shared" si="9"/>
        <v>500</v>
      </c>
    </row>
    <row r="88" spans="1:22" ht="27.75" customHeight="1" x14ac:dyDescent="0.15">
      <c r="A88" s="20">
        <v>82</v>
      </c>
      <c r="B88" s="28" t="s">
        <v>33</v>
      </c>
      <c r="C88" s="21" t="s">
        <v>34</v>
      </c>
      <c r="D88" s="21" t="s">
        <v>305</v>
      </c>
      <c r="E88" s="23" t="str">
        <f>VLOOKUP(D88,'统计表-奖励'!C:C,1,0)</f>
        <v>张廷妍</v>
      </c>
      <c r="F88" s="23"/>
      <c r="G88" s="23" t="s">
        <v>72</v>
      </c>
      <c r="H88" s="23" t="s">
        <v>209</v>
      </c>
      <c r="I88" s="23" t="s">
        <v>306</v>
      </c>
      <c r="J88" s="23" t="s">
        <v>307</v>
      </c>
      <c r="K88" s="23">
        <v>1000</v>
      </c>
      <c r="L88" s="23">
        <v>500</v>
      </c>
      <c r="M88" s="23" t="s">
        <v>212</v>
      </c>
      <c r="N88" s="23" t="s">
        <v>213</v>
      </c>
      <c r="O88" s="23">
        <f>_xlfn.XLOOKUP(A88,'①单据编号-确认每单参与人员'!A:A,'①单据编号-确认每单参与人员'!C:C,0)</f>
        <v>1</v>
      </c>
      <c r="P88" s="23">
        <f>SUMIFS($O:$O,$D:$D,D88)</f>
        <v>2</v>
      </c>
      <c r="Q88" s="23" cm="1">
        <f t="array" ref="Q88">SUMPRODUCT(($D$3:D88=D88)*($O$3:O88))</f>
        <v>1</v>
      </c>
      <c r="R88" s="23" t="str">
        <f t="shared" si="6"/>
        <v>不扣</v>
      </c>
      <c r="S88" s="23">
        <f t="shared" si="5"/>
        <v>0</v>
      </c>
      <c r="T88" s="20">
        <f t="shared" si="7"/>
        <v>500</v>
      </c>
      <c r="U88" s="20">
        <f t="shared" si="8"/>
        <v>0</v>
      </c>
      <c r="V88" s="20">
        <f t="shared" si="9"/>
        <v>500</v>
      </c>
    </row>
    <row r="89" spans="1:22" ht="27.75" customHeight="1" x14ac:dyDescent="0.15">
      <c r="A89" s="20">
        <v>83</v>
      </c>
      <c r="B89" s="28" t="s">
        <v>33</v>
      </c>
      <c r="C89" s="21" t="s">
        <v>34</v>
      </c>
      <c r="D89" s="21" t="s">
        <v>308</v>
      </c>
      <c r="E89" s="23" t="str">
        <f>VLOOKUP(D89,'统计表-奖励'!C:C,1,0)</f>
        <v>杜兰兰</v>
      </c>
      <c r="F89" s="23"/>
      <c r="G89" s="23" t="s">
        <v>72</v>
      </c>
      <c r="H89" s="23" t="s">
        <v>209</v>
      </c>
      <c r="I89" s="23" t="s">
        <v>309</v>
      </c>
      <c r="J89" s="23" t="s">
        <v>310</v>
      </c>
      <c r="K89" s="23">
        <v>2558</v>
      </c>
      <c r="L89" s="23">
        <v>500</v>
      </c>
      <c r="M89" s="24" t="s">
        <v>311</v>
      </c>
      <c r="N89" s="23" t="s">
        <v>213</v>
      </c>
      <c r="O89" s="23">
        <f>_xlfn.XLOOKUP(A89,'①单据编号-确认每单参与人员'!A:A,'①单据编号-确认每单参与人员'!C:C,0)</f>
        <v>1</v>
      </c>
      <c r="P89" s="23">
        <f>SUMIFS($O:$O,$D:$D,D89)</f>
        <v>1</v>
      </c>
      <c r="Q89" s="23" cm="1">
        <f t="array" ref="Q89">SUMPRODUCT(($D$3:D89=D89)*($O$3:O89))</f>
        <v>1</v>
      </c>
      <c r="R89" s="23" t="str">
        <f t="shared" si="6"/>
        <v>不扣</v>
      </c>
      <c r="S89" s="23">
        <f t="shared" si="5"/>
        <v>0</v>
      </c>
      <c r="T89" s="20">
        <f t="shared" si="7"/>
        <v>500</v>
      </c>
      <c r="U89" s="20">
        <f t="shared" si="8"/>
        <v>0</v>
      </c>
      <c r="V89" s="20">
        <f t="shared" si="9"/>
        <v>500</v>
      </c>
    </row>
    <row r="90" spans="1:22" ht="27.75" customHeight="1" x14ac:dyDescent="0.15">
      <c r="A90" s="20">
        <v>84</v>
      </c>
      <c r="B90" s="28" t="s">
        <v>33</v>
      </c>
      <c r="C90" s="21" t="s">
        <v>32</v>
      </c>
      <c r="D90" s="21" t="s">
        <v>312</v>
      </c>
      <c r="E90" s="23" t="str">
        <f>VLOOKUP(D90,'统计表-奖励'!C:C,1,0)</f>
        <v>孙红梅</v>
      </c>
      <c r="F90" s="23"/>
      <c r="G90" s="23" t="s">
        <v>72</v>
      </c>
      <c r="H90" s="23" t="s">
        <v>209</v>
      </c>
      <c r="I90" s="23" t="s">
        <v>313</v>
      </c>
      <c r="J90" s="23" t="s">
        <v>314</v>
      </c>
      <c r="K90" s="23">
        <v>1980</v>
      </c>
      <c r="L90" s="23">
        <v>500</v>
      </c>
      <c r="M90" s="23" t="s">
        <v>212</v>
      </c>
      <c r="N90" s="23" t="s">
        <v>213</v>
      </c>
      <c r="O90" s="23">
        <f>_xlfn.XLOOKUP(A90,'①单据编号-确认每单参与人员'!A:A,'①单据编号-确认每单参与人员'!C:C,0)</f>
        <v>1</v>
      </c>
      <c r="P90" s="23">
        <f>SUMIFS($O:$O,$D:$D,D90)</f>
        <v>2</v>
      </c>
      <c r="Q90" s="23" cm="1">
        <f t="array" ref="Q90">SUMPRODUCT(($D$3:D90=D90)*($O$3:O90))</f>
        <v>1</v>
      </c>
      <c r="R90" s="23" t="str">
        <f t="shared" si="6"/>
        <v>不扣</v>
      </c>
      <c r="S90" s="23">
        <f t="shared" si="5"/>
        <v>0</v>
      </c>
      <c r="T90" s="20">
        <f t="shared" si="7"/>
        <v>500</v>
      </c>
      <c r="U90" s="20">
        <f t="shared" si="8"/>
        <v>0</v>
      </c>
      <c r="V90" s="20">
        <f t="shared" si="9"/>
        <v>500</v>
      </c>
    </row>
    <row r="91" spans="1:22" ht="27.75" customHeight="1" x14ac:dyDescent="0.15">
      <c r="A91" s="20">
        <v>85</v>
      </c>
      <c r="B91" s="30" t="s">
        <v>4</v>
      </c>
      <c r="C91" s="31" t="s">
        <v>12</v>
      </c>
      <c r="D91" s="31" t="s">
        <v>95</v>
      </c>
      <c r="E91" s="23" t="str">
        <f>VLOOKUP(D91,'统计表-奖励'!C:C,1,0)</f>
        <v>王瑞琳</v>
      </c>
      <c r="F91" s="32"/>
      <c r="G91" s="32" t="s">
        <v>72</v>
      </c>
      <c r="H91" s="32" t="s">
        <v>315</v>
      </c>
      <c r="I91" s="32" t="s">
        <v>316</v>
      </c>
      <c r="J91" s="32" t="s">
        <v>317</v>
      </c>
      <c r="K91" s="32">
        <v>1990</v>
      </c>
      <c r="L91" s="32">
        <v>500</v>
      </c>
      <c r="M91" s="32" t="s">
        <v>212</v>
      </c>
      <c r="N91" s="32" t="s">
        <v>213</v>
      </c>
      <c r="O91" s="23">
        <f>_xlfn.XLOOKUP(A91,'①单据编号-确认每单参与人员'!A:A,'①单据编号-确认每单参与人员'!C:C,0)</f>
        <v>1</v>
      </c>
      <c r="P91" s="23">
        <f>SUMIFS($O:$O,$D:$D,D91)</f>
        <v>2</v>
      </c>
      <c r="Q91" s="23" cm="1">
        <f t="array" ref="Q91">SUMPRODUCT(($D$3:D91=D91)*($O$3:O91))</f>
        <v>2</v>
      </c>
      <c r="R91" s="23" t="str">
        <f t="shared" si="6"/>
        <v>不扣</v>
      </c>
      <c r="S91" s="32">
        <f t="shared" si="5"/>
        <v>0</v>
      </c>
      <c r="T91" s="20">
        <f t="shared" si="7"/>
        <v>500</v>
      </c>
      <c r="U91" s="20">
        <f t="shared" si="8"/>
        <v>0</v>
      </c>
      <c r="V91" s="20">
        <f t="shared" si="9"/>
        <v>500</v>
      </c>
    </row>
    <row r="92" spans="1:22" ht="27.75" customHeight="1" x14ac:dyDescent="0.15">
      <c r="A92" s="20">
        <v>86</v>
      </c>
      <c r="B92" s="30" t="s">
        <v>4</v>
      </c>
      <c r="C92" s="31" t="s">
        <v>12</v>
      </c>
      <c r="D92" s="31" t="s">
        <v>318</v>
      </c>
      <c r="E92" s="23" t="str">
        <f>VLOOKUP(D92,'统计表-奖励'!C:C,1,0)</f>
        <v>张江秀</v>
      </c>
      <c r="F92" s="32"/>
      <c r="G92" s="32" t="s">
        <v>72</v>
      </c>
      <c r="H92" s="32" t="s">
        <v>315</v>
      </c>
      <c r="I92" s="32" t="s">
        <v>319</v>
      </c>
      <c r="J92" s="32" t="s">
        <v>320</v>
      </c>
      <c r="K92" s="32">
        <v>1330</v>
      </c>
      <c r="L92" s="32">
        <v>500</v>
      </c>
      <c r="M92" s="32" t="s">
        <v>212</v>
      </c>
      <c r="N92" s="32" t="s">
        <v>213</v>
      </c>
      <c r="O92" s="23">
        <f>_xlfn.XLOOKUP(A92,'①单据编号-确认每单参与人员'!A:A,'①单据编号-确认每单参与人员'!C:C,0)</f>
        <v>1</v>
      </c>
      <c r="P92" s="23">
        <f>SUMIFS($O:$O,$D:$D,D92)</f>
        <v>1</v>
      </c>
      <c r="Q92" s="23" cm="1">
        <f t="array" ref="Q92">SUMPRODUCT(($D$3:D92=D92)*($O$3:O92))</f>
        <v>1</v>
      </c>
      <c r="R92" s="23" t="str">
        <f t="shared" si="6"/>
        <v>不扣</v>
      </c>
      <c r="S92" s="32">
        <f t="shared" si="5"/>
        <v>0</v>
      </c>
      <c r="T92" s="20">
        <f t="shared" si="7"/>
        <v>500</v>
      </c>
      <c r="U92" s="20">
        <f t="shared" si="8"/>
        <v>0</v>
      </c>
      <c r="V92" s="20">
        <f t="shared" si="9"/>
        <v>500</v>
      </c>
    </row>
    <row r="93" spans="1:22" ht="27.75" customHeight="1" x14ac:dyDescent="0.15">
      <c r="A93" s="20">
        <v>87</v>
      </c>
      <c r="B93" s="30" t="s">
        <v>39</v>
      </c>
      <c r="C93" s="31" t="s">
        <v>38</v>
      </c>
      <c r="D93" s="31" t="s">
        <v>102</v>
      </c>
      <c r="E93" s="23" t="str">
        <f>VLOOKUP(D93,'统计表-奖励'!C:C,1,0)</f>
        <v>李维</v>
      </c>
      <c r="F93" s="32"/>
      <c r="G93" s="32" t="s">
        <v>72</v>
      </c>
      <c r="H93" s="32" t="s">
        <v>315</v>
      </c>
      <c r="I93" s="32" t="s">
        <v>321</v>
      </c>
      <c r="J93" s="32" t="s">
        <v>322</v>
      </c>
      <c r="K93" s="32">
        <v>1490</v>
      </c>
      <c r="L93" s="32">
        <v>1000</v>
      </c>
      <c r="M93" s="32" t="s">
        <v>272</v>
      </c>
      <c r="N93" s="32" t="s">
        <v>213</v>
      </c>
      <c r="O93" s="23">
        <f>_xlfn.XLOOKUP(A93,'①单据编号-确认每单参与人员'!A:A,'①单据编号-确认每单参与人员'!C:C,0)</f>
        <v>1</v>
      </c>
      <c r="P93" s="23">
        <f>SUMIFS($O:$O,$D:$D,D93)</f>
        <v>9</v>
      </c>
      <c r="Q93" s="23" cm="1">
        <f t="array" ref="Q93">SUMPRODUCT(($D$3:D93=D93)*($O$3:O93))</f>
        <v>6</v>
      </c>
      <c r="R93" s="23">
        <f t="shared" si="6"/>
        <v>1</v>
      </c>
      <c r="S93" s="32">
        <f t="shared" si="5"/>
        <v>1000</v>
      </c>
      <c r="T93" s="20">
        <f t="shared" si="7"/>
        <v>1000</v>
      </c>
      <c r="U93" s="20">
        <f t="shared" si="8"/>
        <v>0</v>
      </c>
      <c r="V93" s="20">
        <f t="shared" si="9"/>
        <v>1000</v>
      </c>
    </row>
    <row r="94" spans="1:22" ht="27.75" customHeight="1" x14ac:dyDescent="0.15">
      <c r="A94" s="20">
        <v>88</v>
      </c>
      <c r="B94" s="30" t="s">
        <v>39</v>
      </c>
      <c r="C94" s="31" t="s">
        <v>38</v>
      </c>
      <c r="D94" s="31" t="s">
        <v>323</v>
      </c>
      <c r="E94" s="23" t="str">
        <f>VLOOKUP(D94,'统计表-奖励'!C:C,1,0)</f>
        <v>王智慧</v>
      </c>
      <c r="F94" s="32"/>
      <c r="G94" s="32" t="s">
        <v>72</v>
      </c>
      <c r="H94" s="32" t="s">
        <v>315</v>
      </c>
      <c r="I94" s="32" t="s">
        <v>324</v>
      </c>
      <c r="J94" s="32" t="s">
        <v>325</v>
      </c>
      <c r="K94" s="32">
        <v>1000</v>
      </c>
      <c r="L94" s="32">
        <v>500</v>
      </c>
      <c r="M94" s="32" t="s">
        <v>212</v>
      </c>
      <c r="N94" s="32" t="s">
        <v>213</v>
      </c>
      <c r="O94" s="23">
        <f>_xlfn.XLOOKUP(A94,'①单据编号-确认每单参与人员'!A:A,'①单据编号-确认每单参与人员'!C:C,0)</f>
        <v>1</v>
      </c>
      <c r="P94" s="23">
        <f>SUMIFS($O:$O,$D:$D,D94)</f>
        <v>3</v>
      </c>
      <c r="Q94" s="23" cm="1">
        <f t="array" ref="Q94">SUMPRODUCT(($D$3:D94=D94)*($O$3:O94))</f>
        <v>1</v>
      </c>
      <c r="R94" s="23" t="str">
        <f t="shared" si="6"/>
        <v>不扣</v>
      </c>
      <c r="S94" s="32">
        <f t="shared" si="5"/>
        <v>0</v>
      </c>
      <c r="T94" s="20">
        <f t="shared" si="7"/>
        <v>500</v>
      </c>
      <c r="U94" s="20">
        <f t="shared" si="8"/>
        <v>0</v>
      </c>
      <c r="V94" s="20">
        <f t="shared" si="9"/>
        <v>500</v>
      </c>
    </row>
    <row r="95" spans="1:22" ht="27.75" customHeight="1" x14ac:dyDescent="0.15">
      <c r="A95" s="20">
        <v>89</v>
      </c>
      <c r="B95" s="30" t="s">
        <v>39</v>
      </c>
      <c r="C95" s="31" t="s">
        <v>40</v>
      </c>
      <c r="D95" s="31" t="s">
        <v>241</v>
      </c>
      <c r="E95" s="23" t="str">
        <f>VLOOKUP(D95,'统计表-奖励'!C:C,1,0)</f>
        <v>周林</v>
      </c>
      <c r="F95" s="32"/>
      <c r="G95" s="32" t="s">
        <v>72</v>
      </c>
      <c r="H95" s="32" t="s">
        <v>315</v>
      </c>
      <c r="I95" s="32" t="s">
        <v>326</v>
      </c>
      <c r="J95" s="32" t="s">
        <v>327</v>
      </c>
      <c r="K95" s="32">
        <v>1990</v>
      </c>
      <c r="L95" s="32">
        <v>500</v>
      </c>
      <c r="M95" s="32" t="s">
        <v>212</v>
      </c>
      <c r="N95" s="32" t="s">
        <v>213</v>
      </c>
      <c r="O95" s="23">
        <f>_xlfn.XLOOKUP(A95,'①单据编号-确认每单参与人员'!A:A,'①单据编号-确认每单参与人员'!C:C,0)</f>
        <v>1</v>
      </c>
      <c r="P95" s="23">
        <f>SUMIFS($O:$O,$D:$D,D95)</f>
        <v>2</v>
      </c>
      <c r="Q95" s="23" cm="1">
        <f t="array" ref="Q95">SUMPRODUCT(($D$3:D95=D95)*($O$3:O95))</f>
        <v>2</v>
      </c>
      <c r="R95" s="23" t="str">
        <f t="shared" si="6"/>
        <v>不扣</v>
      </c>
      <c r="S95" s="32">
        <f t="shared" si="5"/>
        <v>0</v>
      </c>
      <c r="T95" s="20">
        <f t="shared" si="7"/>
        <v>500</v>
      </c>
      <c r="U95" s="20">
        <f t="shared" si="8"/>
        <v>0</v>
      </c>
      <c r="V95" s="20">
        <f t="shared" si="9"/>
        <v>500</v>
      </c>
    </row>
    <row r="96" spans="1:22" ht="27.75" customHeight="1" x14ac:dyDescent="0.15">
      <c r="A96" s="20">
        <v>90</v>
      </c>
      <c r="B96" s="30" t="s">
        <v>15</v>
      </c>
      <c r="C96" s="31" t="s">
        <v>14</v>
      </c>
      <c r="D96" s="31" t="s">
        <v>328</v>
      </c>
      <c r="E96" s="23" t="str">
        <f>VLOOKUP(D96,'统计表-奖励'!C:C,1,0)</f>
        <v>梁缘缘</v>
      </c>
      <c r="F96" s="32"/>
      <c r="G96" s="32" t="s">
        <v>72</v>
      </c>
      <c r="H96" s="32" t="s">
        <v>315</v>
      </c>
      <c r="I96" s="32" t="s">
        <v>329</v>
      </c>
      <c r="J96" s="32" t="s">
        <v>330</v>
      </c>
      <c r="K96" s="32">
        <v>1000</v>
      </c>
      <c r="L96" s="32">
        <v>500</v>
      </c>
      <c r="M96" s="32" t="s">
        <v>212</v>
      </c>
      <c r="N96" s="32" t="s">
        <v>213</v>
      </c>
      <c r="O96" s="23">
        <f>_xlfn.XLOOKUP(A96,'①单据编号-确认每单参与人员'!A:A,'①单据编号-确认每单参与人员'!C:C,0)</f>
        <v>1</v>
      </c>
      <c r="P96" s="23">
        <f>SUMIFS($O:$O,$D:$D,D96)</f>
        <v>2</v>
      </c>
      <c r="Q96" s="23" cm="1">
        <f t="array" ref="Q96">SUMPRODUCT(($D$3:D96=D96)*($O$3:O96))</f>
        <v>1</v>
      </c>
      <c r="R96" s="23" t="str">
        <f t="shared" si="6"/>
        <v>不扣</v>
      </c>
      <c r="S96" s="32">
        <f t="shared" si="5"/>
        <v>0</v>
      </c>
      <c r="T96" s="20">
        <f t="shared" si="7"/>
        <v>500</v>
      </c>
      <c r="U96" s="20">
        <f t="shared" si="8"/>
        <v>0</v>
      </c>
      <c r="V96" s="20">
        <f t="shared" si="9"/>
        <v>500</v>
      </c>
    </row>
    <row r="97" spans="1:22" ht="27.75" customHeight="1" x14ac:dyDescent="0.15">
      <c r="A97" s="20">
        <v>91</v>
      </c>
      <c r="B97" s="30" t="s">
        <v>15</v>
      </c>
      <c r="C97" s="31" t="s">
        <v>17</v>
      </c>
      <c r="D97" s="31" t="s">
        <v>331</v>
      </c>
      <c r="E97" s="23" t="str">
        <f>VLOOKUP(D97,'统计表-奖励'!C:C,1,0)</f>
        <v>马宏梅</v>
      </c>
      <c r="F97" s="32"/>
      <c r="G97" s="32" t="s">
        <v>72</v>
      </c>
      <c r="H97" s="32" t="s">
        <v>315</v>
      </c>
      <c r="I97" s="32" t="s">
        <v>332</v>
      </c>
      <c r="J97" s="32" t="s">
        <v>333</v>
      </c>
      <c r="K97" s="32">
        <v>1000</v>
      </c>
      <c r="L97" s="32">
        <v>500</v>
      </c>
      <c r="M97" s="32" t="s">
        <v>212</v>
      </c>
      <c r="N97" s="32" t="s">
        <v>213</v>
      </c>
      <c r="O97" s="23">
        <f>_xlfn.XLOOKUP(A97,'①单据编号-确认每单参与人员'!A:A,'①单据编号-确认每单参与人员'!C:C,0)</f>
        <v>1</v>
      </c>
      <c r="P97" s="23">
        <f>SUMIFS($O:$O,$D:$D,D97)</f>
        <v>2</v>
      </c>
      <c r="Q97" s="23" cm="1">
        <f t="array" ref="Q97">SUMPRODUCT(($D$3:D97=D97)*($O$3:O97))</f>
        <v>1</v>
      </c>
      <c r="R97" s="23" t="str">
        <f t="shared" si="6"/>
        <v>不扣</v>
      </c>
      <c r="S97" s="32">
        <f t="shared" si="5"/>
        <v>0</v>
      </c>
      <c r="T97" s="20">
        <f t="shared" si="7"/>
        <v>500</v>
      </c>
      <c r="U97" s="20">
        <f t="shared" si="8"/>
        <v>0</v>
      </c>
      <c r="V97" s="20">
        <f t="shared" si="9"/>
        <v>500</v>
      </c>
    </row>
    <row r="98" spans="1:22" ht="27.75" customHeight="1" x14ac:dyDescent="0.15">
      <c r="A98" s="20">
        <v>92</v>
      </c>
      <c r="B98" s="30" t="s">
        <v>15</v>
      </c>
      <c r="C98" s="31" t="s">
        <v>18</v>
      </c>
      <c r="D98" s="31" t="s">
        <v>139</v>
      </c>
      <c r="E98" s="23" t="str">
        <f>VLOOKUP(D98,'统计表-奖励'!C:C,1,0)</f>
        <v>王新华</v>
      </c>
      <c r="F98" s="32"/>
      <c r="G98" s="32" t="s">
        <v>72</v>
      </c>
      <c r="H98" s="32" t="s">
        <v>315</v>
      </c>
      <c r="I98" s="32" t="s">
        <v>334</v>
      </c>
      <c r="J98" s="32" t="s">
        <v>335</v>
      </c>
      <c r="K98" s="32">
        <v>10000</v>
      </c>
      <c r="L98" s="32">
        <v>500</v>
      </c>
      <c r="M98" s="32" t="s">
        <v>336</v>
      </c>
      <c r="N98" s="32" t="s">
        <v>213</v>
      </c>
      <c r="O98" s="23">
        <f>_xlfn.XLOOKUP(A98,'①单据编号-确认每单参与人员'!A:A,'①单据编号-确认每单参与人员'!C:C,0)</f>
        <v>1</v>
      </c>
      <c r="P98" s="23">
        <f>SUMIFS($O:$O,$D:$D,D98)</f>
        <v>1.5</v>
      </c>
      <c r="Q98" s="23" cm="1">
        <f t="array" ref="Q98">SUMPRODUCT(($D$3:D98=D98)*($O$3:O98))</f>
        <v>1.5</v>
      </c>
      <c r="R98" s="23" t="str">
        <f t="shared" si="6"/>
        <v>不扣</v>
      </c>
      <c r="S98" s="32">
        <f t="shared" si="5"/>
        <v>0</v>
      </c>
      <c r="T98" s="20">
        <f t="shared" si="7"/>
        <v>500</v>
      </c>
      <c r="U98" s="20">
        <f t="shared" si="8"/>
        <v>0</v>
      </c>
      <c r="V98" s="20">
        <f t="shared" si="9"/>
        <v>500</v>
      </c>
    </row>
    <row r="99" spans="1:22" ht="27.75" customHeight="1" x14ac:dyDescent="0.15">
      <c r="A99" s="20">
        <v>93</v>
      </c>
      <c r="B99" s="30" t="s">
        <v>15</v>
      </c>
      <c r="C99" s="31" t="s">
        <v>14</v>
      </c>
      <c r="D99" s="31" t="s">
        <v>337</v>
      </c>
      <c r="E99" s="23" t="str">
        <f>VLOOKUP(D99,'统计表-奖励'!C:C,1,0)</f>
        <v>李思忆</v>
      </c>
      <c r="F99" s="32"/>
      <c r="G99" s="32" t="s">
        <v>72</v>
      </c>
      <c r="H99" s="32" t="s">
        <v>315</v>
      </c>
      <c r="I99" s="32" t="s">
        <v>329</v>
      </c>
      <c r="J99" s="32" t="s">
        <v>338</v>
      </c>
      <c r="K99" s="32">
        <v>2000</v>
      </c>
      <c r="L99" s="32">
        <v>500</v>
      </c>
      <c r="M99" s="32" t="s">
        <v>212</v>
      </c>
      <c r="N99" s="32" t="s">
        <v>213</v>
      </c>
      <c r="O99" s="23">
        <f>_xlfn.XLOOKUP(A99,'①单据编号-确认每单参与人员'!A:A,'①单据编号-确认每单参与人员'!C:C,0)</f>
        <v>1</v>
      </c>
      <c r="P99" s="23">
        <f>SUMIFS($O:$O,$D:$D,D99)</f>
        <v>2</v>
      </c>
      <c r="Q99" s="23" cm="1">
        <f t="array" ref="Q99">SUMPRODUCT(($D$3:D99=D99)*($O$3:O99))</f>
        <v>1</v>
      </c>
      <c r="R99" s="23" t="str">
        <f t="shared" si="6"/>
        <v>不扣</v>
      </c>
      <c r="S99" s="32">
        <f t="shared" si="5"/>
        <v>0</v>
      </c>
      <c r="T99" s="20">
        <f t="shared" si="7"/>
        <v>500</v>
      </c>
      <c r="U99" s="20">
        <f t="shared" si="8"/>
        <v>0</v>
      </c>
      <c r="V99" s="20">
        <f t="shared" si="9"/>
        <v>500</v>
      </c>
    </row>
    <row r="100" spans="1:22" ht="27.75" customHeight="1" x14ac:dyDescent="0.15">
      <c r="A100" s="20">
        <v>94</v>
      </c>
      <c r="B100" s="30" t="s">
        <v>15</v>
      </c>
      <c r="C100" s="31" t="s">
        <v>16</v>
      </c>
      <c r="D100" s="31" t="s">
        <v>339</v>
      </c>
      <c r="E100" s="23" t="str">
        <f>VLOOKUP(D100,'统计表-奖励'!C:C,1,0)</f>
        <v>王依蕊</v>
      </c>
      <c r="F100" s="32"/>
      <c r="G100" s="32" t="s">
        <v>72</v>
      </c>
      <c r="H100" s="32" t="s">
        <v>315</v>
      </c>
      <c r="I100" s="32" t="s">
        <v>340</v>
      </c>
      <c r="J100" s="32" t="s">
        <v>341</v>
      </c>
      <c r="K100" s="32">
        <v>1280</v>
      </c>
      <c r="L100" s="32">
        <v>500</v>
      </c>
      <c r="M100" s="32" t="s">
        <v>272</v>
      </c>
      <c r="N100" s="32" t="s">
        <v>213</v>
      </c>
      <c r="O100" s="23">
        <f>_xlfn.XLOOKUP(A100,'①单据编号-确认每单参与人员'!A:A,'①单据编号-确认每单参与人员'!C:C,0)</f>
        <v>1</v>
      </c>
      <c r="P100" s="23">
        <f>SUMIFS($O:$O,$D:$D,D100)</f>
        <v>1</v>
      </c>
      <c r="Q100" s="23" cm="1">
        <f t="array" ref="Q100">SUMPRODUCT(($D$3:D100=D100)*($O$3:O100))</f>
        <v>1</v>
      </c>
      <c r="R100" s="23" t="str">
        <f t="shared" si="6"/>
        <v>不扣</v>
      </c>
      <c r="S100" s="32">
        <f t="shared" si="5"/>
        <v>0</v>
      </c>
      <c r="T100" s="20">
        <f t="shared" si="7"/>
        <v>500</v>
      </c>
      <c r="U100" s="20">
        <f t="shared" si="8"/>
        <v>0</v>
      </c>
      <c r="V100" s="20">
        <f t="shared" si="9"/>
        <v>500</v>
      </c>
    </row>
    <row r="101" spans="1:22" ht="27.75" customHeight="1" x14ac:dyDescent="0.15">
      <c r="A101" s="20">
        <v>95</v>
      </c>
      <c r="B101" s="30" t="s">
        <v>15</v>
      </c>
      <c r="C101" s="31" t="s">
        <v>37</v>
      </c>
      <c r="D101" s="31" t="s">
        <v>143</v>
      </c>
      <c r="E101" s="23" t="str">
        <f>VLOOKUP(D101,'统计表-奖励'!C:C,1,0)</f>
        <v>郑丹</v>
      </c>
      <c r="F101" s="32"/>
      <c r="G101" s="32" t="s">
        <v>72</v>
      </c>
      <c r="H101" s="32" t="s">
        <v>315</v>
      </c>
      <c r="I101" s="32" t="s">
        <v>265</v>
      </c>
      <c r="J101" s="32" t="s">
        <v>342</v>
      </c>
      <c r="K101" s="32">
        <v>1000</v>
      </c>
      <c r="L101" s="32">
        <v>1000</v>
      </c>
      <c r="M101" s="32" t="s">
        <v>212</v>
      </c>
      <c r="N101" s="32" t="s">
        <v>213</v>
      </c>
      <c r="O101" s="23">
        <f>_xlfn.XLOOKUP(A101,'①单据编号-确认每单参与人员'!A:A,'①单据编号-确认每单参与人员'!C:C,0)</f>
        <v>1</v>
      </c>
      <c r="P101" s="23">
        <f>SUMIFS($O:$O,$D:$D,D101)</f>
        <v>3</v>
      </c>
      <c r="Q101" s="23" cm="1">
        <f t="array" ref="Q101">SUMPRODUCT(($D$3:D101=D101)*($O$3:O101))</f>
        <v>3</v>
      </c>
      <c r="R101" s="23">
        <f t="shared" si="6"/>
        <v>1</v>
      </c>
      <c r="S101" s="32">
        <f t="shared" si="5"/>
        <v>1000</v>
      </c>
      <c r="T101" s="20">
        <f t="shared" si="7"/>
        <v>1000</v>
      </c>
      <c r="U101" s="20">
        <f t="shared" si="8"/>
        <v>0</v>
      </c>
      <c r="V101" s="20">
        <f t="shared" si="9"/>
        <v>1000</v>
      </c>
    </row>
    <row r="102" spans="1:22" ht="27.75" customHeight="1" x14ac:dyDescent="0.15">
      <c r="A102" s="20">
        <v>96</v>
      </c>
      <c r="B102" s="30" t="s">
        <v>22</v>
      </c>
      <c r="C102" s="31" t="s">
        <v>36</v>
      </c>
      <c r="D102" s="31" t="s">
        <v>267</v>
      </c>
      <c r="E102" s="23" t="str">
        <f>VLOOKUP(D102,'统计表-奖励'!C:C,1,0)</f>
        <v>刘九招</v>
      </c>
      <c r="F102" s="32"/>
      <c r="G102" s="32" t="s">
        <v>72</v>
      </c>
      <c r="H102" s="32" t="s">
        <v>315</v>
      </c>
      <c r="I102" s="32" t="s">
        <v>268</v>
      </c>
      <c r="J102" s="32" t="s">
        <v>343</v>
      </c>
      <c r="K102" s="32">
        <v>500</v>
      </c>
      <c r="L102" s="32">
        <v>500</v>
      </c>
      <c r="M102" s="32" t="s">
        <v>212</v>
      </c>
      <c r="N102" s="32" t="s">
        <v>213</v>
      </c>
      <c r="O102" s="23">
        <f>_xlfn.XLOOKUP(A102,'①单据编号-确认每单参与人员'!A:A,'①单据编号-确认每单参与人员'!C:C,0)</f>
        <v>1</v>
      </c>
      <c r="P102" s="23">
        <f>SUMIFS($O:$O,$D:$D,D102)</f>
        <v>4</v>
      </c>
      <c r="Q102" s="23" cm="1">
        <f t="array" ref="Q102">SUMPRODUCT(($D$3:D102=D102)*($O$3:O102))</f>
        <v>2</v>
      </c>
      <c r="R102" s="23" t="str">
        <f t="shared" si="6"/>
        <v>不扣</v>
      </c>
      <c r="S102" s="32">
        <f t="shared" si="5"/>
        <v>0</v>
      </c>
      <c r="T102" s="20">
        <f t="shared" si="7"/>
        <v>500</v>
      </c>
      <c r="U102" s="20">
        <f t="shared" si="8"/>
        <v>0</v>
      </c>
      <c r="V102" s="20">
        <f t="shared" si="9"/>
        <v>500</v>
      </c>
    </row>
    <row r="103" spans="1:22" ht="27.75" customHeight="1" x14ac:dyDescent="0.15">
      <c r="A103" s="20">
        <v>97</v>
      </c>
      <c r="B103" s="30" t="s">
        <v>22</v>
      </c>
      <c r="C103" s="31" t="s">
        <v>21</v>
      </c>
      <c r="D103" s="31" t="s">
        <v>178</v>
      </c>
      <c r="E103" s="23" t="str">
        <f>VLOOKUP(D103,'统计表-奖励'!C:C,1,0)</f>
        <v>马菁</v>
      </c>
      <c r="F103" s="32"/>
      <c r="G103" s="32" t="s">
        <v>72</v>
      </c>
      <c r="H103" s="32" t="s">
        <v>315</v>
      </c>
      <c r="I103" s="32" t="s">
        <v>344</v>
      </c>
      <c r="J103" s="32" t="s">
        <v>345</v>
      </c>
      <c r="K103" s="32">
        <v>198</v>
      </c>
      <c r="L103" s="32">
        <v>198</v>
      </c>
      <c r="M103" s="32" t="s">
        <v>336</v>
      </c>
      <c r="N103" s="32" t="s">
        <v>213</v>
      </c>
      <c r="O103" s="23">
        <f>_xlfn.XLOOKUP(A103,'①单据编号-确认每单参与人员'!A:A,'①单据编号-确认每单参与人员'!C:C,0)</f>
        <v>1</v>
      </c>
      <c r="P103" s="23">
        <f>SUMIFS($O:$O,$D:$D,D103)</f>
        <v>4</v>
      </c>
      <c r="Q103" s="23" cm="1">
        <f t="array" ref="Q103">SUMPRODUCT(($D$3:D103=D103)*($O$3:O103))</f>
        <v>3</v>
      </c>
      <c r="R103" s="23">
        <f t="shared" si="6"/>
        <v>1</v>
      </c>
      <c r="S103" s="32">
        <f t="shared" si="5"/>
        <v>198</v>
      </c>
      <c r="T103" s="20">
        <f t="shared" si="7"/>
        <v>198</v>
      </c>
      <c r="U103" s="20">
        <f t="shared" si="8"/>
        <v>0</v>
      </c>
      <c r="V103" s="20">
        <f t="shared" si="9"/>
        <v>198</v>
      </c>
    </row>
    <row r="104" spans="1:22" ht="27.75" customHeight="1" x14ac:dyDescent="0.15">
      <c r="A104" s="20">
        <v>98</v>
      </c>
      <c r="B104" s="30" t="s">
        <v>22</v>
      </c>
      <c r="C104" s="31" t="s">
        <v>27</v>
      </c>
      <c r="D104" s="31" t="s">
        <v>290</v>
      </c>
      <c r="E104" s="23" t="str">
        <f>VLOOKUP(D104,'统计表-奖励'!C:C,1,0)</f>
        <v>冉芳霞</v>
      </c>
      <c r="F104" s="32"/>
      <c r="G104" s="32" t="s">
        <v>72</v>
      </c>
      <c r="H104" s="32" t="s">
        <v>315</v>
      </c>
      <c r="I104" s="32" t="s">
        <v>346</v>
      </c>
      <c r="J104" s="32" t="s">
        <v>347</v>
      </c>
      <c r="K104" s="32">
        <v>3600</v>
      </c>
      <c r="L104" s="32">
        <v>500</v>
      </c>
      <c r="M104" s="32" t="s">
        <v>224</v>
      </c>
      <c r="N104" s="32" t="s">
        <v>213</v>
      </c>
      <c r="O104" s="23">
        <f>_xlfn.XLOOKUP(A104,'①单据编号-确认每单参与人员'!A:A,'①单据编号-确认每单参与人员'!C:C,0)</f>
        <v>1</v>
      </c>
      <c r="P104" s="23">
        <f>SUMIFS($O:$O,$D:$D,D104)</f>
        <v>2</v>
      </c>
      <c r="Q104" s="23" cm="1">
        <f t="array" ref="Q104">SUMPRODUCT(($D$3:D104=D104)*($O$3:O104))</f>
        <v>2</v>
      </c>
      <c r="R104" s="23" t="str">
        <f t="shared" si="6"/>
        <v>不扣</v>
      </c>
      <c r="S104" s="32">
        <f t="shared" si="5"/>
        <v>0</v>
      </c>
      <c r="T104" s="20">
        <f t="shared" si="7"/>
        <v>500</v>
      </c>
      <c r="U104" s="20">
        <f t="shared" si="8"/>
        <v>0</v>
      </c>
      <c r="V104" s="20">
        <f t="shared" si="9"/>
        <v>500</v>
      </c>
    </row>
    <row r="105" spans="1:22" ht="27.75" customHeight="1" x14ac:dyDescent="0.15">
      <c r="A105" s="20">
        <v>99</v>
      </c>
      <c r="B105" s="30" t="s">
        <v>22</v>
      </c>
      <c r="C105" s="31" t="s">
        <v>25</v>
      </c>
      <c r="D105" s="31" t="s">
        <v>348</v>
      </c>
      <c r="E105" s="23" t="str">
        <f>VLOOKUP(D105,'统计表-奖励'!C:C,1,0)</f>
        <v>刘巧艳</v>
      </c>
      <c r="F105" s="32"/>
      <c r="G105" s="32" t="s">
        <v>72</v>
      </c>
      <c r="H105" s="32" t="s">
        <v>315</v>
      </c>
      <c r="I105" s="32" t="s">
        <v>349</v>
      </c>
      <c r="J105" s="32" t="s">
        <v>350</v>
      </c>
      <c r="K105" s="32">
        <v>620</v>
      </c>
      <c r="L105" s="32">
        <v>500</v>
      </c>
      <c r="M105" s="32" t="s">
        <v>351</v>
      </c>
      <c r="N105" s="32" t="s">
        <v>352</v>
      </c>
      <c r="O105" s="23">
        <f>_xlfn.XLOOKUP(A105,'①单据编号-确认每单参与人员'!A:A,'①单据编号-确认每单参与人员'!C:C,0)</f>
        <v>1</v>
      </c>
      <c r="P105" s="23">
        <f>SUMIFS($O:$O,$D:$D,D105)</f>
        <v>1</v>
      </c>
      <c r="Q105" s="23" cm="1">
        <f t="array" ref="Q105">SUMPRODUCT(($D$3:D105=D105)*($O$3:O105))</f>
        <v>1</v>
      </c>
      <c r="R105" s="23" t="str">
        <f t="shared" si="6"/>
        <v>不扣</v>
      </c>
      <c r="S105" s="32">
        <f t="shared" si="5"/>
        <v>0</v>
      </c>
      <c r="T105" s="20">
        <f t="shared" si="7"/>
        <v>500</v>
      </c>
      <c r="U105" s="20">
        <f t="shared" si="8"/>
        <v>0</v>
      </c>
      <c r="V105" s="20">
        <f t="shared" si="9"/>
        <v>500</v>
      </c>
    </row>
    <row r="106" spans="1:22" ht="27.75" customHeight="1" x14ac:dyDescent="0.15">
      <c r="A106" s="20">
        <v>100</v>
      </c>
      <c r="B106" s="30" t="s">
        <v>22</v>
      </c>
      <c r="C106" s="31" t="s">
        <v>24</v>
      </c>
      <c r="D106" s="31" t="s">
        <v>150</v>
      </c>
      <c r="E106" s="23" t="str">
        <f>VLOOKUP(D106,'统计表-奖励'!C:C,1,0)</f>
        <v>张候敏</v>
      </c>
      <c r="F106" s="32"/>
      <c r="G106" s="32" t="s">
        <v>72</v>
      </c>
      <c r="H106" s="32" t="s">
        <v>315</v>
      </c>
      <c r="I106" s="32" t="s">
        <v>353</v>
      </c>
      <c r="J106" s="32" t="s">
        <v>354</v>
      </c>
      <c r="K106" s="32">
        <v>2000</v>
      </c>
      <c r="L106" s="32">
        <v>250</v>
      </c>
      <c r="M106" s="32" t="s">
        <v>212</v>
      </c>
      <c r="N106" s="32" t="s">
        <v>213</v>
      </c>
      <c r="O106" s="23">
        <f>_xlfn.XLOOKUP(A106,'①单据编号-确认每单参与人员'!A:A,'①单据编号-确认每单参与人员'!C:C,0)</f>
        <v>0.5</v>
      </c>
      <c r="P106" s="23">
        <f>SUMIFS($O:$O,$D:$D,D106)</f>
        <v>3</v>
      </c>
      <c r="Q106" s="23" cm="1">
        <f t="array" ref="Q106">SUMPRODUCT(($D$3:D106=D106)*($O$3:O106))</f>
        <v>2</v>
      </c>
      <c r="R106" s="23" t="str">
        <f t="shared" si="6"/>
        <v>不扣</v>
      </c>
      <c r="S106" s="32">
        <f t="shared" si="5"/>
        <v>0</v>
      </c>
      <c r="T106" s="20">
        <f t="shared" si="7"/>
        <v>0</v>
      </c>
      <c r="U106" s="20">
        <f t="shared" si="8"/>
        <v>250</v>
      </c>
      <c r="V106" s="20">
        <f t="shared" si="9"/>
        <v>250</v>
      </c>
    </row>
    <row r="107" spans="1:22" ht="27.75" customHeight="1" x14ac:dyDescent="0.15">
      <c r="A107" s="20">
        <v>100</v>
      </c>
      <c r="B107" s="30" t="s">
        <v>22</v>
      </c>
      <c r="C107" s="31" t="s">
        <v>24</v>
      </c>
      <c r="D107" s="31" t="s">
        <v>153</v>
      </c>
      <c r="E107" s="23" t="str">
        <f>VLOOKUP(D107,'统计表-奖励'!C:C,1,0)</f>
        <v>余文</v>
      </c>
      <c r="F107" s="32"/>
      <c r="G107" s="32" t="s">
        <v>72</v>
      </c>
      <c r="H107" s="32" t="s">
        <v>315</v>
      </c>
      <c r="I107" s="32" t="s">
        <v>353</v>
      </c>
      <c r="J107" s="32" t="s">
        <v>354</v>
      </c>
      <c r="K107" s="32">
        <v>2000</v>
      </c>
      <c r="L107" s="32">
        <v>500</v>
      </c>
      <c r="M107" s="32" t="s">
        <v>212</v>
      </c>
      <c r="N107" s="32" t="s">
        <v>213</v>
      </c>
      <c r="O107" s="23">
        <f>_xlfn.XLOOKUP(A107,'①单据编号-确认每单参与人员'!A:A,'①单据编号-确认每单参与人员'!C:C,0)</f>
        <v>0.5</v>
      </c>
      <c r="P107" s="23">
        <f>SUMIFS($O:$O,$D:$D,D107)</f>
        <v>4</v>
      </c>
      <c r="Q107" s="23" cm="1">
        <f t="array" ref="Q107">SUMPRODUCT(($D$3:D107=D107)*($O$3:O107))</f>
        <v>3</v>
      </c>
      <c r="R107" s="23">
        <f t="shared" si="6"/>
        <v>1</v>
      </c>
      <c r="S107" s="32">
        <f t="shared" si="5"/>
        <v>500</v>
      </c>
      <c r="T107" s="20">
        <f t="shared" si="7"/>
        <v>0</v>
      </c>
      <c r="U107" s="20">
        <f t="shared" si="8"/>
        <v>500</v>
      </c>
      <c r="V107" s="20">
        <f t="shared" si="9"/>
        <v>500</v>
      </c>
    </row>
    <row r="108" spans="1:22" ht="27.75" customHeight="1" x14ac:dyDescent="0.15">
      <c r="A108" s="20">
        <v>101</v>
      </c>
      <c r="B108" s="30" t="s">
        <v>22</v>
      </c>
      <c r="C108" s="31" t="s">
        <v>24</v>
      </c>
      <c r="D108" s="31" t="s">
        <v>153</v>
      </c>
      <c r="E108" s="23" t="str">
        <f>VLOOKUP(D108,'统计表-奖励'!C:C,1,0)</f>
        <v>余文</v>
      </c>
      <c r="F108" s="32"/>
      <c r="G108" s="32" t="s">
        <v>72</v>
      </c>
      <c r="H108" s="32" t="s">
        <v>315</v>
      </c>
      <c r="I108" s="32" t="s">
        <v>201</v>
      </c>
      <c r="J108" s="32" t="s">
        <v>355</v>
      </c>
      <c r="K108" s="32">
        <v>3300</v>
      </c>
      <c r="L108" s="32">
        <v>1000</v>
      </c>
      <c r="M108" s="32" t="s">
        <v>212</v>
      </c>
      <c r="N108" s="32" t="s">
        <v>213</v>
      </c>
      <c r="O108" s="23">
        <f>_xlfn.XLOOKUP(A108,'①单据编号-确认每单参与人员'!A:A,'①单据编号-确认每单参与人员'!C:C,0)</f>
        <v>1</v>
      </c>
      <c r="P108" s="23">
        <f>SUMIFS($O:$O,$D:$D,D108)</f>
        <v>4</v>
      </c>
      <c r="Q108" s="23" cm="1">
        <f t="array" ref="Q108">SUMPRODUCT(($D$3:D108=D108)*($O$3:O108))</f>
        <v>4</v>
      </c>
      <c r="R108" s="23">
        <f t="shared" si="6"/>
        <v>1</v>
      </c>
      <c r="S108" s="32">
        <f t="shared" si="5"/>
        <v>1000</v>
      </c>
      <c r="T108" s="20">
        <f t="shared" si="7"/>
        <v>1000</v>
      </c>
      <c r="U108" s="20">
        <f t="shared" si="8"/>
        <v>0</v>
      </c>
      <c r="V108" s="20">
        <f t="shared" si="9"/>
        <v>1000</v>
      </c>
    </row>
    <row r="109" spans="1:22" ht="27.75" customHeight="1" x14ac:dyDescent="0.15">
      <c r="A109" s="20">
        <v>102</v>
      </c>
      <c r="B109" s="30" t="s">
        <v>22</v>
      </c>
      <c r="C109" s="31" t="s">
        <v>26</v>
      </c>
      <c r="D109" s="31" t="s">
        <v>356</v>
      </c>
      <c r="E109" s="23" t="str">
        <f>VLOOKUP(D109,'统计表-奖励'!C:C,1,0)</f>
        <v>王萍</v>
      </c>
      <c r="F109" s="32"/>
      <c r="G109" s="32" t="s">
        <v>72</v>
      </c>
      <c r="H109" s="32" t="s">
        <v>315</v>
      </c>
      <c r="I109" s="32" t="s">
        <v>357</v>
      </c>
      <c r="J109" s="32" t="s">
        <v>358</v>
      </c>
      <c r="K109" s="32">
        <v>1000</v>
      </c>
      <c r="L109" s="32">
        <v>500</v>
      </c>
      <c r="M109" s="32" t="s">
        <v>212</v>
      </c>
      <c r="N109" s="32" t="s">
        <v>213</v>
      </c>
      <c r="O109" s="23">
        <f>_xlfn.XLOOKUP(A109,'①单据编号-确认每单参与人员'!A:A,'①单据编号-确认每单参与人员'!C:C,0)</f>
        <v>1</v>
      </c>
      <c r="P109" s="23">
        <f>SUMIFS($O:$O,$D:$D,D109)</f>
        <v>2.5</v>
      </c>
      <c r="Q109" s="23" cm="1">
        <f t="array" ref="Q109">SUMPRODUCT(($D$3:D109=D109)*($O$3:O109))</f>
        <v>1</v>
      </c>
      <c r="R109" s="23" t="str">
        <f t="shared" si="6"/>
        <v>不扣</v>
      </c>
      <c r="S109" s="32">
        <f t="shared" si="5"/>
        <v>0</v>
      </c>
      <c r="T109" s="20">
        <f t="shared" si="7"/>
        <v>500</v>
      </c>
      <c r="U109" s="20">
        <f t="shared" si="8"/>
        <v>0</v>
      </c>
      <c r="V109" s="20">
        <f t="shared" si="9"/>
        <v>500</v>
      </c>
    </row>
    <row r="110" spans="1:22" ht="27.75" customHeight="1" x14ac:dyDescent="0.15">
      <c r="A110" s="20">
        <v>103</v>
      </c>
      <c r="B110" s="30" t="s">
        <v>22</v>
      </c>
      <c r="C110" s="31" t="s">
        <v>26</v>
      </c>
      <c r="D110" s="31" t="s">
        <v>275</v>
      </c>
      <c r="E110" s="23" t="str">
        <f>VLOOKUP(D110,'统计表-奖励'!C:C,1,0)</f>
        <v>吴馨蕊</v>
      </c>
      <c r="F110" s="32"/>
      <c r="G110" s="32" t="s">
        <v>72</v>
      </c>
      <c r="H110" s="32" t="s">
        <v>315</v>
      </c>
      <c r="I110" s="32" t="s">
        <v>359</v>
      </c>
      <c r="J110" s="32" t="s">
        <v>360</v>
      </c>
      <c r="K110" s="32">
        <v>666</v>
      </c>
      <c r="L110" s="32">
        <v>500</v>
      </c>
      <c r="M110" s="32" t="s">
        <v>212</v>
      </c>
      <c r="N110" s="32" t="s">
        <v>213</v>
      </c>
      <c r="O110" s="23">
        <f>_xlfn.XLOOKUP(A110,'①单据编号-确认每单参与人员'!A:A,'①单据编号-确认每单参与人员'!C:C,0)</f>
        <v>1</v>
      </c>
      <c r="P110" s="23">
        <f>SUMIFS($O:$O,$D:$D,D110)</f>
        <v>1.5</v>
      </c>
      <c r="Q110" s="23" cm="1">
        <f t="array" ref="Q110">SUMPRODUCT(($D$3:D110=D110)*($O$3:O110))</f>
        <v>1.5</v>
      </c>
      <c r="R110" s="23" t="str">
        <f t="shared" si="6"/>
        <v>不扣</v>
      </c>
      <c r="S110" s="32">
        <f t="shared" si="5"/>
        <v>0</v>
      </c>
      <c r="T110" s="20">
        <f t="shared" si="7"/>
        <v>500</v>
      </c>
      <c r="U110" s="20">
        <f t="shared" si="8"/>
        <v>0</v>
      </c>
      <c r="V110" s="20">
        <f t="shared" si="9"/>
        <v>500</v>
      </c>
    </row>
    <row r="111" spans="1:22" ht="27.75" customHeight="1" x14ac:dyDescent="0.15">
      <c r="A111" s="20">
        <v>104</v>
      </c>
      <c r="B111" s="30" t="s">
        <v>22</v>
      </c>
      <c r="C111" s="31" t="s">
        <v>23</v>
      </c>
      <c r="D111" s="31" t="s">
        <v>168</v>
      </c>
      <c r="E111" s="23" t="str">
        <f>VLOOKUP(D111,'统计表-奖励'!C:C,1,0)</f>
        <v>顾红艳</v>
      </c>
      <c r="F111" s="32"/>
      <c r="G111" s="32" t="s">
        <v>72</v>
      </c>
      <c r="H111" s="32" t="s">
        <v>315</v>
      </c>
      <c r="I111" s="32" t="s">
        <v>361</v>
      </c>
      <c r="J111" s="32" t="s">
        <v>362</v>
      </c>
      <c r="K111" s="32">
        <v>8800</v>
      </c>
      <c r="L111" s="32">
        <v>1000</v>
      </c>
      <c r="M111" s="32" t="s">
        <v>363</v>
      </c>
      <c r="N111" s="32" t="s">
        <v>364</v>
      </c>
      <c r="O111" s="23">
        <f>_xlfn.XLOOKUP(A111,'①单据编号-确认每单参与人员'!A:A,'①单据编号-确认每单参与人员'!C:C,0)</f>
        <v>1</v>
      </c>
      <c r="P111" s="23">
        <f>SUMIFS($O:$O,$D:$D,D111)</f>
        <v>4</v>
      </c>
      <c r="Q111" s="23" cm="1">
        <f t="array" ref="Q111">SUMPRODUCT(($D$3:D111=D111)*($O$3:O111))</f>
        <v>3</v>
      </c>
      <c r="R111" s="23">
        <f t="shared" si="6"/>
        <v>1</v>
      </c>
      <c r="S111" s="32">
        <f t="shared" si="5"/>
        <v>1000</v>
      </c>
      <c r="T111" s="20">
        <f t="shared" si="7"/>
        <v>1000</v>
      </c>
      <c r="U111" s="20">
        <f t="shared" si="8"/>
        <v>0</v>
      </c>
      <c r="V111" s="20">
        <f t="shared" si="9"/>
        <v>1000</v>
      </c>
    </row>
    <row r="112" spans="1:22" ht="27.75" customHeight="1" x14ac:dyDescent="0.15">
      <c r="A112" s="20">
        <v>105</v>
      </c>
      <c r="B112" s="30" t="s">
        <v>22</v>
      </c>
      <c r="C112" s="31" t="s">
        <v>23</v>
      </c>
      <c r="D112" s="31" t="s">
        <v>281</v>
      </c>
      <c r="E112" s="23" t="str">
        <f>VLOOKUP(D112,'统计表-奖励'!C:C,1,0)</f>
        <v>梁婷</v>
      </c>
      <c r="F112" s="32"/>
      <c r="G112" s="32" t="s">
        <v>72</v>
      </c>
      <c r="H112" s="32" t="s">
        <v>315</v>
      </c>
      <c r="I112" s="32" t="s">
        <v>361</v>
      </c>
      <c r="J112" s="32" t="s">
        <v>365</v>
      </c>
      <c r="K112" s="32">
        <v>4980</v>
      </c>
      <c r="L112" s="32">
        <v>1000</v>
      </c>
      <c r="M112" s="32" t="s">
        <v>366</v>
      </c>
      <c r="N112" s="32" t="s">
        <v>213</v>
      </c>
      <c r="O112" s="23">
        <f>_xlfn.XLOOKUP(A112,'①单据编号-确认每单参与人员'!A:A,'①单据编号-确认每单参与人员'!C:C,0)</f>
        <v>1</v>
      </c>
      <c r="P112" s="23">
        <f>SUMIFS($O:$O,$D:$D,D112)</f>
        <v>4</v>
      </c>
      <c r="Q112" s="23" cm="1">
        <f t="array" ref="Q112">SUMPRODUCT(($D$3:D112=D112)*($O$3:O112))</f>
        <v>3</v>
      </c>
      <c r="R112" s="23">
        <f t="shared" si="6"/>
        <v>1</v>
      </c>
      <c r="S112" s="32">
        <f t="shared" si="5"/>
        <v>1000</v>
      </c>
      <c r="T112" s="20">
        <f t="shared" si="7"/>
        <v>1000</v>
      </c>
      <c r="U112" s="20">
        <f t="shared" si="8"/>
        <v>0</v>
      </c>
      <c r="V112" s="20">
        <f t="shared" si="9"/>
        <v>1000</v>
      </c>
    </row>
    <row r="113" spans="1:22" ht="27.75" customHeight="1" x14ac:dyDescent="0.15">
      <c r="A113" s="20">
        <v>106</v>
      </c>
      <c r="B113" s="30" t="s">
        <v>22</v>
      </c>
      <c r="C113" s="31" t="s">
        <v>23</v>
      </c>
      <c r="D113" s="31" t="s">
        <v>281</v>
      </c>
      <c r="E113" s="23" t="str">
        <f>VLOOKUP(D113,'统计表-奖励'!C:C,1,0)</f>
        <v>梁婷</v>
      </c>
      <c r="F113" s="32"/>
      <c r="G113" s="32" t="s">
        <v>72</v>
      </c>
      <c r="H113" s="32" t="s">
        <v>315</v>
      </c>
      <c r="I113" s="32" t="s">
        <v>361</v>
      </c>
      <c r="J113" s="32" t="s">
        <v>367</v>
      </c>
      <c r="K113" s="32">
        <v>7800</v>
      </c>
      <c r="L113" s="32">
        <v>1000</v>
      </c>
      <c r="M113" s="32" t="s">
        <v>368</v>
      </c>
      <c r="N113" s="32" t="s">
        <v>364</v>
      </c>
      <c r="O113" s="23">
        <f>_xlfn.XLOOKUP(A113,'①单据编号-确认每单参与人员'!A:A,'①单据编号-确认每单参与人员'!C:C,0)</f>
        <v>1</v>
      </c>
      <c r="P113" s="23">
        <f>SUMIFS($O:$O,$D:$D,D113)</f>
        <v>4</v>
      </c>
      <c r="Q113" s="23" cm="1">
        <f t="array" ref="Q113">SUMPRODUCT(($D$3:D113=D113)*($O$3:O113))</f>
        <v>4</v>
      </c>
      <c r="R113" s="23">
        <f t="shared" si="6"/>
        <v>1</v>
      </c>
      <c r="S113" s="32">
        <f t="shared" si="5"/>
        <v>1000</v>
      </c>
      <c r="T113" s="20">
        <f t="shared" si="7"/>
        <v>1000</v>
      </c>
      <c r="U113" s="20">
        <f t="shared" si="8"/>
        <v>0</v>
      </c>
      <c r="V113" s="20">
        <f t="shared" si="9"/>
        <v>1000</v>
      </c>
    </row>
    <row r="114" spans="1:22" ht="27.75" customHeight="1" x14ac:dyDescent="0.15">
      <c r="A114" s="20">
        <v>107</v>
      </c>
      <c r="B114" s="30" t="s">
        <v>29</v>
      </c>
      <c r="C114" s="31" t="s">
        <v>30</v>
      </c>
      <c r="D114" s="31" t="s">
        <v>369</v>
      </c>
      <c r="E114" s="23" t="str">
        <f>VLOOKUP(D114,'统计表-奖励'!C:C,1,0)</f>
        <v>王红</v>
      </c>
      <c r="F114" s="32"/>
      <c r="G114" s="32" t="s">
        <v>72</v>
      </c>
      <c r="H114" s="32" t="s">
        <v>315</v>
      </c>
      <c r="I114" s="33" t="s">
        <v>370</v>
      </c>
      <c r="J114" s="32" t="s">
        <v>371</v>
      </c>
      <c r="K114" s="32">
        <v>598</v>
      </c>
      <c r="L114" s="32">
        <v>250</v>
      </c>
      <c r="M114" s="32" t="s">
        <v>372</v>
      </c>
      <c r="N114" s="32" t="s">
        <v>213</v>
      </c>
      <c r="O114" s="23">
        <f>_xlfn.XLOOKUP(A114,'①单据编号-确认每单参与人员'!A:A,'①单据编号-确认每单参与人员'!C:C,0)</f>
        <v>0.5</v>
      </c>
      <c r="P114" s="23">
        <f>SUMIFS($O:$O,$D:$D,D114)</f>
        <v>2.5</v>
      </c>
      <c r="Q114" s="23" cm="1">
        <f t="array" ref="Q114">SUMPRODUCT(($D$3:D114=D114)*($O$3:O114))</f>
        <v>0.5</v>
      </c>
      <c r="R114" s="23" t="str">
        <f t="shared" si="6"/>
        <v>不扣</v>
      </c>
      <c r="S114" s="32">
        <f t="shared" si="5"/>
        <v>0</v>
      </c>
      <c r="T114" s="20">
        <f t="shared" si="7"/>
        <v>0</v>
      </c>
      <c r="U114" s="20">
        <f t="shared" si="8"/>
        <v>250</v>
      </c>
      <c r="V114" s="20">
        <f t="shared" si="9"/>
        <v>250</v>
      </c>
    </row>
    <row r="115" spans="1:22" ht="27.75" customHeight="1" x14ac:dyDescent="0.15">
      <c r="A115" s="20">
        <v>107</v>
      </c>
      <c r="B115" s="30" t="s">
        <v>29</v>
      </c>
      <c r="C115" s="31" t="s">
        <v>30</v>
      </c>
      <c r="D115" s="31" t="s">
        <v>373</v>
      </c>
      <c r="E115" s="23" t="str">
        <f>VLOOKUP(D115,'统计表-奖励'!C:C,1,0)</f>
        <v>冷忠翠</v>
      </c>
      <c r="F115" s="32"/>
      <c r="G115" s="32" t="s">
        <v>72</v>
      </c>
      <c r="H115" s="32" t="s">
        <v>315</v>
      </c>
      <c r="I115" s="33" t="s">
        <v>370</v>
      </c>
      <c r="J115" s="32" t="s">
        <v>371</v>
      </c>
      <c r="K115" s="32">
        <v>598</v>
      </c>
      <c r="L115" s="32">
        <v>250</v>
      </c>
      <c r="M115" s="32" t="s">
        <v>372</v>
      </c>
      <c r="N115" s="32" t="s">
        <v>213</v>
      </c>
      <c r="O115" s="23">
        <f>_xlfn.XLOOKUP(A115,'①单据编号-确认每单参与人员'!A:A,'①单据编号-确认每单参与人员'!C:C,0)</f>
        <v>0.5</v>
      </c>
      <c r="P115" s="23">
        <f>SUMIFS($O:$O,$D:$D,D115)</f>
        <v>2.5</v>
      </c>
      <c r="Q115" s="23" cm="1">
        <f t="array" ref="Q115">SUMPRODUCT(($D$3:D115=D115)*($O$3:O115))</f>
        <v>0.5</v>
      </c>
      <c r="R115" s="23" t="str">
        <f t="shared" si="6"/>
        <v>不扣</v>
      </c>
      <c r="S115" s="32">
        <f t="shared" si="5"/>
        <v>0</v>
      </c>
      <c r="T115" s="20">
        <f t="shared" si="7"/>
        <v>0</v>
      </c>
      <c r="U115" s="20">
        <f t="shared" si="8"/>
        <v>250</v>
      </c>
      <c r="V115" s="20">
        <f t="shared" si="9"/>
        <v>250</v>
      </c>
    </row>
    <row r="116" spans="1:22" ht="27.75" customHeight="1" x14ac:dyDescent="0.15">
      <c r="A116" s="20">
        <v>108</v>
      </c>
      <c r="B116" s="30" t="s">
        <v>29</v>
      </c>
      <c r="C116" s="31" t="s">
        <v>31</v>
      </c>
      <c r="D116" s="31" t="s">
        <v>192</v>
      </c>
      <c r="E116" s="23" t="str">
        <f>VLOOKUP(D116,'统计表-奖励'!C:C,1,0)</f>
        <v>石海力</v>
      </c>
      <c r="F116" s="32"/>
      <c r="G116" s="32" t="s">
        <v>72</v>
      </c>
      <c r="H116" s="32" t="s">
        <v>315</v>
      </c>
      <c r="I116" s="32" t="s">
        <v>195</v>
      </c>
      <c r="J116" s="32" t="s">
        <v>374</v>
      </c>
      <c r="K116" s="32">
        <v>3286</v>
      </c>
      <c r="L116" s="32">
        <v>1000</v>
      </c>
      <c r="M116" s="32" t="s">
        <v>375</v>
      </c>
      <c r="N116" s="32" t="s">
        <v>376</v>
      </c>
      <c r="O116" s="23">
        <f>_xlfn.XLOOKUP(A116,'①单据编号-确认每单参与人员'!A:A,'①单据编号-确认每单参与人员'!C:C,0)</f>
        <v>1</v>
      </c>
      <c r="P116" s="23">
        <f>SUMIFS($O:$O,$D:$D,D116)</f>
        <v>6</v>
      </c>
      <c r="Q116" s="23" cm="1">
        <f t="array" ref="Q116">SUMPRODUCT(($D$3:D116=D116)*($O$3:O116))</f>
        <v>4</v>
      </c>
      <c r="R116" s="23">
        <f t="shared" si="6"/>
        <v>1</v>
      </c>
      <c r="S116" s="32">
        <f t="shared" si="5"/>
        <v>1000</v>
      </c>
      <c r="T116" s="20">
        <f t="shared" si="7"/>
        <v>1000</v>
      </c>
      <c r="U116" s="20">
        <f t="shared" si="8"/>
        <v>0</v>
      </c>
      <c r="V116" s="20">
        <f t="shared" si="9"/>
        <v>1000</v>
      </c>
    </row>
    <row r="117" spans="1:22" ht="27.75" customHeight="1" x14ac:dyDescent="0.15">
      <c r="A117" s="20">
        <v>109</v>
      </c>
      <c r="B117" s="30" t="s">
        <v>29</v>
      </c>
      <c r="C117" s="31" t="s">
        <v>28</v>
      </c>
      <c r="D117" s="31" t="s">
        <v>302</v>
      </c>
      <c r="E117" s="23" t="str">
        <f>VLOOKUP(D117,'统计表-奖励'!C:C,1,0)</f>
        <v>李巧娇</v>
      </c>
      <c r="F117" s="32"/>
      <c r="G117" s="32" t="s">
        <v>72</v>
      </c>
      <c r="H117" s="32" t="s">
        <v>315</v>
      </c>
      <c r="I117" s="32" t="s">
        <v>377</v>
      </c>
      <c r="J117" s="32" t="s">
        <v>378</v>
      </c>
      <c r="K117" s="32">
        <v>2640</v>
      </c>
      <c r="L117" s="32">
        <v>500</v>
      </c>
      <c r="M117" s="32" t="s">
        <v>212</v>
      </c>
      <c r="N117" s="32" t="s">
        <v>213</v>
      </c>
      <c r="O117" s="23">
        <f>_xlfn.XLOOKUP(A117,'①单据编号-确认每单参与人员'!A:A,'①单据编号-确认每单参与人员'!C:C,0)</f>
        <v>1</v>
      </c>
      <c r="P117" s="23">
        <f>SUMIFS($O:$O,$D:$D,D117)</f>
        <v>2</v>
      </c>
      <c r="Q117" s="23" cm="1">
        <f t="array" ref="Q117">SUMPRODUCT(($D$3:D117=D117)*($O$3:O117))</f>
        <v>2</v>
      </c>
      <c r="R117" s="23" t="str">
        <f t="shared" si="6"/>
        <v>不扣</v>
      </c>
      <c r="S117" s="32">
        <f t="shared" si="5"/>
        <v>0</v>
      </c>
      <c r="T117" s="20">
        <f t="shared" si="7"/>
        <v>500</v>
      </c>
      <c r="U117" s="20">
        <f t="shared" si="8"/>
        <v>0</v>
      </c>
      <c r="V117" s="20">
        <f t="shared" si="9"/>
        <v>500</v>
      </c>
    </row>
    <row r="118" spans="1:22" ht="27.75" customHeight="1" x14ac:dyDescent="0.15">
      <c r="A118" s="20">
        <v>110</v>
      </c>
      <c r="B118" s="30" t="s">
        <v>33</v>
      </c>
      <c r="C118" s="31" t="s">
        <v>34</v>
      </c>
      <c r="D118" s="31" t="s">
        <v>305</v>
      </c>
      <c r="E118" s="23" t="str">
        <f>VLOOKUP(D118,'统计表-奖励'!C:C,1,0)</f>
        <v>张廷妍</v>
      </c>
      <c r="F118" s="32"/>
      <c r="G118" s="32" t="s">
        <v>72</v>
      </c>
      <c r="H118" s="32" t="s">
        <v>315</v>
      </c>
      <c r="I118" s="32" t="s">
        <v>379</v>
      </c>
      <c r="J118" s="32" t="s">
        <v>380</v>
      </c>
      <c r="K118" s="32">
        <v>588</v>
      </c>
      <c r="L118" s="32">
        <v>500</v>
      </c>
      <c r="M118" s="32" t="s">
        <v>381</v>
      </c>
      <c r="N118" s="32" t="s">
        <v>382</v>
      </c>
      <c r="O118" s="23">
        <f>_xlfn.XLOOKUP(A118,'①单据编号-确认每单参与人员'!A:A,'①单据编号-确认每单参与人员'!C:C,0)</f>
        <v>1</v>
      </c>
      <c r="P118" s="23">
        <f>SUMIFS($O:$O,$D:$D,D118)</f>
        <v>2</v>
      </c>
      <c r="Q118" s="23" cm="1">
        <f t="array" ref="Q118">SUMPRODUCT(($D$3:D118=D118)*($O$3:O118))</f>
        <v>2</v>
      </c>
      <c r="R118" s="23" t="str">
        <f t="shared" si="6"/>
        <v>不扣</v>
      </c>
      <c r="S118" s="32">
        <f t="shared" si="5"/>
        <v>0</v>
      </c>
      <c r="T118" s="20">
        <f t="shared" si="7"/>
        <v>500</v>
      </c>
      <c r="U118" s="20">
        <f t="shared" si="8"/>
        <v>0</v>
      </c>
      <c r="V118" s="20">
        <f t="shared" si="9"/>
        <v>500</v>
      </c>
    </row>
    <row r="119" spans="1:22" ht="27.75" customHeight="1" x14ac:dyDescent="0.15">
      <c r="A119" s="20">
        <v>111</v>
      </c>
      <c r="B119" s="30" t="s">
        <v>33</v>
      </c>
      <c r="C119" s="31" t="s">
        <v>34</v>
      </c>
      <c r="D119" s="31" t="s">
        <v>383</v>
      </c>
      <c r="E119" s="23" t="str">
        <f>VLOOKUP(D119,'统计表-奖励'!C:C,1,0)</f>
        <v>王显珍</v>
      </c>
      <c r="F119" s="32"/>
      <c r="G119" s="32" t="s">
        <v>72</v>
      </c>
      <c r="H119" s="32" t="s">
        <v>315</v>
      </c>
      <c r="I119" s="32" t="s">
        <v>384</v>
      </c>
      <c r="J119" s="32" t="s">
        <v>385</v>
      </c>
      <c r="K119" s="32">
        <v>1000</v>
      </c>
      <c r="L119" s="32">
        <v>500</v>
      </c>
      <c r="M119" s="32" t="s">
        <v>212</v>
      </c>
      <c r="N119" s="32" t="s">
        <v>213</v>
      </c>
      <c r="O119" s="23">
        <f>_xlfn.XLOOKUP(A119,'①单据编号-确认每单参与人员'!A:A,'①单据编号-确认每单参与人员'!C:C,0)</f>
        <v>1</v>
      </c>
      <c r="P119" s="23">
        <f>SUMIFS($O:$O,$D:$D,D119)</f>
        <v>1</v>
      </c>
      <c r="Q119" s="23" cm="1">
        <f t="array" ref="Q119">SUMPRODUCT(($D$3:D119=D119)*($O$3:O119))</f>
        <v>1</v>
      </c>
      <c r="R119" s="23" t="str">
        <f t="shared" si="6"/>
        <v>不扣</v>
      </c>
      <c r="S119" s="32">
        <f t="shared" si="5"/>
        <v>0</v>
      </c>
      <c r="T119" s="20">
        <f t="shared" si="7"/>
        <v>500</v>
      </c>
      <c r="U119" s="20">
        <f t="shared" si="8"/>
        <v>0</v>
      </c>
      <c r="V119" s="20">
        <f t="shared" si="9"/>
        <v>500</v>
      </c>
    </row>
    <row r="120" spans="1:22" ht="27.75" customHeight="1" x14ac:dyDescent="0.15">
      <c r="A120" s="20">
        <v>112</v>
      </c>
      <c r="B120" s="30" t="s">
        <v>33</v>
      </c>
      <c r="C120" s="31" t="s">
        <v>32</v>
      </c>
      <c r="D120" s="31" t="s">
        <v>205</v>
      </c>
      <c r="E120" s="23" t="str">
        <f>VLOOKUP(D120,'统计表-奖励'!C:C,1,0)</f>
        <v>黎红花</v>
      </c>
      <c r="F120" s="32"/>
      <c r="G120" s="32" t="s">
        <v>72</v>
      </c>
      <c r="H120" s="32" t="s">
        <v>315</v>
      </c>
      <c r="I120" s="32" t="s">
        <v>386</v>
      </c>
      <c r="J120" s="32" t="s">
        <v>387</v>
      </c>
      <c r="K120" s="32">
        <v>980</v>
      </c>
      <c r="L120" s="32">
        <v>500</v>
      </c>
      <c r="M120" s="32" t="s">
        <v>388</v>
      </c>
      <c r="N120" s="32" t="s">
        <v>352</v>
      </c>
      <c r="O120" s="23">
        <f>_xlfn.XLOOKUP(A120,'①单据编号-确认每单参与人员'!A:A,'①单据编号-确认每单参与人员'!C:C,0)</f>
        <v>1</v>
      </c>
      <c r="P120" s="23">
        <f>SUMIFS($O:$O,$D:$D,D120)</f>
        <v>3</v>
      </c>
      <c r="Q120" s="23" cm="1">
        <f t="array" ref="Q120">SUMPRODUCT(($D$3:D120=D120)*($O$3:O120))</f>
        <v>2</v>
      </c>
      <c r="R120" s="23" t="str">
        <f t="shared" si="6"/>
        <v>不扣</v>
      </c>
      <c r="S120" s="32">
        <f t="shared" si="5"/>
        <v>0</v>
      </c>
      <c r="T120" s="20">
        <f t="shared" si="7"/>
        <v>500</v>
      </c>
      <c r="U120" s="20">
        <f t="shared" si="8"/>
        <v>0</v>
      </c>
      <c r="V120" s="20">
        <f t="shared" si="9"/>
        <v>500</v>
      </c>
    </row>
    <row r="121" spans="1:22" ht="27.75" customHeight="1" x14ac:dyDescent="0.15">
      <c r="A121" s="20">
        <v>113</v>
      </c>
      <c r="B121" s="34" t="s">
        <v>4</v>
      </c>
      <c r="C121" s="35" t="s">
        <v>41</v>
      </c>
      <c r="D121" s="35" t="s">
        <v>389</v>
      </c>
      <c r="E121" s="23" t="str">
        <f>VLOOKUP(D121,'统计表-奖励'!C:C,1,0)</f>
        <v>阿衣尔扎</v>
      </c>
      <c r="F121" s="36"/>
      <c r="G121" s="36" t="s">
        <v>72</v>
      </c>
      <c r="H121" s="36" t="s">
        <v>390</v>
      </c>
      <c r="I121" s="36" t="s">
        <v>391</v>
      </c>
      <c r="J121" s="36" t="s">
        <v>392</v>
      </c>
      <c r="K121" s="36">
        <v>1000</v>
      </c>
      <c r="L121" s="36">
        <v>500</v>
      </c>
      <c r="M121" s="36" t="s">
        <v>212</v>
      </c>
      <c r="N121" s="36" t="s">
        <v>213</v>
      </c>
      <c r="O121" s="23">
        <f>_xlfn.XLOOKUP(A121,'①单据编号-确认每单参与人员'!A:A,'①单据编号-确认每单参与人员'!C:C,0)</f>
        <v>1</v>
      </c>
      <c r="P121" s="23">
        <f>SUMIFS($O:$O,$D:$D,D121)</f>
        <v>2</v>
      </c>
      <c r="Q121" s="23" cm="1">
        <f t="array" ref="Q121">SUMPRODUCT(($D$3:D121=D121)*($O$3:O121))</f>
        <v>1</v>
      </c>
      <c r="R121" s="23" t="str">
        <f t="shared" si="6"/>
        <v>不扣</v>
      </c>
      <c r="S121" s="32">
        <f t="shared" ref="S121:S142" si="10">IF(R121=1,L121,0)</f>
        <v>0</v>
      </c>
      <c r="T121" s="20">
        <f t="shared" si="7"/>
        <v>500</v>
      </c>
      <c r="U121" s="20">
        <f t="shared" si="8"/>
        <v>0</v>
      </c>
      <c r="V121" s="20">
        <f t="shared" ref="V121:V142" si="11">SUM(T121:U121)</f>
        <v>500</v>
      </c>
    </row>
    <row r="122" spans="1:22" ht="27.75" customHeight="1" x14ac:dyDescent="0.15">
      <c r="A122" s="20">
        <v>114</v>
      </c>
      <c r="B122" s="34" t="s">
        <v>4</v>
      </c>
      <c r="C122" s="35" t="s">
        <v>41</v>
      </c>
      <c r="D122" s="35" t="s">
        <v>389</v>
      </c>
      <c r="E122" s="23" t="str">
        <f>VLOOKUP(D122,'统计表-奖励'!C:C,1,0)</f>
        <v>阿衣尔扎</v>
      </c>
      <c r="F122" s="36"/>
      <c r="G122" s="36" t="s">
        <v>72</v>
      </c>
      <c r="H122" s="36" t="s">
        <v>390</v>
      </c>
      <c r="I122" s="36" t="s">
        <v>393</v>
      </c>
      <c r="J122" s="36" t="s">
        <v>394</v>
      </c>
      <c r="K122" s="36">
        <v>500</v>
      </c>
      <c r="L122" s="36">
        <v>500</v>
      </c>
      <c r="M122" s="36" t="s">
        <v>212</v>
      </c>
      <c r="N122" s="36" t="s">
        <v>213</v>
      </c>
      <c r="O122" s="23">
        <f>_xlfn.XLOOKUP(A122,'①单据编号-确认每单参与人员'!A:A,'①单据编号-确认每单参与人员'!C:C,0)</f>
        <v>1</v>
      </c>
      <c r="P122" s="23">
        <f>SUMIFS($O:$O,$D:$D,D122)</f>
        <v>2</v>
      </c>
      <c r="Q122" s="23" cm="1">
        <f t="array" ref="Q122">SUMPRODUCT(($D$3:D122=D122)*($O$3:O122))</f>
        <v>2</v>
      </c>
      <c r="R122" s="23" t="str">
        <f t="shared" si="6"/>
        <v>不扣</v>
      </c>
      <c r="S122" s="32">
        <f t="shared" si="10"/>
        <v>0</v>
      </c>
      <c r="T122" s="20">
        <f t="shared" ref="T122:T142" si="12">IF(O122=1,IF(AND(Q122&lt;=2,K122&gt;=500),500,IF(AND(Q122&gt;2,K122&lt;1000),K122,1000)),0)</f>
        <v>500</v>
      </c>
      <c r="U122" s="20">
        <f t="shared" si="8"/>
        <v>0</v>
      </c>
      <c r="V122" s="20">
        <f t="shared" si="11"/>
        <v>500</v>
      </c>
    </row>
    <row r="123" spans="1:22" ht="27.75" customHeight="1" x14ac:dyDescent="0.15">
      <c r="A123" s="20">
        <v>115</v>
      </c>
      <c r="B123" s="34" t="s">
        <v>4</v>
      </c>
      <c r="C123" s="35" t="s">
        <v>6</v>
      </c>
      <c r="D123" s="35" t="s">
        <v>85</v>
      </c>
      <c r="E123" s="23" t="str">
        <f>VLOOKUP(D123,'统计表-奖励'!C:C,1,0)</f>
        <v>杨金花</v>
      </c>
      <c r="F123" s="36"/>
      <c r="G123" s="36" t="s">
        <v>72</v>
      </c>
      <c r="H123" s="36" t="s">
        <v>390</v>
      </c>
      <c r="I123" s="36" t="s">
        <v>395</v>
      </c>
      <c r="J123" s="36" t="s">
        <v>396</v>
      </c>
      <c r="K123" s="36">
        <v>588</v>
      </c>
      <c r="L123" s="36">
        <v>588</v>
      </c>
      <c r="M123" s="36" t="s">
        <v>381</v>
      </c>
      <c r="N123" s="36" t="s">
        <v>382</v>
      </c>
      <c r="O123" s="23">
        <f>_xlfn.XLOOKUP(A123,'①单据编号-确认每单参与人员'!A:A,'①单据编号-确认每单参与人员'!C:C,0)</f>
        <v>1</v>
      </c>
      <c r="P123" s="23">
        <f>SUMIFS($O:$O,$D:$D,D123)</f>
        <v>3</v>
      </c>
      <c r="Q123" s="23" cm="1">
        <f t="array" ref="Q123">SUMPRODUCT(($D$3:D123=D123)*($O$3:O123))</f>
        <v>3</v>
      </c>
      <c r="R123" s="23">
        <f t="shared" si="6"/>
        <v>1</v>
      </c>
      <c r="S123" s="32">
        <f t="shared" si="10"/>
        <v>588</v>
      </c>
      <c r="T123" s="20">
        <f t="shared" si="12"/>
        <v>588</v>
      </c>
      <c r="U123" s="20">
        <f t="shared" si="8"/>
        <v>0</v>
      </c>
      <c r="V123" s="20">
        <f t="shared" si="11"/>
        <v>588</v>
      </c>
    </row>
    <row r="124" spans="1:22" ht="27.75" customHeight="1" x14ac:dyDescent="0.15">
      <c r="A124" s="20">
        <v>116</v>
      </c>
      <c r="B124" s="34" t="s">
        <v>4</v>
      </c>
      <c r="C124" s="35">
        <v>468</v>
      </c>
      <c r="D124" s="35" t="s">
        <v>221</v>
      </c>
      <c r="E124" s="23" t="str">
        <f>VLOOKUP(D124,'统计表-奖励'!C:C,1,0)</f>
        <v>刘恬恬</v>
      </c>
      <c r="F124" s="36"/>
      <c r="G124" s="36" t="s">
        <v>72</v>
      </c>
      <c r="H124" s="36" t="s">
        <v>390</v>
      </c>
      <c r="I124" s="36" t="s">
        <v>397</v>
      </c>
      <c r="J124" s="36" t="s">
        <v>398</v>
      </c>
      <c r="K124" s="36">
        <v>1000</v>
      </c>
      <c r="L124" s="36">
        <v>500</v>
      </c>
      <c r="M124" s="36" t="s">
        <v>212</v>
      </c>
      <c r="N124" s="36" t="s">
        <v>213</v>
      </c>
      <c r="O124" s="23">
        <f>_xlfn.XLOOKUP(A124,'①单据编号-确认每单参与人员'!A:A,'①单据编号-确认每单参与人员'!C:C,0)</f>
        <v>1</v>
      </c>
      <c r="P124" s="23">
        <f>SUMIFS($O:$O,$D:$D,D124)</f>
        <v>2</v>
      </c>
      <c r="Q124" s="23" cm="1">
        <f t="array" ref="Q124">SUMPRODUCT(($D$3:D124=D124)*($O$3:O124))</f>
        <v>2</v>
      </c>
      <c r="R124" s="23" t="str">
        <f t="shared" si="6"/>
        <v>不扣</v>
      </c>
      <c r="S124" s="32">
        <f t="shared" si="10"/>
        <v>0</v>
      </c>
      <c r="T124" s="20">
        <f t="shared" si="12"/>
        <v>500</v>
      </c>
      <c r="U124" s="20">
        <f t="shared" si="8"/>
        <v>0</v>
      </c>
      <c r="V124" s="20">
        <f t="shared" si="11"/>
        <v>500</v>
      </c>
    </row>
    <row r="125" spans="1:22" ht="27.75" customHeight="1" x14ac:dyDescent="0.15">
      <c r="A125" s="20">
        <v>117</v>
      </c>
      <c r="B125" s="34" t="s">
        <v>39</v>
      </c>
      <c r="C125" s="35" t="s">
        <v>38</v>
      </c>
      <c r="D125" s="35" t="s">
        <v>102</v>
      </c>
      <c r="E125" s="23" t="str">
        <f>VLOOKUP(D125,'统计表-奖励'!C:C,1,0)</f>
        <v>李维</v>
      </c>
      <c r="F125" s="36"/>
      <c r="G125" s="36" t="s">
        <v>72</v>
      </c>
      <c r="H125" s="36" t="s">
        <v>390</v>
      </c>
      <c r="I125" s="36" t="s">
        <v>399</v>
      </c>
      <c r="J125" s="36" t="s">
        <v>400</v>
      </c>
      <c r="K125" s="36">
        <v>1000</v>
      </c>
      <c r="L125" s="36">
        <v>1000</v>
      </c>
      <c r="M125" s="36" t="s">
        <v>212</v>
      </c>
      <c r="N125" s="36" t="s">
        <v>213</v>
      </c>
      <c r="O125" s="23">
        <f>_xlfn.XLOOKUP(A125,'①单据编号-确认每单参与人员'!A:A,'①单据编号-确认每单参与人员'!C:C,0)</f>
        <v>1</v>
      </c>
      <c r="P125" s="23">
        <f>SUMIFS($O:$O,$D:$D,D125)</f>
        <v>9</v>
      </c>
      <c r="Q125" s="23" cm="1">
        <f t="array" ref="Q125">SUMPRODUCT(($D$3:D125=D125)*($O$3:O125))</f>
        <v>7</v>
      </c>
      <c r="R125" s="23">
        <f t="shared" si="6"/>
        <v>1</v>
      </c>
      <c r="S125" s="32">
        <f t="shared" si="10"/>
        <v>1000</v>
      </c>
      <c r="T125" s="20">
        <f t="shared" si="12"/>
        <v>1000</v>
      </c>
      <c r="U125" s="20">
        <f t="shared" si="8"/>
        <v>0</v>
      </c>
      <c r="V125" s="20">
        <f t="shared" si="11"/>
        <v>1000</v>
      </c>
    </row>
    <row r="126" spans="1:22" ht="27.75" customHeight="1" x14ac:dyDescent="0.15">
      <c r="A126" s="20">
        <v>118</v>
      </c>
      <c r="B126" s="34" t="s">
        <v>39</v>
      </c>
      <c r="C126" s="35" t="s">
        <v>40</v>
      </c>
      <c r="D126" s="35" t="s">
        <v>122</v>
      </c>
      <c r="E126" s="23" t="str">
        <f>VLOOKUP(D126,'统计表-奖励'!C:C,1,0)</f>
        <v>李燕1</v>
      </c>
      <c r="F126" s="36"/>
      <c r="G126" s="36" t="s">
        <v>72</v>
      </c>
      <c r="H126" s="36" t="s">
        <v>390</v>
      </c>
      <c r="I126" s="36" t="s">
        <v>401</v>
      </c>
      <c r="J126" s="36" t="s">
        <v>402</v>
      </c>
      <c r="K126" s="36">
        <v>620</v>
      </c>
      <c r="L126" s="36">
        <v>620</v>
      </c>
      <c r="M126" s="36" t="s">
        <v>351</v>
      </c>
      <c r="N126" s="36" t="s">
        <v>352</v>
      </c>
      <c r="O126" s="23">
        <f>_xlfn.XLOOKUP(A126,'①单据编号-确认每单参与人员'!A:A,'①单据编号-确认每单参与人员'!C:C,0)</f>
        <v>1</v>
      </c>
      <c r="P126" s="23">
        <f>SUMIFS($O:$O,$D:$D,D126)</f>
        <v>4</v>
      </c>
      <c r="Q126" s="23" cm="1">
        <f t="array" ref="Q126">SUMPRODUCT(($D$3:D126=D126)*($O$3:O126))</f>
        <v>3</v>
      </c>
      <c r="R126" s="23">
        <f t="shared" si="6"/>
        <v>1</v>
      </c>
      <c r="S126" s="32">
        <f t="shared" si="10"/>
        <v>620</v>
      </c>
      <c r="T126" s="20">
        <f t="shared" si="12"/>
        <v>620</v>
      </c>
      <c r="U126" s="20">
        <f t="shared" si="8"/>
        <v>0</v>
      </c>
      <c r="V126" s="20">
        <f t="shared" si="11"/>
        <v>620</v>
      </c>
    </row>
    <row r="127" spans="1:22" ht="27.75" customHeight="1" x14ac:dyDescent="0.15">
      <c r="A127" s="20">
        <v>119</v>
      </c>
      <c r="B127" s="34" t="s">
        <v>39</v>
      </c>
      <c r="C127" s="35" t="s">
        <v>40</v>
      </c>
      <c r="D127" s="35" t="s">
        <v>246</v>
      </c>
      <c r="E127" s="23" t="str">
        <f>VLOOKUP(D127,'统计表-奖励'!C:C,1,0)</f>
        <v>钟秦</v>
      </c>
      <c r="F127" s="36"/>
      <c r="G127" s="36" t="s">
        <v>72</v>
      </c>
      <c r="H127" s="36" t="s">
        <v>390</v>
      </c>
      <c r="I127" s="36" t="s">
        <v>403</v>
      </c>
      <c r="J127" s="36" t="s">
        <v>404</v>
      </c>
      <c r="K127" s="36">
        <v>500</v>
      </c>
      <c r="L127" s="36">
        <v>500</v>
      </c>
      <c r="M127" s="36" t="s">
        <v>224</v>
      </c>
      <c r="N127" s="36" t="s">
        <v>213</v>
      </c>
      <c r="O127" s="23">
        <f>_xlfn.XLOOKUP(A127,'①单据编号-确认每单参与人员'!A:A,'①单据编号-确认每单参与人员'!C:C,0)</f>
        <v>1</v>
      </c>
      <c r="P127" s="23">
        <f>SUMIFS($O:$O,$D:$D,D127)</f>
        <v>2</v>
      </c>
      <c r="Q127" s="23" cm="1">
        <f t="array" ref="Q127">SUMPRODUCT(($D$3:D127=D127)*($O$3:O127))</f>
        <v>2</v>
      </c>
      <c r="R127" s="23" t="str">
        <f t="shared" si="6"/>
        <v>不扣</v>
      </c>
      <c r="S127" s="32">
        <f t="shared" si="10"/>
        <v>0</v>
      </c>
      <c r="T127" s="20">
        <f t="shared" si="12"/>
        <v>500</v>
      </c>
      <c r="U127" s="20">
        <f t="shared" si="8"/>
        <v>0</v>
      </c>
      <c r="V127" s="20">
        <f t="shared" si="11"/>
        <v>500</v>
      </c>
    </row>
    <row r="128" spans="1:22" ht="27.75" customHeight="1" x14ac:dyDescent="0.15">
      <c r="A128" s="20">
        <v>120</v>
      </c>
      <c r="B128" s="34" t="s">
        <v>39</v>
      </c>
      <c r="C128" s="35" t="s">
        <v>38</v>
      </c>
      <c r="D128" s="35" t="s">
        <v>323</v>
      </c>
      <c r="E128" s="23" t="str">
        <f>VLOOKUP(D128,'统计表-奖励'!C:C,1,0)</f>
        <v>王智慧</v>
      </c>
      <c r="F128" s="36"/>
      <c r="G128" s="36" t="s">
        <v>72</v>
      </c>
      <c r="H128" s="36" t="s">
        <v>390</v>
      </c>
      <c r="I128" s="36" t="s">
        <v>405</v>
      </c>
      <c r="J128" s="36" t="s">
        <v>406</v>
      </c>
      <c r="K128" s="36">
        <v>600</v>
      </c>
      <c r="L128" s="36">
        <v>500</v>
      </c>
      <c r="M128" s="36" t="s">
        <v>407</v>
      </c>
      <c r="N128" s="36" t="s">
        <v>382</v>
      </c>
      <c r="O128" s="23">
        <f>_xlfn.XLOOKUP(A128,'①单据编号-确认每单参与人员'!A:A,'①单据编号-确认每单参与人员'!C:C,0)</f>
        <v>1</v>
      </c>
      <c r="P128" s="23">
        <f>SUMIFS($O:$O,$D:$D,D128)</f>
        <v>3</v>
      </c>
      <c r="Q128" s="23" cm="1">
        <f t="array" ref="Q128">SUMPRODUCT(($D$3:D128=D128)*($O$3:O128))</f>
        <v>2</v>
      </c>
      <c r="R128" s="23" t="str">
        <f t="shared" si="6"/>
        <v>不扣</v>
      </c>
      <c r="S128" s="32">
        <f t="shared" si="10"/>
        <v>0</v>
      </c>
      <c r="T128" s="20">
        <f t="shared" si="12"/>
        <v>500</v>
      </c>
      <c r="U128" s="20">
        <f t="shared" si="8"/>
        <v>0</v>
      </c>
      <c r="V128" s="20">
        <f t="shared" si="11"/>
        <v>500</v>
      </c>
    </row>
    <row r="129" spans="1:22" ht="27.75" customHeight="1" x14ac:dyDescent="0.15">
      <c r="A129" s="20">
        <v>121</v>
      </c>
      <c r="B129" s="34" t="s">
        <v>15</v>
      </c>
      <c r="C129" s="35" t="s">
        <v>16</v>
      </c>
      <c r="D129" s="35" t="s">
        <v>408</v>
      </c>
      <c r="E129" s="23" t="str">
        <f>VLOOKUP(D129,'统计表-奖励'!C:C,1,0)</f>
        <v>张芮</v>
      </c>
      <c r="F129" s="36"/>
      <c r="G129" s="36" t="s">
        <v>72</v>
      </c>
      <c r="H129" s="36" t="s">
        <v>390</v>
      </c>
      <c r="I129" s="36" t="s">
        <v>409</v>
      </c>
      <c r="J129" s="36" t="s">
        <v>410</v>
      </c>
      <c r="K129" s="36">
        <v>1500</v>
      </c>
      <c r="L129" s="36">
        <v>500</v>
      </c>
      <c r="M129" s="36" t="s">
        <v>224</v>
      </c>
      <c r="N129" s="36" t="s">
        <v>213</v>
      </c>
      <c r="O129" s="23">
        <f>_xlfn.XLOOKUP(A129,'①单据编号-确认每单参与人员'!A:A,'①单据编号-确认每单参与人员'!C:C,0)</f>
        <v>1</v>
      </c>
      <c r="P129" s="23">
        <f>SUMIFS($O:$O,$D:$D,D129)</f>
        <v>1</v>
      </c>
      <c r="Q129" s="23" cm="1">
        <f t="array" ref="Q129">SUMPRODUCT(($D$3:D129=D129)*($O$3:O129))</f>
        <v>1</v>
      </c>
      <c r="R129" s="23" t="str">
        <f t="shared" si="6"/>
        <v>不扣</v>
      </c>
      <c r="S129" s="32">
        <f t="shared" si="10"/>
        <v>0</v>
      </c>
      <c r="T129" s="20">
        <f t="shared" si="12"/>
        <v>500</v>
      </c>
      <c r="U129" s="20">
        <f t="shared" si="8"/>
        <v>0</v>
      </c>
      <c r="V129" s="20">
        <f t="shared" si="11"/>
        <v>500</v>
      </c>
    </row>
    <row r="130" spans="1:22" ht="27.75" customHeight="1" x14ac:dyDescent="0.15">
      <c r="A130" s="20">
        <v>122</v>
      </c>
      <c r="B130" s="34" t="s">
        <v>22</v>
      </c>
      <c r="C130" s="35" t="s">
        <v>36</v>
      </c>
      <c r="D130" s="35" t="s">
        <v>267</v>
      </c>
      <c r="E130" s="23" t="str">
        <f>VLOOKUP(D130,'统计表-奖励'!C:C,1,0)</f>
        <v>刘九招</v>
      </c>
      <c r="F130" s="36"/>
      <c r="G130" s="36" t="s">
        <v>72</v>
      </c>
      <c r="H130" s="36" t="s">
        <v>390</v>
      </c>
      <c r="I130" s="36" t="s">
        <v>411</v>
      </c>
      <c r="J130" s="36" t="s">
        <v>412</v>
      </c>
      <c r="K130" s="36">
        <v>12000</v>
      </c>
      <c r="L130" s="36">
        <v>1000</v>
      </c>
      <c r="M130" s="36" t="s">
        <v>244</v>
      </c>
      <c r="N130" s="36" t="s">
        <v>352</v>
      </c>
      <c r="O130" s="23">
        <f>_xlfn.XLOOKUP(A130,'①单据编号-确认每单参与人员'!A:A,'①单据编号-确认每单参与人员'!C:C,0)</f>
        <v>1</v>
      </c>
      <c r="P130" s="23">
        <f>SUMIFS($O:$O,$D:$D,D130)</f>
        <v>4</v>
      </c>
      <c r="Q130" s="23" cm="1">
        <f t="array" ref="Q130">SUMPRODUCT(($D$3:D130=D130)*($O$3:O130))</f>
        <v>3</v>
      </c>
      <c r="R130" s="23">
        <f t="shared" si="6"/>
        <v>1</v>
      </c>
      <c r="S130" s="32">
        <f t="shared" si="10"/>
        <v>1000</v>
      </c>
      <c r="T130" s="20">
        <f t="shared" si="12"/>
        <v>1000</v>
      </c>
      <c r="U130" s="20">
        <f t="shared" si="8"/>
        <v>0</v>
      </c>
      <c r="V130" s="20">
        <f t="shared" si="11"/>
        <v>1000</v>
      </c>
    </row>
    <row r="131" spans="1:22" ht="27.75" customHeight="1" x14ac:dyDescent="0.15">
      <c r="A131" s="20">
        <v>123</v>
      </c>
      <c r="B131" s="34" t="s">
        <v>22</v>
      </c>
      <c r="C131" s="35" t="s">
        <v>24</v>
      </c>
      <c r="D131" s="35" t="s">
        <v>150</v>
      </c>
      <c r="E131" s="23" t="str">
        <f>VLOOKUP(D131,'统计表-奖励'!C:C,1,0)</f>
        <v>张候敏</v>
      </c>
      <c r="F131" s="36"/>
      <c r="G131" s="36" t="s">
        <v>72</v>
      </c>
      <c r="H131" s="36" t="s">
        <v>390</v>
      </c>
      <c r="I131" s="36" t="s">
        <v>413</v>
      </c>
      <c r="J131" s="36" t="s">
        <v>414</v>
      </c>
      <c r="K131" s="36">
        <v>30420</v>
      </c>
      <c r="L131" s="36">
        <v>1000</v>
      </c>
      <c r="M131" s="36" t="s">
        <v>244</v>
      </c>
      <c r="N131" s="36" t="s">
        <v>352</v>
      </c>
      <c r="O131" s="23">
        <f>_xlfn.XLOOKUP(A131,'①单据编号-确认每单参与人员'!A:A,'①单据编号-确认每单参与人员'!C:C,0)</f>
        <v>1</v>
      </c>
      <c r="P131" s="23">
        <f>SUMIFS($O:$O,$D:$D,D131)</f>
        <v>3</v>
      </c>
      <c r="Q131" s="23" cm="1">
        <f t="array" ref="Q131">SUMPRODUCT(($D$3:D131=D131)*($O$3:O131))</f>
        <v>3</v>
      </c>
      <c r="R131" s="23">
        <f t="shared" si="6"/>
        <v>1</v>
      </c>
      <c r="S131" s="32">
        <f t="shared" si="10"/>
        <v>1000</v>
      </c>
      <c r="T131" s="20">
        <f t="shared" si="12"/>
        <v>1000</v>
      </c>
      <c r="U131" s="20">
        <f t="shared" si="8"/>
        <v>0</v>
      </c>
      <c r="V131" s="20">
        <f t="shared" si="11"/>
        <v>1000</v>
      </c>
    </row>
    <row r="132" spans="1:22" ht="27.75" customHeight="1" x14ac:dyDescent="0.15">
      <c r="A132" s="20">
        <v>124</v>
      </c>
      <c r="B132" s="34" t="s">
        <v>22</v>
      </c>
      <c r="C132" s="35" t="s">
        <v>26</v>
      </c>
      <c r="D132" s="35" t="s">
        <v>356</v>
      </c>
      <c r="E132" s="23" t="str">
        <f>VLOOKUP(D132,'统计表-奖励'!C:C,1,0)</f>
        <v>王萍</v>
      </c>
      <c r="F132" s="36"/>
      <c r="G132" s="36" t="s">
        <v>72</v>
      </c>
      <c r="H132" s="36" t="s">
        <v>390</v>
      </c>
      <c r="I132" s="36" t="s">
        <v>415</v>
      </c>
      <c r="J132" s="37" t="s">
        <v>416</v>
      </c>
      <c r="K132" s="36">
        <v>1990</v>
      </c>
      <c r="L132" s="36">
        <v>250</v>
      </c>
      <c r="M132" s="36" t="s">
        <v>212</v>
      </c>
      <c r="N132" s="36" t="s">
        <v>213</v>
      </c>
      <c r="O132" s="23">
        <f>_xlfn.XLOOKUP(A132,'①单据编号-确认每单参与人员'!A:A,'①单据编号-确认每单参与人员'!C:C,0)</f>
        <v>0.5</v>
      </c>
      <c r="P132" s="23">
        <f>SUMIFS($O:$O,$D:$D,D132)</f>
        <v>2.5</v>
      </c>
      <c r="Q132" s="23" cm="1">
        <f t="array" ref="Q132">SUMPRODUCT(($D$3:D132=D132)*($O$3:O132))</f>
        <v>1.5</v>
      </c>
      <c r="R132" s="23" t="str">
        <f t="shared" ref="R132:R133" si="13">IF(B132="","",IF(Q132&gt;=3,1,"不扣"))</f>
        <v>不扣</v>
      </c>
      <c r="S132" s="32">
        <f t="shared" si="10"/>
        <v>0</v>
      </c>
      <c r="T132" s="20">
        <f t="shared" si="12"/>
        <v>0</v>
      </c>
      <c r="U132" s="20">
        <f t="shared" ref="U132:U142" si="14">IF(O132&lt;1,IF(AND(Q132&lt;=2,K132&gt;=500),500,IF(AND(Q132&gt;2,K132&lt;1000),K132,1000)),0)*O132</f>
        <v>250</v>
      </c>
      <c r="V132" s="20">
        <f t="shared" si="11"/>
        <v>250</v>
      </c>
    </row>
    <row r="133" spans="1:22" ht="27.75" customHeight="1" x14ac:dyDescent="0.15">
      <c r="A133" s="20">
        <v>124</v>
      </c>
      <c r="B133" s="34" t="s">
        <v>22</v>
      </c>
      <c r="C133" s="35" t="s">
        <v>26</v>
      </c>
      <c r="D133" s="35" t="s">
        <v>278</v>
      </c>
      <c r="E133" s="23" t="str">
        <f>VLOOKUP(D133,'统计表-奖励'!C:C,1,0)</f>
        <v>谢娟</v>
      </c>
      <c r="F133" s="36"/>
      <c r="G133" s="36" t="s">
        <v>72</v>
      </c>
      <c r="H133" s="36" t="s">
        <v>390</v>
      </c>
      <c r="I133" s="36" t="s">
        <v>415</v>
      </c>
      <c r="J133" s="37" t="s">
        <v>416</v>
      </c>
      <c r="K133" s="36">
        <v>1990</v>
      </c>
      <c r="L133" s="36">
        <v>250</v>
      </c>
      <c r="M133" s="36" t="s">
        <v>212</v>
      </c>
      <c r="N133" s="36" t="s">
        <v>213</v>
      </c>
      <c r="O133" s="23">
        <f>_xlfn.XLOOKUP(A133,'①单据编号-确认每单参与人员'!A:A,'①单据编号-确认每单参与人员'!C:C,0)</f>
        <v>0.5</v>
      </c>
      <c r="P133" s="23">
        <f>SUMIFS($O:$O,$D:$D,D133)</f>
        <v>1</v>
      </c>
      <c r="Q133" s="23" cm="1">
        <f t="array" ref="Q133">SUMPRODUCT(($D$3:D133=D133)*($O$3:O133))</f>
        <v>1</v>
      </c>
      <c r="R133" s="23" t="str">
        <f t="shared" si="13"/>
        <v>不扣</v>
      </c>
      <c r="S133" s="32">
        <f t="shared" si="10"/>
        <v>0</v>
      </c>
      <c r="T133" s="20">
        <f t="shared" si="12"/>
        <v>0</v>
      </c>
      <c r="U133" s="20">
        <f t="shared" si="14"/>
        <v>250</v>
      </c>
      <c r="V133" s="20">
        <f t="shared" si="11"/>
        <v>250</v>
      </c>
    </row>
    <row r="134" spans="1:22" ht="27.75" customHeight="1" x14ac:dyDescent="0.15">
      <c r="A134" s="20">
        <v>125</v>
      </c>
      <c r="B134" s="34" t="s">
        <v>22</v>
      </c>
      <c r="C134" s="35" t="s">
        <v>26</v>
      </c>
      <c r="D134" s="35" t="s">
        <v>165</v>
      </c>
      <c r="E134" s="23" t="str">
        <f>VLOOKUP(D134,'统计表-奖励'!C:C,1,0)</f>
        <v>胡红琳</v>
      </c>
      <c r="F134" s="36"/>
      <c r="G134" s="36" t="s">
        <v>72</v>
      </c>
      <c r="H134" s="36" t="s">
        <v>390</v>
      </c>
      <c r="I134" s="36" t="s">
        <v>417</v>
      </c>
      <c r="J134" s="36" t="s">
        <v>418</v>
      </c>
      <c r="K134" s="36">
        <v>1000</v>
      </c>
      <c r="L134" s="36">
        <v>500</v>
      </c>
      <c r="M134" s="36" t="s">
        <v>212</v>
      </c>
      <c r="N134" s="36" t="s">
        <v>213</v>
      </c>
      <c r="O134" s="23">
        <f>_xlfn.XLOOKUP(A134,'①单据编号-确认每单参与人员'!A:A,'①单据编号-确认每单参与人员'!C:C,0)</f>
        <v>1</v>
      </c>
      <c r="P134" s="23">
        <f>SUMIFS($O:$O,$D:$D,D134)</f>
        <v>3</v>
      </c>
      <c r="Q134" s="23" cm="1">
        <f t="array" ref="Q134">SUMPRODUCT(($D$3:D134=D134)*($O$3:O134))</f>
        <v>2</v>
      </c>
      <c r="R134" s="23" t="str">
        <f t="shared" ref="R134:R142" si="15">IF(B134="","",IF(Q134&gt;=3,1,"不扣"))</f>
        <v>不扣</v>
      </c>
      <c r="S134" s="32">
        <f t="shared" si="10"/>
        <v>0</v>
      </c>
      <c r="T134" s="20">
        <f t="shared" si="12"/>
        <v>500</v>
      </c>
      <c r="U134" s="20">
        <f t="shared" si="14"/>
        <v>0</v>
      </c>
      <c r="V134" s="20">
        <f t="shared" si="11"/>
        <v>500</v>
      </c>
    </row>
    <row r="135" spans="1:22" ht="27.75" customHeight="1" x14ac:dyDescent="0.15">
      <c r="A135" s="20">
        <v>126</v>
      </c>
      <c r="B135" s="34" t="s">
        <v>22</v>
      </c>
      <c r="C135" s="35" t="s">
        <v>23</v>
      </c>
      <c r="D135" s="35" t="s">
        <v>168</v>
      </c>
      <c r="E135" s="23" t="str">
        <f>VLOOKUP(D135,'统计表-奖励'!C:C,1,0)</f>
        <v>顾红艳</v>
      </c>
      <c r="F135" s="36"/>
      <c r="G135" s="36" t="s">
        <v>72</v>
      </c>
      <c r="H135" s="36" t="s">
        <v>390</v>
      </c>
      <c r="I135" s="36" t="s">
        <v>419</v>
      </c>
      <c r="J135" s="36" t="s">
        <v>420</v>
      </c>
      <c r="K135" s="36">
        <v>399</v>
      </c>
      <c r="L135" s="36">
        <v>399</v>
      </c>
      <c r="M135" s="36" t="s">
        <v>351</v>
      </c>
      <c r="N135" s="36" t="s">
        <v>352</v>
      </c>
      <c r="O135" s="23">
        <f>_xlfn.XLOOKUP(A135,'①单据编号-确认每单参与人员'!A:A,'①单据编号-确认每单参与人员'!C:C,0)</f>
        <v>1</v>
      </c>
      <c r="P135" s="23">
        <f>SUMIFS($O:$O,$D:$D,D135)</f>
        <v>4</v>
      </c>
      <c r="Q135" s="23" cm="1">
        <f t="array" ref="Q135">SUMPRODUCT(($D$3:D135=D135)*($O$3:O135))</f>
        <v>4</v>
      </c>
      <c r="R135" s="23">
        <f t="shared" si="15"/>
        <v>1</v>
      </c>
      <c r="S135" s="32">
        <f t="shared" si="10"/>
        <v>399</v>
      </c>
      <c r="T135" s="20">
        <f t="shared" si="12"/>
        <v>399</v>
      </c>
      <c r="U135" s="20">
        <f t="shared" si="14"/>
        <v>0</v>
      </c>
      <c r="V135" s="20">
        <f t="shared" si="11"/>
        <v>399</v>
      </c>
    </row>
    <row r="136" spans="1:22" ht="27.75" customHeight="1" x14ac:dyDescent="0.15">
      <c r="A136" s="20">
        <v>127</v>
      </c>
      <c r="B136" s="34" t="s">
        <v>22</v>
      </c>
      <c r="C136" s="35" t="s">
        <v>21</v>
      </c>
      <c r="D136" s="35" t="s">
        <v>178</v>
      </c>
      <c r="E136" s="23" t="str">
        <f>VLOOKUP(D136,'统计表-奖励'!C:C,1,0)</f>
        <v>马菁</v>
      </c>
      <c r="F136" s="36"/>
      <c r="G136" s="36" t="s">
        <v>72</v>
      </c>
      <c r="H136" s="36" t="s">
        <v>390</v>
      </c>
      <c r="I136" s="36" t="s">
        <v>421</v>
      </c>
      <c r="J136" s="36" t="s">
        <v>422</v>
      </c>
      <c r="K136" s="36">
        <v>399</v>
      </c>
      <c r="L136" s="36">
        <v>399</v>
      </c>
      <c r="M136" s="36" t="s">
        <v>351</v>
      </c>
      <c r="N136" s="36" t="s">
        <v>352</v>
      </c>
      <c r="O136" s="23">
        <f>_xlfn.XLOOKUP(A136,'①单据编号-确认每单参与人员'!A:A,'①单据编号-确认每单参与人员'!C:C,0)</f>
        <v>1</v>
      </c>
      <c r="P136" s="23">
        <f>SUMIFS($O:$O,$D:$D,D136)</f>
        <v>4</v>
      </c>
      <c r="Q136" s="23" cm="1">
        <f t="array" ref="Q136">SUMPRODUCT(($D$3:D136=D136)*($O$3:O136))</f>
        <v>4</v>
      </c>
      <c r="R136" s="23">
        <f t="shared" si="15"/>
        <v>1</v>
      </c>
      <c r="S136" s="32">
        <f t="shared" si="10"/>
        <v>399</v>
      </c>
      <c r="T136" s="20">
        <f t="shared" si="12"/>
        <v>399</v>
      </c>
      <c r="U136" s="20">
        <f t="shared" si="14"/>
        <v>0</v>
      </c>
      <c r="V136" s="20">
        <f t="shared" si="11"/>
        <v>399</v>
      </c>
    </row>
    <row r="137" spans="1:22" ht="27.75" customHeight="1" x14ac:dyDescent="0.15">
      <c r="A137" s="20">
        <v>128</v>
      </c>
      <c r="B137" s="34" t="s">
        <v>22</v>
      </c>
      <c r="C137" s="35" t="s">
        <v>27</v>
      </c>
      <c r="D137" s="35" t="s">
        <v>149</v>
      </c>
      <c r="E137" s="23" t="str">
        <f>VLOOKUP(D137,'统计表-奖励'!C:C,1,0)</f>
        <v>郝中南</v>
      </c>
      <c r="F137" s="36"/>
      <c r="G137" s="36" t="s">
        <v>72</v>
      </c>
      <c r="H137" s="36" t="s">
        <v>390</v>
      </c>
      <c r="I137" s="36" t="s">
        <v>423</v>
      </c>
      <c r="J137" s="36" t="s">
        <v>424</v>
      </c>
      <c r="K137" s="36">
        <v>1000</v>
      </c>
      <c r="L137" s="36">
        <v>1000</v>
      </c>
      <c r="M137" s="36" t="s">
        <v>224</v>
      </c>
      <c r="N137" s="36" t="s">
        <v>213</v>
      </c>
      <c r="O137" s="23">
        <f>_xlfn.XLOOKUP(A137,'①单据编号-确认每单参与人员'!A:A,'①单据编号-确认每单参与人员'!C:C,0)</f>
        <v>1</v>
      </c>
      <c r="P137" s="23">
        <f>SUMIFS($O:$O,$D:$D,D137)</f>
        <v>2.5</v>
      </c>
      <c r="Q137" s="23" cm="1">
        <f t="array" ref="Q137">SUMPRODUCT(($D$3:D137=D137)*($O$3:O137))</f>
        <v>2.5</v>
      </c>
      <c r="R137" s="23" t="str">
        <f t="shared" si="15"/>
        <v>不扣</v>
      </c>
      <c r="S137" s="32">
        <f t="shared" si="10"/>
        <v>0</v>
      </c>
      <c r="T137" s="20">
        <f t="shared" si="12"/>
        <v>1000</v>
      </c>
      <c r="U137" s="20">
        <f t="shared" si="14"/>
        <v>0</v>
      </c>
      <c r="V137" s="20">
        <f t="shared" si="11"/>
        <v>1000</v>
      </c>
    </row>
    <row r="138" spans="1:22" ht="27.75" customHeight="1" x14ac:dyDescent="0.15">
      <c r="A138" s="20">
        <v>129</v>
      </c>
      <c r="B138" s="34" t="s">
        <v>29</v>
      </c>
      <c r="C138" s="35" t="s">
        <v>30</v>
      </c>
      <c r="D138" s="35" t="s">
        <v>373</v>
      </c>
      <c r="E138" s="23" t="str">
        <f>VLOOKUP(D138,'统计表-奖励'!C:C,1,0)</f>
        <v>冷忠翠</v>
      </c>
      <c r="F138" s="36"/>
      <c r="G138" s="36" t="s">
        <v>72</v>
      </c>
      <c r="H138" s="36" t="s">
        <v>390</v>
      </c>
      <c r="I138" s="36" t="s">
        <v>425</v>
      </c>
      <c r="J138" s="36" t="s">
        <v>426</v>
      </c>
      <c r="K138" s="36">
        <v>598</v>
      </c>
      <c r="L138" s="36">
        <v>500</v>
      </c>
      <c r="M138" s="36" t="s">
        <v>336</v>
      </c>
      <c r="N138" s="36" t="s">
        <v>213</v>
      </c>
      <c r="O138" s="23">
        <f>_xlfn.XLOOKUP(A138,'①单据编号-确认每单参与人员'!A:A,'①单据编号-确认每单参与人员'!C:C,0)</f>
        <v>1</v>
      </c>
      <c r="P138" s="23">
        <f>SUMIFS($O:$O,$D:$D,D138)</f>
        <v>2.5</v>
      </c>
      <c r="Q138" s="23" cm="1">
        <f t="array" ref="Q138">SUMPRODUCT(($D$3:D138=D138)*($O$3:O138))</f>
        <v>1.5</v>
      </c>
      <c r="R138" s="23" t="str">
        <f t="shared" si="15"/>
        <v>不扣</v>
      </c>
      <c r="S138" s="32">
        <f t="shared" si="10"/>
        <v>0</v>
      </c>
      <c r="T138" s="20">
        <f t="shared" si="12"/>
        <v>500</v>
      </c>
      <c r="U138" s="20">
        <f t="shared" si="14"/>
        <v>0</v>
      </c>
      <c r="V138" s="20">
        <f t="shared" si="11"/>
        <v>500</v>
      </c>
    </row>
    <row r="139" spans="1:22" ht="27.75" customHeight="1" x14ac:dyDescent="0.15">
      <c r="A139" s="20">
        <v>130</v>
      </c>
      <c r="B139" s="34" t="s">
        <v>33</v>
      </c>
      <c r="C139" s="35" t="s">
        <v>32</v>
      </c>
      <c r="D139" s="35" t="s">
        <v>205</v>
      </c>
      <c r="E139" s="23" t="str">
        <f>VLOOKUP(D139,'统计表-奖励'!C:C,1,0)</f>
        <v>黎红花</v>
      </c>
      <c r="F139" s="36"/>
      <c r="G139" s="36" t="s">
        <v>72</v>
      </c>
      <c r="H139" s="36" t="s">
        <v>390</v>
      </c>
      <c r="I139" s="36" t="s">
        <v>427</v>
      </c>
      <c r="J139" s="36" t="s">
        <v>428</v>
      </c>
      <c r="K139" s="36">
        <v>399</v>
      </c>
      <c r="L139" s="36">
        <v>399</v>
      </c>
      <c r="M139" s="36" t="s">
        <v>351</v>
      </c>
      <c r="N139" s="36" t="s">
        <v>352</v>
      </c>
      <c r="O139" s="23">
        <f>_xlfn.XLOOKUP(A139,'①单据编号-确认每单参与人员'!A:A,'①单据编号-确认每单参与人员'!C:C,0)</f>
        <v>1</v>
      </c>
      <c r="P139" s="23">
        <f>SUMIFS($O:$O,$D:$D,D139)</f>
        <v>3</v>
      </c>
      <c r="Q139" s="23" cm="1">
        <f t="array" ref="Q139">SUMPRODUCT(($D$3:D139=D139)*($O$3:O139))</f>
        <v>3</v>
      </c>
      <c r="R139" s="23">
        <f t="shared" si="15"/>
        <v>1</v>
      </c>
      <c r="S139" s="32">
        <f t="shared" si="10"/>
        <v>399</v>
      </c>
      <c r="T139" s="20">
        <f t="shared" si="12"/>
        <v>399</v>
      </c>
      <c r="U139" s="20">
        <f t="shared" si="14"/>
        <v>0</v>
      </c>
      <c r="V139" s="20">
        <f t="shared" si="11"/>
        <v>399</v>
      </c>
    </row>
    <row r="140" spans="1:22" ht="27.75" customHeight="1" x14ac:dyDescent="0.15">
      <c r="A140" s="20">
        <v>131</v>
      </c>
      <c r="B140" s="38" t="str">
        <f>VLOOKUP(C140,目录!$G:$H,2,0)</f>
        <v>事业五部</v>
      </c>
      <c r="C140" s="39" t="s">
        <v>31</v>
      </c>
      <c r="D140" s="39" t="s">
        <v>192</v>
      </c>
      <c r="E140" s="40" t="str">
        <f>VLOOKUP(D140,'统计表-奖励'!C:C,1,0)</f>
        <v>石海力</v>
      </c>
      <c r="F140" s="38"/>
      <c r="G140" s="40" t="s">
        <v>72</v>
      </c>
      <c r="H140" s="40" t="s">
        <v>429</v>
      </c>
      <c r="I140" s="41" t="s">
        <v>195</v>
      </c>
      <c r="J140" s="38" t="s">
        <v>430</v>
      </c>
      <c r="K140" s="38">
        <v>25800</v>
      </c>
      <c r="L140" s="38">
        <v>1000</v>
      </c>
      <c r="M140" s="38"/>
      <c r="N140" s="38"/>
      <c r="O140" s="23">
        <f>_xlfn.XLOOKUP(A140,'①单据编号-确认每单参与人员'!A:A,'①单据编号-确认每单参与人员'!C:C,0)</f>
        <v>1</v>
      </c>
      <c r="P140" s="23">
        <f>SUMIFS($O:$O,$D:$D,D140)</f>
        <v>6</v>
      </c>
      <c r="Q140" s="23" cm="1">
        <f t="array" ref="Q140">SUMPRODUCT(($D$3:D140=D140)*($O$3:O140))</f>
        <v>5</v>
      </c>
      <c r="R140" s="23">
        <f t="shared" si="15"/>
        <v>1</v>
      </c>
      <c r="S140" s="32">
        <f t="shared" si="10"/>
        <v>1000</v>
      </c>
      <c r="T140" s="20">
        <f t="shared" si="12"/>
        <v>1000</v>
      </c>
      <c r="U140" s="20">
        <f t="shared" si="14"/>
        <v>0</v>
      </c>
      <c r="V140" s="20">
        <f t="shared" si="11"/>
        <v>1000</v>
      </c>
    </row>
    <row r="141" spans="1:22" ht="27.75" customHeight="1" x14ac:dyDescent="0.15">
      <c r="A141" s="20">
        <v>132</v>
      </c>
      <c r="B141" s="38" t="str">
        <f>VLOOKUP(C141,目录!$G:$H,2,0)</f>
        <v>事业四部</v>
      </c>
      <c r="C141" s="39" t="s">
        <v>36</v>
      </c>
      <c r="D141" s="39" t="s">
        <v>146</v>
      </c>
      <c r="E141" s="40" t="str">
        <f>VLOOKUP(D141,'统计表-奖励'!C:C,1,0)</f>
        <v>廖妍</v>
      </c>
      <c r="F141" s="38"/>
      <c r="G141" s="40" t="s">
        <v>72</v>
      </c>
      <c r="H141" s="40" t="s">
        <v>429</v>
      </c>
      <c r="I141" s="41" t="s">
        <v>431</v>
      </c>
      <c r="J141" s="38" t="s">
        <v>432</v>
      </c>
      <c r="K141" s="38">
        <v>666</v>
      </c>
      <c r="L141" s="38">
        <v>500</v>
      </c>
      <c r="M141" s="38"/>
      <c r="N141" s="38"/>
      <c r="O141" s="23">
        <f>_xlfn.XLOOKUP(A141,'①单据编号-确认每单参与人员'!A:A,'①单据编号-确认每单参与人员'!C:C,0)</f>
        <v>1</v>
      </c>
      <c r="P141" s="23">
        <f>SUMIFS($O:$O,$D:$D,D141)</f>
        <v>1.5</v>
      </c>
      <c r="Q141" s="23" cm="1">
        <f t="array" ref="Q141">SUMPRODUCT(($D$3:D141=D141)*($O$3:O141))</f>
        <v>1.5</v>
      </c>
      <c r="R141" s="23" t="str">
        <f t="shared" si="15"/>
        <v>不扣</v>
      </c>
      <c r="S141" s="32">
        <f t="shared" si="10"/>
        <v>0</v>
      </c>
      <c r="T141" s="20">
        <f t="shared" si="12"/>
        <v>500</v>
      </c>
      <c r="U141" s="20">
        <f t="shared" si="14"/>
        <v>0</v>
      </c>
      <c r="V141" s="20">
        <f t="shared" si="11"/>
        <v>500</v>
      </c>
    </row>
    <row r="142" spans="1:22" ht="27.75" customHeight="1" x14ac:dyDescent="0.15">
      <c r="A142" s="20">
        <v>133</v>
      </c>
      <c r="B142" s="38" t="str">
        <f>VLOOKUP(C142,目录!$G:$H,2,0)</f>
        <v>事业四部</v>
      </c>
      <c r="C142" s="39" t="s">
        <v>36</v>
      </c>
      <c r="D142" s="39" t="s">
        <v>267</v>
      </c>
      <c r="E142" s="40" t="str">
        <f>VLOOKUP(D142,'统计表-奖励'!C:C,1,0)</f>
        <v>刘九招</v>
      </c>
      <c r="F142" s="38"/>
      <c r="G142" s="40" t="s">
        <v>72</v>
      </c>
      <c r="H142" s="40" t="s">
        <v>429</v>
      </c>
      <c r="I142" s="41" t="s">
        <v>433</v>
      </c>
      <c r="J142" s="38" t="s">
        <v>434</v>
      </c>
      <c r="K142" s="38">
        <v>1000</v>
      </c>
      <c r="L142" s="38">
        <v>1000</v>
      </c>
      <c r="M142" s="38"/>
      <c r="N142" s="38"/>
      <c r="O142" s="23">
        <f>_xlfn.XLOOKUP(A142,'①单据编号-确认每单参与人员'!A:A,'①单据编号-确认每单参与人员'!C:C,0)</f>
        <v>1</v>
      </c>
      <c r="P142" s="23">
        <f>SUMIFS($O:$O,$D:$D,D142)</f>
        <v>4</v>
      </c>
      <c r="Q142" s="23" cm="1">
        <f t="array" ref="Q142">SUMPRODUCT(($D$3:D142=D142)*($O$3:O142))</f>
        <v>4</v>
      </c>
      <c r="R142" s="23">
        <f t="shared" si="15"/>
        <v>1</v>
      </c>
      <c r="S142" s="32">
        <f t="shared" si="10"/>
        <v>1000</v>
      </c>
      <c r="T142" s="20">
        <f t="shared" si="12"/>
        <v>1000</v>
      </c>
      <c r="U142" s="20">
        <f t="shared" si="14"/>
        <v>0</v>
      </c>
      <c r="V142" s="20">
        <f t="shared" si="11"/>
        <v>1000</v>
      </c>
    </row>
    <row r="143" spans="1:22" ht="27.75" customHeight="1" x14ac:dyDescent="0.15">
      <c r="A143" s="20">
        <v>134</v>
      </c>
      <c r="B143" s="38" t="str">
        <f>VLOOKUP(C143,目录!$G:$H,2,0)</f>
        <v>事业五部</v>
      </c>
      <c r="C143" s="39" t="s">
        <v>28</v>
      </c>
      <c r="D143" s="39" t="s">
        <v>197</v>
      </c>
      <c r="E143" s="40" t="str">
        <f>VLOOKUP(D143,'统计表-奖励'!C:C,1,0)</f>
        <v>罗雪</v>
      </c>
      <c r="F143" s="38"/>
      <c r="G143" s="40" t="s">
        <v>72</v>
      </c>
      <c r="H143" s="40" t="s">
        <v>429</v>
      </c>
      <c r="I143" s="41" t="s">
        <v>435</v>
      </c>
      <c r="J143" s="38" t="s">
        <v>436</v>
      </c>
      <c r="K143" s="38">
        <v>3980</v>
      </c>
      <c r="L143" s="38">
        <v>500</v>
      </c>
      <c r="M143" s="38"/>
      <c r="N143" s="38"/>
      <c r="O143" s="23">
        <f>_xlfn.XLOOKUP(A143,'①单据编号-确认每单参与人员'!A:A,'①单据编号-确认每单参与人员'!C:C,0)</f>
        <v>1</v>
      </c>
      <c r="P143" s="23">
        <f>SUMIFS($O:$O,$D:$D,D143)</f>
        <v>3</v>
      </c>
      <c r="Q143" s="23" cm="1">
        <f t="array" ref="Q143">SUMPRODUCT(($D$3:D143=D143)*($O$3:O143))</f>
        <v>2</v>
      </c>
      <c r="R143" s="23" t="str">
        <f t="shared" ref="R143:R161" si="16">IF(B143="","",IF(Q143&gt;=3,1,"不扣"))</f>
        <v>不扣</v>
      </c>
      <c r="S143" s="32">
        <f t="shared" ref="S143:S161" si="17">IF(R143=1,L143,0)</f>
        <v>0</v>
      </c>
      <c r="T143" s="20">
        <f t="shared" ref="T143:T149" si="18">IF(O143=1,IF(AND(Q143&lt;=3,K143&gt;=500),500,IF(AND(Q143&gt;3,K143&lt;1000),K143,1000)),0)</f>
        <v>500</v>
      </c>
      <c r="U143" s="20">
        <f t="shared" ref="U143:U161" si="19">IF(O143&lt;1,IF(AND(Q143&lt;=2,K143&gt;=500),500,IF(AND(Q143&gt;2,K143&lt;1000),K143,1000)),0)*O143</f>
        <v>0</v>
      </c>
      <c r="V143" s="20">
        <f t="shared" ref="V143:V161" si="20">SUM(T143:U143)</f>
        <v>500</v>
      </c>
    </row>
    <row r="144" spans="1:22" ht="27.75" customHeight="1" x14ac:dyDescent="0.15">
      <c r="A144" s="20">
        <v>135</v>
      </c>
      <c r="B144" s="38" t="str">
        <f>VLOOKUP(C144,目录!$G:$H,2,0)</f>
        <v>事业五部</v>
      </c>
      <c r="C144" s="39" t="s">
        <v>30</v>
      </c>
      <c r="D144" s="39" t="s">
        <v>373</v>
      </c>
      <c r="E144" s="40" t="str">
        <f>VLOOKUP(D144,'统计表-奖励'!C:C,1,0)</f>
        <v>冷忠翠</v>
      </c>
      <c r="F144" s="38"/>
      <c r="G144" s="40" t="s">
        <v>72</v>
      </c>
      <c r="H144" s="40" t="s">
        <v>429</v>
      </c>
      <c r="I144" s="41" t="s">
        <v>437</v>
      </c>
      <c r="J144" s="38" t="s">
        <v>438</v>
      </c>
      <c r="K144" s="38">
        <v>1990</v>
      </c>
      <c r="L144" s="38">
        <v>500</v>
      </c>
      <c r="M144" s="38"/>
      <c r="N144" s="38"/>
      <c r="O144" s="23">
        <f>_xlfn.XLOOKUP(A144,'①单据编号-确认每单参与人员'!A:A,'①单据编号-确认每单参与人员'!C:C,0)</f>
        <v>1</v>
      </c>
      <c r="P144" s="23">
        <f>SUMIFS($O:$O,$D:$D,D144)</f>
        <v>2.5</v>
      </c>
      <c r="Q144" s="23" cm="1">
        <f t="array" ref="Q144">SUMPRODUCT(($D$3:D144=D144)*($O$3:O144))</f>
        <v>2.5</v>
      </c>
      <c r="R144" s="23" t="str">
        <f t="shared" si="16"/>
        <v>不扣</v>
      </c>
      <c r="S144" s="32">
        <f t="shared" si="17"/>
        <v>0</v>
      </c>
      <c r="T144" s="20">
        <f t="shared" si="18"/>
        <v>500</v>
      </c>
      <c r="U144" s="20">
        <f t="shared" si="19"/>
        <v>0</v>
      </c>
      <c r="V144" s="20">
        <f t="shared" si="20"/>
        <v>500</v>
      </c>
    </row>
    <row r="145" spans="1:22" ht="27.75" customHeight="1" x14ac:dyDescent="0.15">
      <c r="A145" s="20">
        <v>136</v>
      </c>
      <c r="B145" s="38" t="str">
        <f>VLOOKUP(C145,目录!$G:$H,2,0)</f>
        <v>事业五部</v>
      </c>
      <c r="C145" s="39" t="s">
        <v>30</v>
      </c>
      <c r="D145" s="39" t="s">
        <v>369</v>
      </c>
      <c r="E145" s="40" t="str">
        <f>VLOOKUP(D145,'统计表-奖励'!C:C,1,0)</f>
        <v>王红</v>
      </c>
      <c r="F145" s="38"/>
      <c r="G145" s="40" t="s">
        <v>72</v>
      </c>
      <c r="H145" s="40" t="s">
        <v>429</v>
      </c>
      <c r="I145" s="41" t="s">
        <v>439</v>
      </c>
      <c r="J145" s="38" t="s">
        <v>440</v>
      </c>
      <c r="K145" s="38">
        <v>666</v>
      </c>
      <c r="L145" s="38">
        <v>500</v>
      </c>
      <c r="M145" s="38"/>
      <c r="N145" s="38"/>
      <c r="O145" s="23">
        <f>_xlfn.XLOOKUP(A145,'①单据编号-确认每单参与人员'!A:A,'①单据编号-确认每单参与人员'!C:C,0)</f>
        <v>1</v>
      </c>
      <c r="P145" s="23">
        <f>SUMIFS($O:$O,$D:$D,D145)</f>
        <v>2.5</v>
      </c>
      <c r="Q145" s="23" cm="1">
        <f t="array" ref="Q145">SUMPRODUCT(($D$3:D145=D145)*($O$3:O145))</f>
        <v>1.5</v>
      </c>
      <c r="R145" s="23" t="str">
        <f t="shared" si="16"/>
        <v>不扣</v>
      </c>
      <c r="S145" s="32">
        <f t="shared" si="17"/>
        <v>0</v>
      </c>
      <c r="T145" s="20">
        <f t="shared" si="18"/>
        <v>500</v>
      </c>
      <c r="U145" s="20">
        <f t="shared" si="19"/>
        <v>0</v>
      </c>
      <c r="V145" s="20">
        <f t="shared" si="20"/>
        <v>500</v>
      </c>
    </row>
    <row r="146" spans="1:22" ht="27.75" customHeight="1" x14ac:dyDescent="0.15">
      <c r="A146" s="20">
        <v>137</v>
      </c>
      <c r="B146" s="38" t="str">
        <f>VLOOKUP(C146,目录!$G:$H,2,0)</f>
        <v>事业三部</v>
      </c>
      <c r="C146" s="39" t="s">
        <v>18</v>
      </c>
      <c r="D146" s="39" t="s">
        <v>136</v>
      </c>
      <c r="E146" s="40" t="str">
        <f>VLOOKUP(D146,'统计表-奖励'!C:C,1,0)</f>
        <v>唐玉芳</v>
      </c>
      <c r="F146" s="38"/>
      <c r="G146" s="40" t="s">
        <v>72</v>
      </c>
      <c r="H146" s="40" t="s">
        <v>429</v>
      </c>
      <c r="I146" s="41" t="s">
        <v>441</v>
      </c>
      <c r="J146" s="38" t="s">
        <v>442</v>
      </c>
      <c r="K146" s="38">
        <v>10888</v>
      </c>
      <c r="L146" s="38">
        <v>250</v>
      </c>
      <c r="M146" s="38"/>
      <c r="N146" s="38"/>
      <c r="O146" s="23">
        <f>_xlfn.XLOOKUP(A146,'①单据编号-确认每单参与人员'!A:A,'①单据编号-确认每单参与人员'!C:C,0)</f>
        <v>0.5</v>
      </c>
      <c r="P146" s="23">
        <f>SUMIFS($O:$O,$D:$D,D146)</f>
        <v>1</v>
      </c>
      <c r="Q146" s="23" cm="1">
        <f t="array" ref="Q146">SUMPRODUCT(($D$3:D146=D146)*($O$3:O146))</f>
        <v>1</v>
      </c>
      <c r="R146" s="23" t="str">
        <f t="shared" si="16"/>
        <v>不扣</v>
      </c>
      <c r="S146" s="32">
        <f t="shared" si="17"/>
        <v>0</v>
      </c>
      <c r="T146" s="20">
        <f t="shared" si="18"/>
        <v>0</v>
      </c>
      <c r="U146" s="20">
        <f t="shared" si="19"/>
        <v>250</v>
      </c>
      <c r="V146" s="20">
        <f t="shared" si="20"/>
        <v>250</v>
      </c>
    </row>
    <row r="147" spans="1:22" ht="27.75" customHeight="1" x14ac:dyDescent="0.15">
      <c r="A147" s="20">
        <v>137</v>
      </c>
      <c r="B147" s="38" t="str">
        <f>VLOOKUP(C147,目录!$G:$H,2,0)</f>
        <v>事业三部</v>
      </c>
      <c r="C147" s="39" t="s">
        <v>18</v>
      </c>
      <c r="D147" s="39" t="s">
        <v>443</v>
      </c>
      <c r="E147" s="40" t="str">
        <f>VLOOKUP(D147,'统计表-奖励'!C:C,1,0)</f>
        <v>龙巧云</v>
      </c>
      <c r="F147" s="38"/>
      <c r="G147" s="40" t="s">
        <v>72</v>
      </c>
      <c r="H147" s="40" t="s">
        <v>429</v>
      </c>
      <c r="I147" s="41" t="s">
        <v>441</v>
      </c>
      <c r="J147" s="38" t="s">
        <v>442</v>
      </c>
      <c r="K147" s="38">
        <v>10888</v>
      </c>
      <c r="L147" s="38">
        <v>250</v>
      </c>
      <c r="M147" s="38"/>
      <c r="N147" s="38"/>
      <c r="O147" s="23">
        <f>_xlfn.XLOOKUP(A147,'①单据编号-确认每单参与人员'!A:A,'①单据编号-确认每单参与人员'!C:C,0)</f>
        <v>0.5</v>
      </c>
      <c r="P147" s="23">
        <f>SUMIFS($O:$O,$D:$D,D147)</f>
        <v>0.5</v>
      </c>
      <c r="Q147" s="23" cm="1">
        <f t="array" ref="Q147">SUMPRODUCT(($D$3:D147=D147)*($O$3:O147))</f>
        <v>0.5</v>
      </c>
      <c r="R147" s="23" t="str">
        <f t="shared" si="16"/>
        <v>不扣</v>
      </c>
      <c r="S147" s="32">
        <f t="shared" si="17"/>
        <v>0</v>
      </c>
      <c r="T147" s="20">
        <f t="shared" si="18"/>
        <v>0</v>
      </c>
      <c r="U147" s="20">
        <f t="shared" si="19"/>
        <v>250</v>
      </c>
      <c r="V147" s="20">
        <f t="shared" si="20"/>
        <v>250</v>
      </c>
    </row>
    <row r="148" spans="1:22" ht="27.75" customHeight="1" x14ac:dyDescent="0.15">
      <c r="A148" s="20">
        <v>138</v>
      </c>
      <c r="B148" s="38" t="str">
        <f>VLOOKUP(C148,目录!$G:$H,2,0)</f>
        <v>事业三部</v>
      </c>
      <c r="C148" s="39" t="s">
        <v>14</v>
      </c>
      <c r="D148" s="39" t="s">
        <v>337</v>
      </c>
      <c r="E148" s="40" t="str">
        <f>VLOOKUP(D148,'统计表-奖励'!C:C,1,0)</f>
        <v>李思忆</v>
      </c>
      <c r="F148" s="38"/>
      <c r="G148" s="40" t="s">
        <v>72</v>
      </c>
      <c r="H148" s="40" t="s">
        <v>429</v>
      </c>
      <c r="I148" s="41" t="s">
        <v>444</v>
      </c>
      <c r="J148" s="38" t="s">
        <v>445</v>
      </c>
      <c r="K148" s="38">
        <v>2000</v>
      </c>
      <c r="L148" s="38">
        <v>500</v>
      </c>
      <c r="M148" s="38"/>
      <c r="N148" s="38"/>
      <c r="O148" s="23">
        <f>_xlfn.XLOOKUP(A148,'①单据编号-确认每单参与人员'!A:A,'①单据编号-确认每单参与人员'!C:C,0)</f>
        <v>1</v>
      </c>
      <c r="P148" s="23">
        <f>SUMIFS($O:$O,$D:$D,D148)</f>
        <v>2</v>
      </c>
      <c r="Q148" s="23" cm="1">
        <f t="array" ref="Q148">SUMPRODUCT(($D$3:D148=D148)*($O$3:O148))</f>
        <v>2</v>
      </c>
      <c r="R148" s="23" t="str">
        <f t="shared" si="16"/>
        <v>不扣</v>
      </c>
      <c r="S148" s="32">
        <f t="shared" si="17"/>
        <v>0</v>
      </c>
      <c r="T148" s="20">
        <f t="shared" si="18"/>
        <v>500</v>
      </c>
      <c r="U148" s="20">
        <f t="shared" si="19"/>
        <v>0</v>
      </c>
      <c r="V148" s="20">
        <f t="shared" si="20"/>
        <v>500</v>
      </c>
    </row>
    <row r="149" spans="1:22" ht="27.75" customHeight="1" x14ac:dyDescent="0.15">
      <c r="A149" s="20">
        <v>139</v>
      </c>
      <c r="B149" s="38" t="str">
        <f>VLOOKUP(C149,目录!$G:$H,2,0)</f>
        <v>事业三部</v>
      </c>
      <c r="C149" s="39" t="s">
        <v>14</v>
      </c>
      <c r="D149" s="39" t="s">
        <v>446</v>
      </c>
      <c r="E149" s="40" t="str">
        <f>VLOOKUP(D149,'统计表-奖励'!C:C,1,0)</f>
        <v>曹悦</v>
      </c>
      <c r="F149" s="38"/>
      <c r="G149" s="40" t="s">
        <v>72</v>
      </c>
      <c r="H149" s="40" t="s">
        <v>429</v>
      </c>
      <c r="I149" s="41" t="s">
        <v>447</v>
      </c>
      <c r="J149" s="38" t="s">
        <v>448</v>
      </c>
      <c r="K149" s="38">
        <v>1000</v>
      </c>
      <c r="L149" s="38">
        <v>500</v>
      </c>
      <c r="M149" s="38"/>
      <c r="N149" s="38"/>
      <c r="O149" s="23">
        <f>_xlfn.XLOOKUP(A149,'①单据编号-确认每单参与人员'!A:A,'①单据编号-确认每单参与人员'!C:C,0)</f>
        <v>1</v>
      </c>
      <c r="P149" s="23">
        <f>SUMIFS($O:$O,$D:$D,D149)</f>
        <v>1</v>
      </c>
      <c r="Q149" s="23" cm="1">
        <f t="array" ref="Q149">SUMPRODUCT(($D$3:D149=D149)*($O$3:O149))</f>
        <v>1</v>
      </c>
      <c r="R149" s="23" t="str">
        <f t="shared" si="16"/>
        <v>不扣</v>
      </c>
      <c r="S149" s="32">
        <f t="shared" si="17"/>
        <v>0</v>
      </c>
      <c r="T149" s="20">
        <f t="shared" si="18"/>
        <v>500</v>
      </c>
      <c r="U149" s="20">
        <f t="shared" si="19"/>
        <v>0</v>
      </c>
      <c r="V149" s="20">
        <f t="shared" si="20"/>
        <v>500</v>
      </c>
    </row>
    <row r="150" spans="1:22" ht="27.75" customHeight="1" x14ac:dyDescent="0.15">
      <c r="A150" s="20">
        <v>140</v>
      </c>
      <c r="B150" s="38" t="str">
        <f>VLOOKUP(C150,目录!$G:$H,2,0)</f>
        <v>事业三部</v>
      </c>
      <c r="C150" s="39" t="s">
        <v>17</v>
      </c>
      <c r="D150" s="39" t="s">
        <v>125</v>
      </c>
      <c r="E150" s="40" t="str">
        <f>VLOOKUP(D150,'统计表-奖励'!C:C,1,0)</f>
        <v>陈洁</v>
      </c>
      <c r="F150" s="38"/>
      <c r="G150" s="40" t="s">
        <v>72</v>
      </c>
      <c r="H150" s="40" t="s">
        <v>429</v>
      </c>
      <c r="I150" s="41" t="s">
        <v>449</v>
      </c>
      <c r="J150" s="38" t="s">
        <v>450</v>
      </c>
      <c r="K150" s="38">
        <v>198</v>
      </c>
      <c r="L150" s="38">
        <v>198</v>
      </c>
      <c r="M150" s="38"/>
      <c r="N150" s="38"/>
      <c r="O150" s="23">
        <f>_xlfn.XLOOKUP(A150,'①单据编号-确认每单参与人员'!A:A,'①单据编号-确认每单参与人员'!C:C,0)</f>
        <v>1</v>
      </c>
      <c r="P150" s="23">
        <f>SUMIFS($O:$O,$D:$D,D150)</f>
        <v>4</v>
      </c>
      <c r="Q150" s="23" cm="1">
        <f t="array" ref="Q150">SUMPRODUCT(($D$3:D150=D150)*($O$3:O150))</f>
        <v>3</v>
      </c>
      <c r="R150" s="23">
        <f t="shared" si="16"/>
        <v>1</v>
      </c>
      <c r="S150" s="32">
        <f t="shared" si="17"/>
        <v>198</v>
      </c>
      <c r="T150" s="20">
        <f t="shared" ref="T150:T159" si="21">IF(O150=1,IF(AND(Q150&lt;=2,K150&gt;=500),500,IF(AND(Q150&gt;2,K150&lt;1000),K150,1000)),0)</f>
        <v>198</v>
      </c>
      <c r="U150" s="20">
        <f t="shared" si="19"/>
        <v>0</v>
      </c>
      <c r="V150" s="20">
        <f t="shared" si="20"/>
        <v>198</v>
      </c>
    </row>
    <row r="151" spans="1:22" ht="27.75" customHeight="1" x14ac:dyDescent="0.15">
      <c r="A151" s="20">
        <v>141</v>
      </c>
      <c r="B151" s="38" t="str">
        <f>VLOOKUP(C151,目录!$G:$H,2,0)</f>
        <v>事业四部</v>
      </c>
      <c r="C151" s="39" t="s">
        <v>26</v>
      </c>
      <c r="D151" s="39" t="s">
        <v>165</v>
      </c>
      <c r="E151" s="40" t="str">
        <f>VLOOKUP(D151,'统计表-奖励'!C:C,1,0)</f>
        <v>胡红琳</v>
      </c>
      <c r="F151" s="38"/>
      <c r="G151" s="40" t="s">
        <v>72</v>
      </c>
      <c r="H151" s="40" t="s">
        <v>429</v>
      </c>
      <c r="I151" s="41" t="s">
        <v>451</v>
      </c>
      <c r="J151" s="38" t="s">
        <v>452</v>
      </c>
      <c r="K151" s="38">
        <v>1000</v>
      </c>
      <c r="L151" s="38">
        <v>1000</v>
      </c>
      <c r="M151" s="38"/>
      <c r="N151" s="38"/>
      <c r="O151" s="23">
        <f>_xlfn.XLOOKUP(A151,'①单据编号-确认每单参与人员'!A:A,'①单据编号-确认每单参与人员'!C:C,0)</f>
        <v>1</v>
      </c>
      <c r="P151" s="23">
        <f>SUMIFS($O:$O,$D:$D,D151)</f>
        <v>3</v>
      </c>
      <c r="Q151" s="23" cm="1">
        <f t="array" ref="Q151">SUMPRODUCT(($D$3:D151=D151)*($O$3:O151))</f>
        <v>3</v>
      </c>
      <c r="R151" s="23">
        <f t="shared" si="16"/>
        <v>1</v>
      </c>
      <c r="S151" s="32">
        <f t="shared" si="17"/>
        <v>1000</v>
      </c>
      <c r="T151" s="20">
        <f t="shared" si="21"/>
        <v>1000</v>
      </c>
      <c r="U151" s="20">
        <f t="shared" si="19"/>
        <v>0</v>
      </c>
      <c r="V151" s="20">
        <f t="shared" si="20"/>
        <v>1000</v>
      </c>
    </row>
    <row r="152" spans="1:22" ht="27.75" customHeight="1" x14ac:dyDescent="0.15">
      <c r="A152" s="20">
        <v>142</v>
      </c>
      <c r="B152" s="38" t="str">
        <f>VLOOKUP(C152,目录!$G:$H,2,0)</f>
        <v>事业四部</v>
      </c>
      <c r="C152" s="39" t="s">
        <v>27</v>
      </c>
      <c r="D152" s="39" t="s">
        <v>181</v>
      </c>
      <c r="E152" s="40" t="str">
        <f>VLOOKUP(D152,'统计表-奖励'!C:C,1,0)</f>
        <v>谭萍</v>
      </c>
      <c r="F152" s="38"/>
      <c r="G152" s="40" t="s">
        <v>72</v>
      </c>
      <c r="H152" s="40" t="s">
        <v>429</v>
      </c>
      <c r="I152" s="41" t="s">
        <v>453</v>
      </c>
      <c r="J152" s="38" t="s">
        <v>454</v>
      </c>
      <c r="K152" s="38">
        <v>200</v>
      </c>
      <c r="L152" s="38">
        <v>200</v>
      </c>
      <c r="M152" s="38"/>
      <c r="N152" s="38"/>
      <c r="O152" s="23">
        <f>_xlfn.XLOOKUP(A152,'①单据编号-确认每单参与人员'!A:A,'①单据编号-确认每单参与人员'!C:C,0)</f>
        <v>1</v>
      </c>
      <c r="P152" s="23">
        <f>SUMIFS($O:$O,$D:$D,D152)</f>
        <v>4</v>
      </c>
      <c r="Q152" s="23" cm="1">
        <f t="array" ref="Q152">SUMPRODUCT(($D$3:D152=D152)*($O$3:O152))</f>
        <v>4</v>
      </c>
      <c r="R152" s="23">
        <f t="shared" si="16"/>
        <v>1</v>
      </c>
      <c r="S152" s="32">
        <f t="shared" si="17"/>
        <v>200</v>
      </c>
      <c r="T152" s="20">
        <f t="shared" si="21"/>
        <v>200</v>
      </c>
      <c r="U152" s="20">
        <f t="shared" si="19"/>
        <v>0</v>
      </c>
      <c r="V152" s="20">
        <f t="shared" si="20"/>
        <v>200</v>
      </c>
    </row>
    <row r="153" spans="1:22" ht="27.75" customHeight="1" x14ac:dyDescent="0.15">
      <c r="A153" s="20">
        <v>143</v>
      </c>
      <c r="B153" s="38" t="str">
        <f>VLOOKUP(C153,目录!$G:$H,2,0)</f>
        <v>事业二部</v>
      </c>
      <c r="C153" s="39" t="s">
        <v>38</v>
      </c>
      <c r="D153" s="39" t="s">
        <v>102</v>
      </c>
      <c r="E153" s="40" t="str">
        <f>VLOOKUP(D153,'统计表-奖励'!C:C,1,0)</f>
        <v>李维</v>
      </c>
      <c r="F153" s="38"/>
      <c r="G153" s="40" t="s">
        <v>72</v>
      </c>
      <c r="H153" s="40" t="s">
        <v>429</v>
      </c>
      <c r="I153" s="41" t="s">
        <v>455</v>
      </c>
      <c r="J153" s="38" t="s">
        <v>456</v>
      </c>
      <c r="K153" s="38">
        <v>2980</v>
      </c>
      <c r="L153" s="38">
        <v>1000</v>
      </c>
      <c r="M153" s="38"/>
      <c r="N153" s="38"/>
      <c r="O153" s="23">
        <f>_xlfn.XLOOKUP(A153,'①单据编号-确认每单参与人员'!A:A,'①单据编号-确认每单参与人员'!C:C,0)</f>
        <v>1</v>
      </c>
      <c r="P153" s="23">
        <f>SUMIFS($O:$O,$D:$D,D153)</f>
        <v>9</v>
      </c>
      <c r="Q153" s="23" cm="1">
        <f t="array" ref="Q153">SUMPRODUCT(($D$3:D153=D153)*($O$3:O153))</f>
        <v>8</v>
      </c>
      <c r="R153" s="23">
        <f t="shared" si="16"/>
        <v>1</v>
      </c>
      <c r="S153" s="32">
        <f t="shared" si="17"/>
        <v>1000</v>
      </c>
      <c r="T153" s="20">
        <f t="shared" si="21"/>
        <v>1000</v>
      </c>
      <c r="U153" s="20">
        <f t="shared" si="19"/>
        <v>0</v>
      </c>
      <c r="V153" s="20">
        <f t="shared" si="20"/>
        <v>1000</v>
      </c>
    </row>
    <row r="154" spans="1:22" ht="27.75" customHeight="1" x14ac:dyDescent="0.15">
      <c r="A154" s="20">
        <v>144</v>
      </c>
      <c r="B154" s="38" t="str">
        <f>VLOOKUP(C154,目录!$G:$H,2,0)</f>
        <v>事业三部</v>
      </c>
      <c r="C154" s="39" t="s">
        <v>20</v>
      </c>
      <c r="D154" s="39" t="s">
        <v>131</v>
      </c>
      <c r="E154" s="40" t="str">
        <f>VLOOKUP(D154,'统计表-奖励'!C:C,1,0)</f>
        <v>唐尹</v>
      </c>
      <c r="F154" s="38"/>
      <c r="G154" s="40" t="s">
        <v>72</v>
      </c>
      <c r="H154" s="40" t="s">
        <v>429</v>
      </c>
      <c r="I154" s="41" t="s">
        <v>457</v>
      </c>
      <c r="J154" s="38" t="s">
        <v>458</v>
      </c>
      <c r="K154" s="38">
        <v>60000</v>
      </c>
      <c r="L154" s="38">
        <v>250</v>
      </c>
      <c r="M154" s="38"/>
      <c r="N154" s="38"/>
      <c r="O154" s="23">
        <f>_xlfn.XLOOKUP(A154,'①单据编号-确认每单参与人员'!A:A,'①单据编号-确认每单参与人员'!C:C,0)</f>
        <v>0.5</v>
      </c>
      <c r="P154" s="23">
        <f>SUMIFS($O:$O,$D:$D,D154)</f>
        <v>1.5</v>
      </c>
      <c r="Q154" s="23" cm="1">
        <f t="array" ref="Q154">SUMPRODUCT(($D$3:D154=D154)*($O$3:O154))</f>
        <v>1.5</v>
      </c>
      <c r="R154" s="23" t="str">
        <f t="shared" si="16"/>
        <v>不扣</v>
      </c>
      <c r="S154" s="32">
        <f t="shared" si="17"/>
        <v>0</v>
      </c>
      <c r="T154" s="20">
        <f t="shared" si="21"/>
        <v>0</v>
      </c>
      <c r="U154" s="20">
        <f t="shared" si="19"/>
        <v>250</v>
      </c>
      <c r="V154" s="20">
        <f t="shared" si="20"/>
        <v>250</v>
      </c>
    </row>
    <row r="155" spans="1:22" ht="27.75" customHeight="1" x14ac:dyDescent="0.15">
      <c r="A155" s="20">
        <v>144</v>
      </c>
      <c r="B155" s="38" t="str">
        <f>VLOOKUP(C155,目录!$G:$H,2,0)</f>
        <v>事业三部</v>
      </c>
      <c r="C155" s="39" t="s">
        <v>20</v>
      </c>
      <c r="D155" s="39" t="s">
        <v>459</v>
      </c>
      <c r="E155" s="40" t="str">
        <f>VLOOKUP(D155,'统计表-奖励'!C:C,1,0)</f>
        <v>李红梅</v>
      </c>
      <c r="F155" s="38"/>
      <c r="G155" s="40" t="s">
        <v>72</v>
      </c>
      <c r="H155" s="40" t="s">
        <v>429</v>
      </c>
      <c r="I155" s="41" t="s">
        <v>457</v>
      </c>
      <c r="J155" s="38" t="s">
        <v>458</v>
      </c>
      <c r="K155" s="38">
        <v>60000</v>
      </c>
      <c r="L155" s="38">
        <v>250</v>
      </c>
      <c r="M155" s="38"/>
      <c r="N155" s="38"/>
      <c r="O155" s="23">
        <f>_xlfn.XLOOKUP(A155,'①单据编号-确认每单参与人员'!A:A,'①单据编号-确认每单参与人员'!C:C,0)</f>
        <v>0.5</v>
      </c>
      <c r="P155" s="23">
        <f>SUMIFS($O:$O,$D:$D,D155)</f>
        <v>0.5</v>
      </c>
      <c r="Q155" s="23" cm="1">
        <f t="array" ref="Q155">SUMPRODUCT(($D$3:D155=D155)*($O$3:O155))</f>
        <v>0.5</v>
      </c>
      <c r="R155" s="23" t="str">
        <f t="shared" si="16"/>
        <v>不扣</v>
      </c>
      <c r="S155" s="32">
        <f t="shared" si="17"/>
        <v>0</v>
      </c>
      <c r="T155" s="20">
        <f t="shared" si="21"/>
        <v>0</v>
      </c>
      <c r="U155" s="20">
        <f t="shared" si="19"/>
        <v>250</v>
      </c>
      <c r="V155" s="20">
        <f t="shared" si="20"/>
        <v>250</v>
      </c>
    </row>
    <row r="156" spans="1:22" ht="27.75" customHeight="1" x14ac:dyDescent="0.15">
      <c r="A156" s="20">
        <v>146</v>
      </c>
      <c r="B156" s="38" t="str">
        <f>VLOOKUP(C156,目录!$G:$H,2,0)</f>
        <v>事业六部</v>
      </c>
      <c r="C156" s="42" t="s">
        <v>32</v>
      </c>
      <c r="D156" s="42" t="s">
        <v>312</v>
      </c>
      <c r="E156" s="40" t="str">
        <f>VLOOKUP(D156,'统计表-奖励'!C:C,1,0)</f>
        <v>孙红梅</v>
      </c>
      <c r="F156" s="38"/>
      <c r="G156" s="40" t="s">
        <v>72</v>
      </c>
      <c r="H156" s="40" t="s">
        <v>429</v>
      </c>
      <c r="I156" s="41" t="s">
        <v>460</v>
      </c>
      <c r="J156" s="41" t="s">
        <v>461</v>
      </c>
      <c r="K156" s="38">
        <v>1000</v>
      </c>
      <c r="L156" s="38">
        <v>500</v>
      </c>
      <c r="M156" s="38"/>
      <c r="N156" s="38"/>
      <c r="O156" s="23">
        <f>_xlfn.XLOOKUP(A156,'①单据编号-确认每单参与人员'!A:A,'①单据编号-确认每单参与人员'!C:C,0)</f>
        <v>1</v>
      </c>
      <c r="P156" s="23">
        <f>SUMIFS($O:$O,$D:$D,D156)</f>
        <v>2</v>
      </c>
      <c r="Q156" s="23" cm="1">
        <f t="array" ref="Q156">SUMPRODUCT(($D$3:D156=D156)*($O$3:O156))</f>
        <v>2</v>
      </c>
      <c r="R156" s="23" t="str">
        <f t="shared" si="16"/>
        <v>不扣</v>
      </c>
      <c r="S156" s="32">
        <f t="shared" si="17"/>
        <v>0</v>
      </c>
      <c r="T156" s="20">
        <f t="shared" si="21"/>
        <v>500</v>
      </c>
      <c r="U156" s="20">
        <f t="shared" si="19"/>
        <v>0</v>
      </c>
      <c r="V156" s="20">
        <f t="shared" si="20"/>
        <v>500</v>
      </c>
    </row>
    <row r="157" spans="1:22" ht="27.75" customHeight="1" x14ac:dyDescent="0.15">
      <c r="A157" s="20">
        <v>147</v>
      </c>
      <c r="B157" s="37" t="str">
        <f>VLOOKUP(C157,目录!$G:$H,2,0)</f>
        <v>事业四部</v>
      </c>
      <c r="C157" s="43" t="s">
        <v>21</v>
      </c>
      <c r="D157" s="43" t="s">
        <v>462</v>
      </c>
      <c r="E157" s="36" t="str">
        <f>VLOOKUP(D157,'统计表-奖励'!C:C,1,0)</f>
        <v>康钦</v>
      </c>
      <c r="F157" s="37"/>
      <c r="G157" s="36" t="s">
        <v>72</v>
      </c>
      <c r="H157" s="37" t="s">
        <v>463</v>
      </c>
      <c r="I157" s="37" t="s">
        <v>356</v>
      </c>
      <c r="J157" s="37" t="s">
        <v>464</v>
      </c>
      <c r="K157" s="37">
        <v>1000</v>
      </c>
      <c r="L157" s="37">
        <v>500</v>
      </c>
      <c r="M157" s="37" t="s">
        <v>465</v>
      </c>
      <c r="N157" s="37" t="s">
        <v>213</v>
      </c>
      <c r="O157" s="23">
        <f>_xlfn.XLOOKUP(A157,'①单据编号-确认每单参与人员'!A:A,'①单据编号-确认每单参与人员'!C:C,0)</f>
        <v>1</v>
      </c>
      <c r="P157" s="23">
        <f>SUMIFS($O:$O,$D:$D,D157)</f>
        <v>1</v>
      </c>
      <c r="Q157" s="23" cm="1">
        <f t="array" ref="Q157">SUMPRODUCT(($D$3:D157=D157)*($O$3:O157))</f>
        <v>1</v>
      </c>
      <c r="R157" s="23" t="str">
        <f t="shared" si="16"/>
        <v>不扣</v>
      </c>
      <c r="S157" s="32">
        <f t="shared" si="17"/>
        <v>0</v>
      </c>
      <c r="T157" s="20">
        <f t="shared" si="21"/>
        <v>500</v>
      </c>
      <c r="U157" s="20">
        <f t="shared" si="19"/>
        <v>0</v>
      </c>
      <c r="V157" s="20">
        <f t="shared" si="20"/>
        <v>500</v>
      </c>
    </row>
    <row r="158" spans="1:22" ht="27.75" customHeight="1" x14ac:dyDescent="0.15">
      <c r="A158" s="20">
        <v>148</v>
      </c>
      <c r="B158" s="37" t="str">
        <f>VLOOKUP(C158,目录!$G:$H,2,0)</f>
        <v>事业一部</v>
      </c>
      <c r="C158" s="43" t="s">
        <v>41</v>
      </c>
      <c r="D158" s="43" t="s">
        <v>208</v>
      </c>
      <c r="E158" s="36" t="str">
        <f>VLOOKUP(D158,'统计表-奖励'!C:C,1,0)</f>
        <v>包竹梅</v>
      </c>
      <c r="F158" s="37"/>
      <c r="G158" s="36" t="s">
        <v>72</v>
      </c>
      <c r="H158" s="37" t="s">
        <v>463</v>
      </c>
      <c r="I158" s="37" t="s">
        <v>466</v>
      </c>
      <c r="J158" s="37" t="s">
        <v>467</v>
      </c>
      <c r="K158" s="37">
        <v>10000</v>
      </c>
      <c r="L158" s="37">
        <v>500</v>
      </c>
      <c r="M158" s="37" t="s">
        <v>465</v>
      </c>
      <c r="N158" s="37" t="s">
        <v>213</v>
      </c>
      <c r="O158" s="23">
        <f>_xlfn.XLOOKUP(A158,'①单据编号-确认每单参与人员'!A:A,'①单据编号-确认每单参与人员'!C:C,0)</f>
        <v>1</v>
      </c>
      <c r="P158" s="23">
        <f>SUMIFS($O:$O,$D:$D,D158)</f>
        <v>2</v>
      </c>
      <c r="Q158" s="23" cm="1">
        <f t="array" ref="Q158">SUMPRODUCT(($D$3:D158=D158)*($O$3:O158))</f>
        <v>2</v>
      </c>
      <c r="R158" s="23" t="str">
        <f t="shared" si="16"/>
        <v>不扣</v>
      </c>
      <c r="S158" s="32">
        <f t="shared" si="17"/>
        <v>0</v>
      </c>
      <c r="T158" s="20">
        <f t="shared" si="21"/>
        <v>500</v>
      </c>
      <c r="U158" s="20">
        <f t="shared" si="19"/>
        <v>0</v>
      </c>
      <c r="V158" s="20">
        <f t="shared" si="20"/>
        <v>500</v>
      </c>
    </row>
    <row r="159" spans="1:22" ht="27.75" customHeight="1" x14ac:dyDescent="0.15">
      <c r="A159" s="20">
        <v>149</v>
      </c>
      <c r="B159" s="37" t="str">
        <f>VLOOKUP(C159,目录!$G:$H,2,0)</f>
        <v>事业一部</v>
      </c>
      <c r="C159" s="43">
        <v>468</v>
      </c>
      <c r="D159" s="43" t="s">
        <v>468</v>
      </c>
      <c r="E159" s="36" t="str">
        <f>VLOOKUP(D159,'统计表-奖励'!C:C,1,0)</f>
        <v>李燕</v>
      </c>
      <c r="F159" s="37"/>
      <c r="G159" s="36" t="s">
        <v>72</v>
      </c>
      <c r="H159" s="37" t="s">
        <v>463</v>
      </c>
      <c r="I159" s="37" t="s">
        <v>469</v>
      </c>
      <c r="J159" s="37" t="s">
        <v>470</v>
      </c>
      <c r="K159" s="37">
        <v>500</v>
      </c>
      <c r="L159" s="37">
        <v>500</v>
      </c>
      <c r="M159" s="37" t="s">
        <v>336</v>
      </c>
      <c r="N159" s="37" t="s">
        <v>213</v>
      </c>
      <c r="O159" s="23">
        <f>_xlfn.XLOOKUP(A159,'①单据编号-确认每单参与人员'!A:A,'①单据编号-确认每单参与人员'!C:C,0)</f>
        <v>1</v>
      </c>
      <c r="P159" s="23">
        <f>SUMIFS($O:$O,$D:$D,D159)</f>
        <v>1</v>
      </c>
      <c r="Q159" s="23" cm="1">
        <f t="array" ref="Q159">SUMPRODUCT(($D$3:D159=D159)*($O$3:O159))</f>
        <v>1</v>
      </c>
      <c r="R159" s="23" t="str">
        <f t="shared" si="16"/>
        <v>不扣</v>
      </c>
      <c r="S159" s="32">
        <f t="shared" si="17"/>
        <v>0</v>
      </c>
      <c r="T159" s="20">
        <f t="shared" si="21"/>
        <v>500</v>
      </c>
      <c r="U159" s="20">
        <f t="shared" si="19"/>
        <v>0</v>
      </c>
      <c r="V159" s="20">
        <f t="shared" si="20"/>
        <v>500</v>
      </c>
    </row>
    <row r="160" spans="1:22" ht="27.75" customHeight="1" x14ac:dyDescent="0.15">
      <c r="A160" s="20">
        <v>150</v>
      </c>
      <c r="B160" s="37" t="str">
        <f>VLOOKUP(C160,目录!$G:$H,2,0)</f>
        <v>事业五部</v>
      </c>
      <c r="C160" s="43" t="s">
        <v>30</v>
      </c>
      <c r="D160" s="43" t="s">
        <v>369</v>
      </c>
      <c r="E160" s="36" t="str">
        <f>VLOOKUP(D160,'统计表-奖励'!C:C,1,0)</f>
        <v>王红</v>
      </c>
      <c r="F160" s="37"/>
      <c r="G160" s="36" t="s">
        <v>72</v>
      </c>
      <c r="H160" s="37" t="s">
        <v>463</v>
      </c>
      <c r="I160" s="37" t="s">
        <v>471</v>
      </c>
      <c r="J160" s="37" t="s">
        <v>472</v>
      </c>
      <c r="K160" s="37">
        <v>500</v>
      </c>
      <c r="L160" s="37">
        <v>500</v>
      </c>
      <c r="M160" s="37" t="s">
        <v>224</v>
      </c>
      <c r="N160" s="37" t="s">
        <v>213</v>
      </c>
      <c r="O160" s="23">
        <f>_xlfn.XLOOKUP(A160,'①单据编号-确认每单参与人员'!A:A,'①单据编号-确认每单参与人员'!C:C,0)</f>
        <v>1</v>
      </c>
      <c r="P160" s="23">
        <f>SUMIFS($O:$O,$D:$D,D160)</f>
        <v>2.5</v>
      </c>
      <c r="Q160" s="23" cm="1">
        <f t="array" ref="Q160">SUMPRODUCT(($D$3:D160=D160)*($O$3:O160))</f>
        <v>2.5</v>
      </c>
      <c r="R160" s="23" t="str">
        <f t="shared" si="16"/>
        <v>不扣</v>
      </c>
      <c r="S160" s="32">
        <f t="shared" si="17"/>
        <v>0</v>
      </c>
      <c r="T160" s="20">
        <f>IF(O160=1,IF(AND(Q160&lt;=3,K160&gt;=500),500,IF(AND(Q160&gt;3,K160&lt;1000),K160,1000)),0)</f>
        <v>500</v>
      </c>
      <c r="U160" s="20">
        <f t="shared" si="19"/>
        <v>0</v>
      </c>
      <c r="V160" s="20">
        <f t="shared" si="20"/>
        <v>500</v>
      </c>
    </row>
    <row r="161" spans="1:22" ht="27.75" customHeight="1" x14ac:dyDescent="0.15">
      <c r="A161" s="20">
        <v>151</v>
      </c>
      <c r="B161" s="37" t="str">
        <f>VLOOKUP(C161,目录!$G:$H,2,0)</f>
        <v>事业四部</v>
      </c>
      <c r="C161" s="43" t="s">
        <v>26</v>
      </c>
      <c r="D161" s="43" t="s">
        <v>356</v>
      </c>
      <c r="E161" s="36" t="str">
        <f>VLOOKUP(D161,'统计表-奖励'!C:C,1,0)</f>
        <v>王萍</v>
      </c>
      <c r="F161" s="37"/>
      <c r="G161" s="36" t="s">
        <v>72</v>
      </c>
      <c r="H161" s="37" t="s">
        <v>463</v>
      </c>
      <c r="I161" s="37" t="s">
        <v>473</v>
      </c>
      <c r="J161" s="37" t="s">
        <v>474</v>
      </c>
      <c r="K161" s="37">
        <v>1000</v>
      </c>
      <c r="L161" s="37">
        <v>500</v>
      </c>
      <c r="M161" s="37" t="s">
        <v>212</v>
      </c>
      <c r="N161" s="37" t="s">
        <v>213</v>
      </c>
      <c r="O161" s="23">
        <f>_xlfn.XLOOKUP(A161,'①单据编号-确认每单参与人员'!A:A,'①单据编号-确认每单参与人员'!C:C,0)</f>
        <v>1</v>
      </c>
      <c r="P161" s="23">
        <f>SUMIFS($O:$O,$D:$D,D161)</f>
        <v>2.5</v>
      </c>
      <c r="Q161" s="23" cm="1">
        <f t="array" ref="Q161">SUMPRODUCT(($D$3:D161=D161)*($O$3:O161))</f>
        <v>2.5</v>
      </c>
      <c r="R161" s="23" t="str">
        <f t="shared" si="16"/>
        <v>不扣</v>
      </c>
      <c r="S161" s="32">
        <f t="shared" si="17"/>
        <v>0</v>
      </c>
      <c r="T161" s="20">
        <f>IF(O161=1,IF(AND(Q161&lt;=3,K161&gt;=500),500,IF(AND(Q161&gt;3,K161&lt;1000),K161,1000)),0)</f>
        <v>500</v>
      </c>
      <c r="U161" s="20">
        <f t="shared" si="19"/>
        <v>0</v>
      </c>
      <c r="V161" s="20">
        <f t="shared" si="20"/>
        <v>500</v>
      </c>
    </row>
    <row r="162" spans="1:22" ht="27.75" customHeight="1" x14ac:dyDescent="0.15">
      <c r="A162" s="20">
        <v>152</v>
      </c>
      <c r="B162" s="37" t="str">
        <f>VLOOKUP(C162,目录!$G:$H,2,0)</f>
        <v>事业二部</v>
      </c>
      <c r="C162" s="43" t="s">
        <v>40</v>
      </c>
      <c r="D162" s="43" t="s">
        <v>122</v>
      </c>
      <c r="E162" s="36" t="str">
        <f>VLOOKUP(D162,'统计表-奖励'!C:C,1,0)</f>
        <v>李燕1</v>
      </c>
      <c r="F162" s="37"/>
      <c r="G162" s="36" t="s">
        <v>72</v>
      </c>
      <c r="H162" s="37" t="s">
        <v>463</v>
      </c>
      <c r="I162" s="37" t="s">
        <v>475</v>
      </c>
      <c r="J162" s="37" t="s">
        <v>476</v>
      </c>
      <c r="K162" s="37">
        <v>1013</v>
      </c>
      <c r="L162" s="37">
        <v>1000</v>
      </c>
      <c r="M162" s="37" t="s">
        <v>212</v>
      </c>
      <c r="N162" s="37" t="s">
        <v>213</v>
      </c>
      <c r="O162" s="23">
        <f>_xlfn.XLOOKUP(A162,'①单据编号-确认每单参与人员'!A:A,'①单据编号-确认每单参与人员'!C:C,0)</f>
        <v>1</v>
      </c>
      <c r="P162" s="23">
        <f>SUMIFS($O:$O,$D:$D,D162)</f>
        <v>4</v>
      </c>
      <c r="Q162" s="23" cm="1">
        <f t="array" ref="Q162">SUMPRODUCT(($D$3:D162=D162)*($O$3:O162))</f>
        <v>4</v>
      </c>
      <c r="R162" s="23">
        <f t="shared" ref="R162:R177" si="22">IF(B162="","",IF(Q162&gt;=3,1,"不扣"))</f>
        <v>1</v>
      </c>
      <c r="S162" s="32">
        <f t="shared" ref="S162:S177" si="23">IF(R162=1,L162,0)</f>
        <v>1000</v>
      </c>
      <c r="T162" s="20">
        <f t="shared" ref="T162:T177" si="24">IF(O162=1,IF(AND(Q162&lt;=2,K162&gt;=500),500,IF(AND(Q162&gt;2,K162&lt;1000),K162,1000)),0)</f>
        <v>1000</v>
      </c>
      <c r="U162" s="20">
        <f t="shared" ref="U162:U177" si="25">IF(O162&lt;1,IF(AND(Q162&lt;=2,K162&gt;=500),500,IF(AND(Q162&gt;2,K162&lt;1000),K162,1000)),0)*O162</f>
        <v>0</v>
      </c>
      <c r="V162" s="20">
        <f t="shared" ref="V162:V177" si="26">SUM(T162:U162)</f>
        <v>1000</v>
      </c>
    </row>
    <row r="163" spans="1:22" ht="27.75" customHeight="1" x14ac:dyDescent="0.15">
      <c r="A163" s="20">
        <v>153</v>
      </c>
      <c r="B163" s="37" t="str">
        <f>VLOOKUP(C163,目录!$G:$H,2,0)</f>
        <v>事业四部</v>
      </c>
      <c r="C163" s="43" t="s">
        <v>25</v>
      </c>
      <c r="D163" s="43" t="s">
        <v>477</v>
      </c>
      <c r="E163" s="36" t="str">
        <f>VLOOKUP(D163,'统计表-奖励'!C:C,1,0)</f>
        <v>熊艳</v>
      </c>
      <c r="F163" s="37"/>
      <c r="G163" s="36" t="s">
        <v>72</v>
      </c>
      <c r="H163" s="37" t="s">
        <v>463</v>
      </c>
      <c r="I163" s="37" t="s">
        <v>478</v>
      </c>
      <c r="J163" s="37" t="s">
        <v>479</v>
      </c>
      <c r="K163" s="37">
        <v>1980</v>
      </c>
      <c r="L163" s="37">
        <v>500</v>
      </c>
      <c r="M163" s="37" t="s">
        <v>212</v>
      </c>
      <c r="N163" s="37" t="s">
        <v>213</v>
      </c>
      <c r="O163" s="23">
        <f>_xlfn.XLOOKUP(A163,'①单据编号-确认每单参与人员'!A:A,'①单据编号-确认每单参与人员'!C:C,0)</f>
        <v>1</v>
      </c>
      <c r="P163" s="23">
        <f>SUMIFS($O:$O,$D:$D,D163)</f>
        <v>3</v>
      </c>
      <c r="Q163" s="23" cm="1">
        <f t="array" ref="Q163">SUMPRODUCT(($D$3:D163=D163)*($O$3:O163))</f>
        <v>1</v>
      </c>
      <c r="R163" s="23" t="str">
        <f t="shared" si="22"/>
        <v>不扣</v>
      </c>
      <c r="S163" s="32">
        <f t="shared" si="23"/>
        <v>0</v>
      </c>
      <c r="T163" s="20">
        <f t="shared" si="24"/>
        <v>500</v>
      </c>
      <c r="U163" s="20">
        <f t="shared" si="25"/>
        <v>0</v>
      </c>
      <c r="V163" s="20">
        <f t="shared" si="26"/>
        <v>500</v>
      </c>
    </row>
    <row r="164" spans="1:22" ht="27.75" customHeight="1" x14ac:dyDescent="0.15">
      <c r="A164" s="20">
        <v>154</v>
      </c>
      <c r="B164" s="37" t="str">
        <f>VLOOKUP(C164,目录!$G:$H,2,0)</f>
        <v>事业四部</v>
      </c>
      <c r="C164" s="43" t="s">
        <v>25</v>
      </c>
      <c r="D164" s="43" t="s">
        <v>477</v>
      </c>
      <c r="E164" s="36" t="str">
        <f>VLOOKUP(D164,'统计表-奖励'!C:C,1,0)</f>
        <v>熊艳</v>
      </c>
      <c r="F164" s="37"/>
      <c r="G164" s="36" t="s">
        <v>72</v>
      </c>
      <c r="H164" s="37" t="s">
        <v>463</v>
      </c>
      <c r="I164" s="37" t="s">
        <v>480</v>
      </c>
      <c r="J164" s="37" t="s">
        <v>481</v>
      </c>
      <c r="K164" s="37">
        <v>1980</v>
      </c>
      <c r="L164" s="37">
        <v>500</v>
      </c>
      <c r="M164" s="37" t="s">
        <v>212</v>
      </c>
      <c r="N164" s="37" t="s">
        <v>213</v>
      </c>
      <c r="O164" s="23">
        <f>_xlfn.XLOOKUP(A164,'①单据编号-确认每单参与人员'!A:A,'①单据编号-确认每单参与人员'!C:C,0)</f>
        <v>1</v>
      </c>
      <c r="P164" s="23">
        <f>SUMIFS($O:$O,$D:$D,D164)</f>
        <v>3</v>
      </c>
      <c r="Q164" s="23" cm="1">
        <f t="array" ref="Q164">SUMPRODUCT(($D$3:D164=D164)*($O$3:O164))</f>
        <v>2</v>
      </c>
      <c r="R164" s="23" t="str">
        <f t="shared" si="22"/>
        <v>不扣</v>
      </c>
      <c r="S164" s="32">
        <f t="shared" si="23"/>
        <v>0</v>
      </c>
      <c r="T164" s="20">
        <f t="shared" si="24"/>
        <v>500</v>
      </c>
      <c r="U164" s="20">
        <f t="shared" si="25"/>
        <v>0</v>
      </c>
      <c r="V164" s="20">
        <f t="shared" si="26"/>
        <v>500</v>
      </c>
    </row>
    <row r="165" spans="1:22" ht="27.75" customHeight="1" x14ac:dyDescent="0.15">
      <c r="A165" s="20">
        <v>155</v>
      </c>
      <c r="B165" s="37" t="str">
        <f>VLOOKUP(C165,目录!$G:$H,2,0)</f>
        <v>事业四部</v>
      </c>
      <c r="C165" s="43" t="s">
        <v>25</v>
      </c>
      <c r="D165" s="43" t="s">
        <v>477</v>
      </c>
      <c r="E165" s="36" t="str">
        <f>VLOOKUP(D165,'统计表-奖励'!C:C,1,0)</f>
        <v>熊艳</v>
      </c>
      <c r="F165" s="37"/>
      <c r="G165" s="36" t="s">
        <v>72</v>
      </c>
      <c r="H165" s="37" t="s">
        <v>463</v>
      </c>
      <c r="I165" s="37" t="s">
        <v>482</v>
      </c>
      <c r="J165" s="37" t="s">
        <v>483</v>
      </c>
      <c r="K165" s="37">
        <v>5000</v>
      </c>
      <c r="L165" s="37">
        <v>1000</v>
      </c>
      <c r="M165" s="37" t="s">
        <v>465</v>
      </c>
      <c r="N165" s="37" t="s">
        <v>213</v>
      </c>
      <c r="O165" s="23">
        <f>_xlfn.XLOOKUP(A165,'①单据编号-确认每单参与人员'!A:A,'①单据编号-确认每单参与人员'!C:C,0)</f>
        <v>1</v>
      </c>
      <c r="P165" s="23">
        <f>SUMIFS($O:$O,$D:$D,D165)</f>
        <v>3</v>
      </c>
      <c r="Q165" s="23" cm="1">
        <f t="array" ref="Q165">SUMPRODUCT(($D$3:D165=D165)*($O$3:O165))</f>
        <v>3</v>
      </c>
      <c r="R165" s="23">
        <f t="shared" si="22"/>
        <v>1</v>
      </c>
      <c r="S165" s="32">
        <f t="shared" si="23"/>
        <v>1000</v>
      </c>
      <c r="T165" s="20">
        <f t="shared" si="24"/>
        <v>1000</v>
      </c>
      <c r="U165" s="20">
        <f t="shared" si="25"/>
        <v>0</v>
      </c>
      <c r="V165" s="20">
        <f t="shared" si="26"/>
        <v>1000</v>
      </c>
    </row>
    <row r="166" spans="1:22" ht="27.75" customHeight="1" x14ac:dyDescent="0.15">
      <c r="A166" s="20">
        <v>156</v>
      </c>
      <c r="B166" s="37" t="str">
        <f>VLOOKUP(C166,目录!$G:$H,2,0)</f>
        <v>事业二部</v>
      </c>
      <c r="C166" s="43" t="s">
        <v>38</v>
      </c>
      <c r="D166" s="43" t="s">
        <v>102</v>
      </c>
      <c r="E166" s="36" t="str">
        <f>VLOOKUP(D166,'统计表-奖励'!C:C,1,0)</f>
        <v>李维</v>
      </c>
      <c r="F166" s="37"/>
      <c r="G166" s="36" t="s">
        <v>72</v>
      </c>
      <c r="H166" s="37" t="s">
        <v>463</v>
      </c>
      <c r="I166" s="37" t="s">
        <v>484</v>
      </c>
      <c r="J166" s="37" t="s">
        <v>485</v>
      </c>
      <c r="K166" s="37">
        <v>1000</v>
      </c>
      <c r="L166" s="37">
        <v>1000</v>
      </c>
      <c r="M166" s="37" t="s">
        <v>212</v>
      </c>
      <c r="N166" s="37" t="s">
        <v>213</v>
      </c>
      <c r="O166" s="23">
        <f>_xlfn.XLOOKUP(A166,'①单据编号-确认每单参与人员'!A:A,'①单据编号-确认每单参与人员'!C:C,0)</f>
        <v>1</v>
      </c>
      <c r="P166" s="23">
        <f>SUMIFS($O:$O,$D:$D,D166)</f>
        <v>9</v>
      </c>
      <c r="Q166" s="23" cm="1">
        <f t="array" ref="Q166">SUMPRODUCT(($D$3:D166=D166)*($O$3:O166))</f>
        <v>9</v>
      </c>
      <c r="R166" s="23">
        <f t="shared" si="22"/>
        <v>1</v>
      </c>
      <c r="S166" s="32">
        <f t="shared" si="23"/>
        <v>1000</v>
      </c>
      <c r="T166" s="20">
        <f t="shared" si="24"/>
        <v>1000</v>
      </c>
      <c r="U166" s="20">
        <f t="shared" si="25"/>
        <v>0</v>
      </c>
      <c r="V166" s="20">
        <f t="shared" si="26"/>
        <v>1000</v>
      </c>
    </row>
    <row r="167" spans="1:22" ht="27.75" customHeight="1" x14ac:dyDescent="0.15">
      <c r="A167" s="20">
        <v>157</v>
      </c>
      <c r="B167" s="37" t="str">
        <f>VLOOKUP(C167,目录!$G:$H,2,0)</f>
        <v>事业二部</v>
      </c>
      <c r="C167" s="43" t="s">
        <v>38</v>
      </c>
      <c r="D167" s="43" t="s">
        <v>323</v>
      </c>
      <c r="E167" s="36" t="str">
        <f>VLOOKUP(D167,'统计表-奖励'!C:C,1,0)</f>
        <v>王智慧</v>
      </c>
      <c r="F167" s="37"/>
      <c r="G167" s="36" t="s">
        <v>72</v>
      </c>
      <c r="H167" s="37" t="s">
        <v>463</v>
      </c>
      <c r="I167" s="37" t="s">
        <v>486</v>
      </c>
      <c r="J167" s="37" t="s">
        <v>487</v>
      </c>
      <c r="K167" s="37">
        <v>745</v>
      </c>
      <c r="L167" s="37">
        <v>745</v>
      </c>
      <c r="M167" s="37" t="s">
        <v>272</v>
      </c>
      <c r="N167" s="37" t="s">
        <v>213</v>
      </c>
      <c r="O167" s="23">
        <f>_xlfn.XLOOKUP(A167,'①单据编号-确认每单参与人员'!A:A,'①单据编号-确认每单参与人员'!C:C,0)</f>
        <v>1</v>
      </c>
      <c r="P167" s="23">
        <f>SUMIFS($O:$O,$D:$D,D167)</f>
        <v>3</v>
      </c>
      <c r="Q167" s="23" cm="1">
        <f t="array" ref="Q167">SUMPRODUCT(($D$3:D167=D167)*($O$3:O167))</f>
        <v>3</v>
      </c>
      <c r="R167" s="23">
        <f t="shared" si="22"/>
        <v>1</v>
      </c>
      <c r="S167" s="32">
        <f t="shared" si="23"/>
        <v>745</v>
      </c>
      <c r="T167" s="20">
        <f t="shared" si="24"/>
        <v>745</v>
      </c>
      <c r="U167" s="20">
        <f t="shared" si="25"/>
        <v>0</v>
      </c>
      <c r="V167" s="20">
        <f t="shared" si="26"/>
        <v>745</v>
      </c>
    </row>
    <row r="168" spans="1:22" ht="27.75" customHeight="1" x14ac:dyDescent="0.15">
      <c r="A168" s="20">
        <v>158</v>
      </c>
      <c r="B168" s="37" t="str">
        <f>VLOOKUP(C168,目录!$G:$H,2,0)</f>
        <v>事业一部</v>
      </c>
      <c r="C168" s="43" t="s">
        <v>6</v>
      </c>
      <c r="D168" s="43" t="s">
        <v>488</v>
      </c>
      <c r="E168" s="36" t="str">
        <f>VLOOKUP(D168,'统计表-奖励'!C:C,1,0)</f>
        <v>张丽</v>
      </c>
      <c r="F168" s="37"/>
      <c r="G168" s="36" t="s">
        <v>72</v>
      </c>
      <c r="H168" s="37" t="s">
        <v>463</v>
      </c>
      <c r="I168" s="37" t="s">
        <v>489</v>
      </c>
      <c r="J168" s="37" t="s">
        <v>490</v>
      </c>
      <c r="K168" s="37">
        <v>3000</v>
      </c>
      <c r="L168" s="37">
        <v>500</v>
      </c>
      <c r="M168" s="37" t="s">
        <v>465</v>
      </c>
      <c r="N168" s="37" t="s">
        <v>213</v>
      </c>
      <c r="O168" s="23">
        <f>_xlfn.XLOOKUP(A168,'①单据编号-确认每单参与人员'!A:A,'①单据编号-确认每单参与人员'!C:C,0)</f>
        <v>1</v>
      </c>
      <c r="P168" s="23">
        <f>SUMIFS($O:$O,$D:$D,D168)</f>
        <v>1</v>
      </c>
      <c r="Q168" s="23" cm="1">
        <f t="array" ref="Q168">SUMPRODUCT(($D$3:D168=D168)*($O$3:O168))</f>
        <v>1</v>
      </c>
      <c r="R168" s="23" t="str">
        <f t="shared" si="22"/>
        <v>不扣</v>
      </c>
      <c r="S168" s="32">
        <f t="shared" si="23"/>
        <v>0</v>
      </c>
      <c r="T168" s="20">
        <f t="shared" si="24"/>
        <v>500</v>
      </c>
      <c r="U168" s="20">
        <f t="shared" si="25"/>
        <v>0</v>
      </c>
      <c r="V168" s="20">
        <f t="shared" si="26"/>
        <v>500</v>
      </c>
    </row>
    <row r="169" spans="1:22" ht="27.75" customHeight="1" x14ac:dyDescent="0.15">
      <c r="A169" s="20">
        <v>159</v>
      </c>
      <c r="B169" s="37" t="str">
        <f>VLOOKUP(C169,目录!$G:$H,2,0)</f>
        <v>事业一部</v>
      </c>
      <c r="C169" s="43" t="s">
        <v>6</v>
      </c>
      <c r="D169" s="43" t="s">
        <v>491</v>
      </c>
      <c r="E169" s="36" t="str">
        <f>VLOOKUP(D169,'统计表-奖励'!C:C,1,0)</f>
        <v>董顺秀</v>
      </c>
      <c r="F169" s="37"/>
      <c r="G169" s="36" t="s">
        <v>72</v>
      </c>
      <c r="H169" s="37" t="s">
        <v>463</v>
      </c>
      <c r="I169" s="37" t="s">
        <v>492</v>
      </c>
      <c r="J169" s="37" t="s">
        <v>493</v>
      </c>
      <c r="K169" s="37">
        <v>500</v>
      </c>
      <c r="L169" s="37">
        <v>500</v>
      </c>
      <c r="M169" s="37" t="s">
        <v>224</v>
      </c>
      <c r="N169" s="37" t="s">
        <v>213</v>
      </c>
      <c r="O169" s="23">
        <f>_xlfn.XLOOKUP(A169,'①单据编号-确认每单参与人员'!A:A,'①单据编号-确认每单参与人员'!C:C,0)</f>
        <v>1</v>
      </c>
      <c r="P169" s="23">
        <f>SUMIFS($O:$O,$D:$D,D169)</f>
        <v>1</v>
      </c>
      <c r="Q169" s="23" cm="1">
        <f t="array" ref="Q169">SUMPRODUCT(($D$3:D169=D169)*($O$3:O169))</f>
        <v>1</v>
      </c>
      <c r="R169" s="23" t="str">
        <f t="shared" si="22"/>
        <v>不扣</v>
      </c>
      <c r="S169" s="32">
        <f t="shared" si="23"/>
        <v>0</v>
      </c>
      <c r="T169" s="20">
        <f t="shared" si="24"/>
        <v>500</v>
      </c>
      <c r="U169" s="20">
        <f t="shared" si="25"/>
        <v>0</v>
      </c>
      <c r="V169" s="20">
        <f t="shared" si="26"/>
        <v>500</v>
      </c>
    </row>
    <row r="170" spans="1:22" ht="27.75" customHeight="1" x14ac:dyDescent="0.15">
      <c r="A170" s="20">
        <v>160</v>
      </c>
      <c r="B170" s="37" t="str">
        <f>VLOOKUP(C170,目录!$G:$H,2,0)</f>
        <v>事业三部</v>
      </c>
      <c r="C170" s="43" t="s">
        <v>37</v>
      </c>
      <c r="D170" s="43" t="s">
        <v>140</v>
      </c>
      <c r="E170" s="36" t="str">
        <f>VLOOKUP(D170,'统计表-奖励'!C:C,1,0)</f>
        <v>赵晴亮</v>
      </c>
      <c r="F170" s="37"/>
      <c r="G170" s="36" t="s">
        <v>72</v>
      </c>
      <c r="H170" s="37" t="s">
        <v>463</v>
      </c>
      <c r="I170" s="37" t="s">
        <v>494</v>
      </c>
      <c r="J170" s="37" t="s">
        <v>495</v>
      </c>
      <c r="K170" s="37">
        <v>25800</v>
      </c>
      <c r="L170" s="37">
        <v>500</v>
      </c>
      <c r="M170" s="37" t="s">
        <v>244</v>
      </c>
      <c r="N170" s="36" t="s">
        <v>352</v>
      </c>
      <c r="O170" s="23">
        <f>_xlfn.XLOOKUP(A170,'①单据编号-确认每单参与人员'!A:A,'①单据编号-确认每单参与人员'!C:C,0)</f>
        <v>1</v>
      </c>
      <c r="P170" s="23">
        <f>SUMIFS($O:$O,$D:$D,D170)</f>
        <v>2</v>
      </c>
      <c r="Q170" s="23" cm="1">
        <f t="array" ref="Q170">SUMPRODUCT(($D$3:D170=D170)*($O$3:O170))</f>
        <v>2</v>
      </c>
      <c r="R170" s="23" t="str">
        <f t="shared" si="22"/>
        <v>不扣</v>
      </c>
      <c r="S170" s="32">
        <f t="shared" si="23"/>
        <v>0</v>
      </c>
      <c r="T170" s="20">
        <f t="shared" si="24"/>
        <v>500</v>
      </c>
      <c r="U170" s="20">
        <f t="shared" si="25"/>
        <v>0</v>
      </c>
      <c r="V170" s="20">
        <f t="shared" si="26"/>
        <v>500</v>
      </c>
    </row>
    <row r="171" spans="1:22" ht="27.75" customHeight="1" x14ac:dyDescent="0.15">
      <c r="A171" s="20">
        <v>161</v>
      </c>
      <c r="B171" s="37" t="str">
        <f>VLOOKUP(C171,目录!$G:$H,2,0)</f>
        <v>事业五部</v>
      </c>
      <c r="C171" s="43" t="s">
        <v>28</v>
      </c>
      <c r="D171" s="43" t="s">
        <v>197</v>
      </c>
      <c r="E171" s="36" t="str">
        <f>VLOOKUP(D171,'统计表-奖励'!C:C,1,0)</f>
        <v>罗雪</v>
      </c>
      <c r="F171" s="37"/>
      <c r="G171" s="36" t="s">
        <v>72</v>
      </c>
      <c r="H171" s="37" t="s">
        <v>463</v>
      </c>
      <c r="I171" s="37" t="s">
        <v>496</v>
      </c>
      <c r="J171" s="37" t="s">
        <v>497</v>
      </c>
      <c r="K171" s="37">
        <v>199</v>
      </c>
      <c r="L171" s="37">
        <v>199</v>
      </c>
      <c r="M171" s="37" t="s">
        <v>498</v>
      </c>
      <c r="N171" s="37" t="s">
        <v>213</v>
      </c>
      <c r="O171" s="23">
        <f>_xlfn.XLOOKUP(A171,'①单据编号-确认每单参与人员'!A:A,'①单据编号-确认每单参与人员'!C:C,0)</f>
        <v>1</v>
      </c>
      <c r="P171" s="23">
        <f>SUMIFS($O:$O,$D:$D,D171)</f>
        <v>3</v>
      </c>
      <c r="Q171" s="23" cm="1">
        <f t="array" ref="Q171">SUMPRODUCT(($D$3:D171=D171)*($O$3:O171))</f>
        <v>3</v>
      </c>
      <c r="R171" s="23">
        <f t="shared" si="22"/>
        <v>1</v>
      </c>
      <c r="S171" s="32">
        <f t="shared" si="23"/>
        <v>199</v>
      </c>
      <c r="T171" s="20">
        <f t="shared" si="24"/>
        <v>199</v>
      </c>
      <c r="U171" s="20">
        <f t="shared" si="25"/>
        <v>0</v>
      </c>
      <c r="V171" s="20">
        <f t="shared" si="26"/>
        <v>199</v>
      </c>
    </row>
    <row r="172" spans="1:22" ht="27.75" customHeight="1" x14ac:dyDescent="0.15">
      <c r="A172" s="20">
        <v>162</v>
      </c>
      <c r="B172" s="37" t="str">
        <f>VLOOKUP(C172,目录!$G:$H,2,0)</f>
        <v>事业一部</v>
      </c>
      <c r="C172" s="43" t="s">
        <v>12</v>
      </c>
      <c r="D172" s="43" t="s">
        <v>499</v>
      </c>
      <c r="E172" s="36" t="str">
        <f>VLOOKUP(D172,'统计表-奖励'!C:C,1,0)</f>
        <v>赵玉晓</v>
      </c>
      <c r="F172" s="37"/>
      <c r="G172" s="36" t="s">
        <v>72</v>
      </c>
      <c r="H172" s="37" t="s">
        <v>463</v>
      </c>
      <c r="I172" s="37" t="s">
        <v>500</v>
      </c>
      <c r="J172" s="37" t="s">
        <v>501</v>
      </c>
      <c r="K172" s="37">
        <v>995</v>
      </c>
      <c r="L172" s="37">
        <v>500</v>
      </c>
      <c r="M172" s="37" t="s">
        <v>212</v>
      </c>
      <c r="N172" s="37" t="s">
        <v>213</v>
      </c>
      <c r="O172" s="23">
        <f>_xlfn.XLOOKUP(A172,'①单据编号-确认每单参与人员'!A:A,'①单据编号-确认每单参与人员'!C:C,0)</f>
        <v>1</v>
      </c>
      <c r="P172" s="23">
        <f>SUMIFS($O:$O,$D:$D,D172)</f>
        <v>1</v>
      </c>
      <c r="Q172" s="23" cm="1">
        <f t="array" ref="Q172">SUMPRODUCT(($D$3:D172=D172)*($O$3:O172))</f>
        <v>1</v>
      </c>
      <c r="R172" s="23" t="str">
        <f t="shared" si="22"/>
        <v>不扣</v>
      </c>
      <c r="S172" s="32">
        <f t="shared" si="23"/>
        <v>0</v>
      </c>
      <c r="T172" s="20">
        <f t="shared" si="24"/>
        <v>500</v>
      </c>
      <c r="U172" s="20">
        <f t="shared" si="25"/>
        <v>0</v>
      </c>
      <c r="V172" s="20">
        <f t="shared" si="26"/>
        <v>500</v>
      </c>
    </row>
    <row r="173" spans="1:22" ht="27.75" customHeight="1" x14ac:dyDescent="0.15">
      <c r="A173" s="20">
        <v>163</v>
      </c>
      <c r="B173" s="37" t="str">
        <f>VLOOKUP(C173,目录!$G:$H,2,0)</f>
        <v>事业三部</v>
      </c>
      <c r="C173" s="43" t="s">
        <v>14</v>
      </c>
      <c r="D173" s="43" t="s">
        <v>328</v>
      </c>
      <c r="E173" s="36" t="str">
        <f>VLOOKUP(D173,'统计表-奖励'!C:C,1,0)</f>
        <v>梁缘缘</v>
      </c>
      <c r="F173" s="37"/>
      <c r="G173" s="36" t="s">
        <v>72</v>
      </c>
      <c r="H173" s="37" t="s">
        <v>463</v>
      </c>
      <c r="I173" s="37" t="s">
        <v>502</v>
      </c>
      <c r="J173" s="37" t="s">
        <v>503</v>
      </c>
      <c r="K173" s="37">
        <v>888</v>
      </c>
      <c r="L173" s="37">
        <v>500</v>
      </c>
      <c r="M173" s="37" t="s">
        <v>253</v>
      </c>
      <c r="N173" s="36" t="s">
        <v>382</v>
      </c>
      <c r="O173" s="23">
        <f>_xlfn.XLOOKUP(A173,'①单据编号-确认每单参与人员'!A:A,'①单据编号-确认每单参与人员'!C:C,0)</f>
        <v>1</v>
      </c>
      <c r="P173" s="23">
        <f>SUMIFS($O:$O,$D:$D,D173)</f>
        <v>2</v>
      </c>
      <c r="Q173" s="23" cm="1">
        <f t="array" ref="Q173">SUMPRODUCT(($D$3:D173=D173)*($O$3:O173))</f>
        <v>2</v>
      </c>
      <c r="R173" s="23" t="str">
        <f t="shared" si="22"/>
        <v>不扣</v>
      </c>
      <c r="S173" s="32">
        <f t="shared" si="23"/>
        <v>0</v>
      </c>
      <c r="T173" s="20">
        <f t="shared" si="24"/>
        <v>500</v>
      </c>
      <c r="U173" s="20">
        <f t="shared" si="25"/>
        <v>0</v>
      </c>
      <c r="V173" s="20">
        <f t="shared" si="26"/>
        <v>500</v>
      </c>
    </row>
    <row r="174" spans="1:22" ht="27.75" customHeight="1" x14ac:dyDescent="0.15">
      <c r="A174" s="20">
        <v>164</v>
      </c>
      <c r="B174" s="37" t="str">
        <f>VLOOKUP(C174,目录!$G:$H,2,0)</f>
        <v>事业三部</v>
      </c>
      <c r="C174" s="43" t="s">
        <v>17</v>
      </c>
      <c r="D174" s="43" t="s">
        <v>331</v>
      </c>
      <c r="E174" s="36" t="str">
        <f>VLOOKUP(D174,'统计表-奖励'!C:C,1,0)</f>
        <v>马宏梅</v>
      </c>
      <c r="F174" s="37"/>
      <c r="G174" s="36" t="s">
        <v>72</v>
      </c>
      <c r="H174" s="37" t="s">
        <v>463</v>
      </c>
      <c r="I174" s="37" t="s">
        <v>504</v>
      </c>
      <c r="J174" s="37" t="s">
        <v>505</v>
      </c>
      <c r="K174" s="37">
        <v>2900</v>
      </c>
      <c r="L174" s="37">
        <v>500</v>
      </c>
      <c r="M174" s="37" t="s">
        <v>224</v>
      </c>
      <c r="N174" s="37" t="s">
        <v>213</v>
      </c>
      <c r="O174" s="23">
        <f>_xlfn.XLOOKUP(A174,'①单据编号-确认每单参与人员'!A:A,'①单据编号-确认每单参与人员'!C:C,0)</f>
        <v>1</v>
      </c>
      <c r="P174" s="23">
        <f>SUMIFS($O:$O,$D:$D,D174)</f>
        <v>2</v>
      </c>
      <c r="Q174" s="23" cm="1">
        <f t="array" ref="Q174">SUMPRODUCT(($D$3:D174=D174)*($O$3:O174))</f>
        <v>2</v>
      </c>
      <c r="R174" s="23" t="str">
        <f t="shared" si="22"/>
        <v>不扣</v>
      </c>
      <c r="S174" s="32">
        <f t="shared" si="23"/>
        <v>0</v>
      </c>
      <c r="T174" s="20">
        <f t="shared" si="24"/>
        <v>500</v>
      </c>
      <c r="U174" s="20">
        <f t="shared" si="25"/>
        <v>0</v>
      </c>
      <c r="V174" s="20">
        <f t="shared" si="26"/>
        <v>500</v>
      </c>
    </row>
    <row r="175" spans="1:22" ht="27.75" customHeight="1" x14ac:dyDescent="0.15">
      <c r="A175" s="20">
        <v>165</v>
      </c>
      <c r="B175" s="37" t="str">
        <f>VLOOKUP(C175,目录!$G:$H,2,0)</f>
        <v>事业三部</v>
      </c>
      <c r="C175" s="43" t="s">
        <v>17</v>
      </c>
      <c r="D175" s="43" t="s">
        <v>125</v>
      </c>
      <c r="E175" s="36" t="str">
        <f>VLOOKUP(D175,'统计表-奖励'!C:C,1,0)</f>
        <v>陈洁</v>
      </c>
      <c r="F175" s="37"/>
      <c r="G175" s="36" t="s">
        <v>72</v>
      </c>
      <c r="H175" s="37" t="s">
        <v>463</v>
      </c>
      <c r="I175" s="37" t="s">
        <v>506</v>
      </c>
      <c r="J175" s="37" t="s">
        <v>507</v>
      </c>
      <c r="K175" s="37">
        <v>1000</v>
      </c>
      <c r="L175" s="37">
        <v>1000</v>
      </c>
      <c r="M175" s="37" t="s">
        <v>508</v>
      </c>
      <c r="N175" s="37" t="s">
        <v>213</v>
      </c>
      <c r="O175" s="23">
        <f>_xlfn.XLOOKUP(A175,'①单据编号-确认每单参与人员'!A:A,'①单据编号-确认每单参与人员'!C:C,0)</f>
        <v>1</v>
      </c>
      <c r="P175" s="23">
        <f>SUMIFS($O:$O,$D:$D,D175)</f>
        <v>4</v>
      </c>
      <c r="Q175" s="23" cm="1">
        <f t="array" ref="Q175">SUMPRODUCT(($D$3:D175=D175)*($O$3:O175))</f>
        <v>4</v>
      </c>
      <c r="R175" s="23">
        <f t="shared" si="22"/>
        <v>1</v>
      </c>
      <c r="S175" s="32">
        <f t="shared" si="23"/>
        <v>1000</v>
      </c>
      <c r="T175" s="20">
        <f t="shared" si="24"/>
        <v>1000</v>
      </c>
      <c r="U175" s="20">
        <f t="shared" si="25"/>
        <v>0</v>
      </c>
      <c r="V175" s="20">
        <f t="shared" si="26"/>
        <v>1000</v>
      </c>
    </row>
    <row r="176" spans="1:22" ht="27.75" customHeight="1" x14ac:dyDescent="0.15">
      <c r="A176" s="20">
        <v>166</v>
      </c>
      <c r="B176" s="37" t="str">
        <f>VLOOKUP(C176,目录!$G:$H,2,0)</f>
        <v>事业四部</v>
      </c>
      <c r="C176" s="43" t="s">
        <v>24</v>
      </c>
      <c r="D176" s="43" t="s">
        <v>158</v>
      </c>
      <c r="E176" s="36" t="str">
        <f>VLOOKUP(D176,'统计表-奖励'!C:C,1,0)</f>
        <v>邓雪梅</v>
      </c>
      <c r="G176" s="36" t="s">
        <v>72</v>
      </c>
      <c r="H176" s="37" t="s">
        <v>463</v>
      </c>
      <c r="I176" s="37" t="s">
        <v>509</v>
      </c>
      <c r="J176" s="37" t="s">
        <v>510</v>
      </c>
      <c r="K176" s="37">
        <v>3680</v>
      </c>
      <c r="L176" s="37">
        <v>500</v>
      </c>
      <c r="M176" s="37" t="s">
        <v>212</v>
      </c>
      <c r="N176" s="37" t="s">
        <v>213</v>
      </c>
      <c r="O176" s="23">
        <f>_xlfn.XLOOKUP(A176,'①单据编号-确认每单参与人员'!A:A,'①单据编号-确认每单参与人员'!C:C,0)</f>
        <v>1</v>
      </c>
      <c r="P176" s="23">
        <f>SUMIFS($O:$O,$D:$D,D176)</f>
        <v>2</v>
      </c>
      <c r="Q176" s="23" cm="1">
        <f t="array" ref="Q176">SUMPRODUCT(($D$3:D176=D176)*($O$3:O176))</f>
        <v>2</v>
      </c>
      <c r="R176" s="23" t="str">
        <f t="shared" si="22"/>
        <v>不扣</v>
      </c>
      <c r="S176" s="32">
        <f t="shared" si="23"/>
        <v>0</v>
      </c>
      <c r="T176" s="20">
        <f t="shared" si="24"/>
        <v>500</v>
      </c>
      <c r="U176" s="20">
        <f t="shared" si="25"/>
        <v>0</v>
      </c>
      <c r="V176" s="20">
        <f t="shared" si="26"/>
        <v>500</v>
      </c>
    </row>
    <row r="177" spans="1:22" ht="27.75" customHeight="1" x14ac:dyDescent="0.15">
      <c r="A177" s="20">
        <v>167</v>
      </c>
      <c r="B177" s="37" t="str">
        <f>VLOOKUP(C177,目录!$G:$H,2,0)</f>
        <v>事业五部</v>
      </c>
      <c r="C177" s="43" t="s">
        <v>31</v>
      </c>
      <c r="D177" s="43" t="s">
        <v>192</v>
      </c>
      <c r="E177" s="36" t="str">
        <f>VLOOKUP(D177,'统计表-奖励'!C:C,1,0)</f>
        <v>石海力</v>
      </c>
      <c r="G177" s="36" t="s">
        <v>72</v>
      </c>
      <c r="H177" s="37" t="s">
        <v>463</v>
      </c>
      <c r="I177" s="37" t="s">
        <v>511</v>
      </c>
      <c r="J177" s="37" t="s">
        <v>512</v>
      </c>
      <c r="K177" s="37">
        <v>1000</v>
      </c>
      <c r="L177" s="37">
        <v>1000</v>
      </c>
      <c r="M177" s="37" t="s">
        <v>212</v>
      </c>
      <c r="N177" s="37" t="s">
        <v>213</v>
      </c>
      <c r="O177" s="23">
        <f>_xlfn.XLOOKUP(A177,'①单据编号-确认每单参与人员'!A:A,'①单据编号-确认每单参与人员'!C:C,0)</f>
        <v>1</v>
      </c>
      <c r="P177" s="23">
        <f>SUMIFS($O:$O,$D:$D,D177)</f>
        <v>6</v>
      </c>
      <c r="Q177" s="23" cm="1">
        <f t="array" ref="Q177">SUMPRODUCT(($D$3:D177=D177)*($O$3:O177))</f>
        <v>6</v>
      </c>
      <c r="R177" s="23">
        <f t="shared" si="22"/>
        <v>1</v>
      </c>
      <c r="S177" s="32">
        <f t="shared" si="23"/>
        <v>1000</v>
      </c>
      <c r="T177" s="20">
        <f t="shared" si="24"/>
        <v>1000</v>
      </c>
      <c r="U177" s="20">
        <f t="shared" si="25"/>
        <v>0</v>
      </c>
      <c r="V177" s="20">
        <f t="shared" si="26"/>
        <v>1000</v>
      </c>
    </row>
  </sheetData>
  <sheetProtection formatCells="0" formatColumns="0" formatRows="0" insertColumns="0" insertRows="0" insertHyperlinks="0" deleteColumns="0" deleteRows="0" sort="0" autoFilter="0" pivotTables="0"/>
  <autoFilter ref="A2:AA177" xr:uid="{00000000-0009-0000-0000-000002000000}"/>
  <mergeCells count="2">
    <mergeCell ref="A1:M1"/>
    <mergeCell ref="N1:V1"/>
  </mergeCells>
  <phoneticPr fontId="8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71"/>
  <sheetViews>
    <sheetView workbookViewId="0">
      <selection activeCell="F3" sqref="F3"/>
    </sheetView>
  </sheetViews>
  <sheetFormatPr defaultColWidth="9" defaultRowHeight="13.5" x14ac:dyDescent="0.15"/>
  <cols>
    <col min="1" max="1" width="9" style="1"/>
    <col min="2" max="2" width="9.875" style="1" customWidth="1"/>
    <col min="3" max="3" width="14" style="12" customWidth="1"/>
    <col min="4" max="5" width="10.5" style="1" customWidth="1"/>
    <col min="6" max="6" width="15.375" style="1" customWidth="1"/>
    <col min="7" max="7" width="14.625" style="1" customWidth="1"/>
    <col min="8" max="8" width="9" style="1"/>
  </cols>
  <sheetData>
    <row r="2" spans="1:7" x14ac:dyDescent="0.15">
      <c r="A2" s="1" t="str" cm="1">
        <f t="array" ref="A2:A170">_xlfn.UNIQUE(明细及反馈核算!A:A)</f>
        <v>取数明细</v>
      </c>
      <c r="B2" s="1" t="s">
        <v>45</v>
      </c>
      <c r="C2" s="12" t="s">
        <v>46</v>
      </c>
      <c r="D2" s="1" t="s">
        <v>47</v>
      </c>
      <c r="F2" s="1" t="s">
        <v>48</v>
      </c>
      <c r="G2" s="1" t="s">
        <v>49</v>
      </c>
    </row>
    <row r="3" spans="1:7" ht="14.25" x14ac:dyDescent="0.15">
      <c r="A3" s="1" t="str">
        <v>编号</v>
      </c>
      <c r="B3" s="1">
        <f>COUNTIFS(明细及反馈核算!A:A,A3)</f>
        <v>1</v>
      </c>
      <c r="C3" s="12">
        <f>IFERROR(1/B3,0)</f>
        <v>1</v>
      </c>
      <c r="D3" s="1" t="str">
        <f>_xlfn.XLOOKUP(A3,明细及反馈核算!A:A,明细及反馈核算!K:K,0)</f>
        <v>业绩</v>
      </c>
      <c r="F3" s="1" t="str">
        <f>_xlfn.XLOOKUP(A3,明细及反馈核算!A:A,明细及反馈核算!D:D,0)</f>
        <v>姓名</v>
      </c>
      <c r="G3" s="13"/>
    </row>
    <row r="4" spans="1:7" x14ac:dyDescent="0.15">
      <c r="A4" s="1">
        <v>1</v>
      </c>
      <c r="B4" s="1">
        <f>COUNTIFS(明细及反馈核算!A:A,A4)</f>
        <v>1</v>
      </c>
      <c r="C4" s="12">
        <f t="shared" ref="C4:C67" si="0">IFERROR(1/B4,0)</f>
        <v>1</v>
      </c>
      <c r="D4" s="1">
        <f>_xlfn.XLOOKUP(A4,明细及反馈核算!A:A,明细及反馈核算!K:K,0)</f>
        <v>1025</v>
      </c>
      <c r="F4" s="1" t="str">
        <f>_xlfn.XLOOKUP(A4,明细及反馈核算!A:A,明细及反馈核算!D:D,0)</f>
        <v>吴杰</v>
      </c>
    </row>
    <row r="5" spans="1:7" x14ac:dyDescent="0.15">
      <c r="A5" s="1">
        <v>2</v>
      </c>
      <c r="B5" s="1">
        <f>COUNTIFS(明细及反馈核算!A:A,A5)</f>
        <v>1</v>
      </c>
      <c r="C5" s="12">
        <f t="shared" si="0"/>
        <v>1</v>
      </c>
      <c r="D5" s="1">
        <f>_xlfn.XLOOKUP(A5,明细及反馈核算!A:A,明细及反馈核算!K:K,0)</f>
        <v>1025</v>
      </c>
      <c r="F5" s="1" t="str">
        <f>_xlfn.XLOOKUP(A5,明细及反馈核算!A:A,明细及反馈核算!D:D,0)</f>
        <v>刘婵琴</v>
      </c>
    </row>
    <row r="6" spans="1:7" x14ac:dyDescent="0.15">
      <c r="A6" s="1">
        <v>3</v>
      </c>
      <c r="B6" s="1">
        <f>COUNTIFS(明细及反馈核算!A:A,A6)</f>
        <v>1</v>
      </c>
      <c r="C6" s="12">
        <f t="shared" si="0"/>
        <v>1</v>
      </c>
      <c r="D6" s="1">
        <f>_xlfn.XLOOKUP(A6,明细及反馈核算!A:A,明细及反馈核算!K:K,0)</f>
        <v>2025</v>
      </c>
      <c r="F6" s="1" t="str">
        <f>_xlfn.XLOOKUP(A6,明细及反馈核算!A:A,明细及反馈核算!D:D,0)</f>
        <v>杨金花</v>
      </c>
    </row>
    <row r="7" spans="1:7" x14ac:dyDescent="0.15">
      <c r="A7" s="1">
        <v>4</v>
      </c>
      <c r="B7" s="1">
        <f>COUNTIFS(明细及反馈核算!A:A,A7)</f>
        <v>1</v>
      </c>
      <c r="C7" s="12">
        <f t="shared" si="0"/>
        <v>1</v>
      </c>
      <c r="D7" s="1">
        <f>_xlfn.XLOOKUP(A7,明细及反馈核算!A:A,明细及反馈核算!K:K,0)</f>
        <v>2025</v>
      </c>
      <c r="F7" s="1" t="str">
        <f>_xlfn.XLOOKUP(A7,明细及反馈核算!A:A,明细及反馈核算!D:D,0)</f>
        <v>杨金花</v>
      </c>
    </row>
    <row r="8" spans="1:7" x14ac:dyDescent="0.15">
      <c r="A8" s="1">
        <v>5</v>
      </c>
      <c r="B8" s="1">
        <f>COUNTIFS(明细及反馈核算!A:A,A8)</f>
        <v>1</v>
      </c>
      <c r="C8" s="12">
        <f t="shared" si="0"/>
        <v>1</v>
      </c>
      <c r="D8" s="1">
        <f>_xlfn.XLOOKUP(A8,明细及反馈核算!A:A,明细及反馈核算!K:K,0)</f>
        <v>2025</v>
      </c>
      <c r="F8" s="1" t="str">
        <f>_xlfn.XLOOKUP(A8,明细及反馈核算!A:A,明细及反馈核算!D:D,0)</f>
        <v>苟小春</v>
      </c>
    </row>
    <row r="9" spans="1:7" x14ac:dyDescent="0.15">
      <c r="A9" s="1">
        <v>6</v>
      </c>
      <c r="B9" s="1">
        <f>COUNTIFS(明细及反馈核算!A:A,A9)</f>
        <v>1</v>
      </c>
      <c r="C9" s="12">
        <f t="shared" si="0"/>
        <v>1</v>
      </c>
      <c r="D9" s="1">
        <f>_xlfn.XLOOKUP(A9,明细及反馈核算!A:A,明细及反馈核算!K:K,0)</f>
        <v>4050</v>
      </c>
      <c r="F9" s="1" t="str">
        <f>_xlfn.XLOOKUP(A9,明细及反馈核算!A:A,明细及反馈核算!D:D,0)</f>
        <v>王瑞琳</v>
      </c>
    </row>
    <row r="10" spans="1:7" x14ac:dyDescent="0.15">
      <c r="A10" s="1">
        <v>7</v>
      </c>
      <c r="B10" s="1">
        <f>COUNTIFS(明细及反馈核算!A:A,A10)</f>
        <v>1</v>
      </c>
      <c r="C10" s="12">
        <f t="shared" si="0"/>
        <v>1</v>
      </c>
      <c r="D10" s="1">
        <f>_xlfn.XLOOKUP(A10,明细及反馈核算!A:A,明细及反馈核算!K:K,0)</f>
        <v>19800</v>
      </c>
      <c r="F10" s="1" t="str">
        <f>_xlfn.XLOOKUP(A10,明细及反馈核算!A:A,明细及反馈核算!D:D,0)</f>
        <v>黄小燕</v>
      </c>
    </row>
    <row r="11" spans="1:7" x14ac:dyDescent="0.15">
      <c r="A11" s="1">
        <v>8</v>
      </c>
      <c r="B11" s="1">
        <f>COUNTIFS(明细及反馈核算!A:A,A11)</f>
        <v>1</v>
      </c>
      <c r="C11" s="12">
        <f t="shared" si="0"/>
        <v>1</v>
      </c>
      <c r="D11" s="1">
        <f>_xlfn.XLOOKUP(A11,明细及反馈核算!A:A,明细及反馈核算!K:K,0)</f>
        <v>4050</v>
      </c>
      <c r="F11" s="1" t="str">
        <f>_xlfn.XLOOKUP(A11,明细及反馈核算!A:A,明细及反馈核算!D:D,0)</f>
        <v>李维</v>
      </c>
    </row>
    <row r="12" spans="1:7" x14ac:dyDescent="0.15">
      <c r="A12" s="1">
        <v>9</v>
      </c>
      <c r="B12" s="1">
        <f>COUNTIFS(明细及反馈核算!A:A,A12)</f>
        <v>1</v>
      </c>
      <c r="C12" s="12">
        <f t="shared" si="0"/>
        <v>1</v>
      </c>
      <c r="D12" s="1">
        <f>_xlfn.XLOOKUP(A12,明细及反馈核算!A:A,明细及反馈核算!K:K,0)</f>
        <v>2025</v>
      </c>
      <c r="F12" s="1" t="str">
        <f>_xlfn.XLOOKUP(A12,明细及反馈核算!A:A,明细及反馈核算!D:D,0)</f>
        <v>李维</v>
      </c>
    </row>
    <row r="13" spans="1:7" x14ac:dyDescent="0.15">
      <c r="A13" s="1">
        <v>10</v>
      </c>
      <c r="B13" s="1">
        <f>COUNTIFS(明细及反馈核算!A:A,A13)</f>
        <v>1</v>
      </c>
      <c r="C13" s="12">
        <f t="shared" si="0"/>
        <v>1</v>
      </c>
      <c r="D13" s="1">
        <f>_xlfn.XLOOKUP(A13,明细及反馈核算!A:A,明细及反馈核算!K:K,0)</f>
        <v>4050</v>
      </c>
      <c r="F13" s="1" t="str">
        <f>_xlfn.XLOOKUP(A13,明细及反馈核算!A:A,明细及反馈核算!D:D,0)</f>
        <v>李维</v>
      </c>
    </row>
    <row r="14" spans="1:7" x14ac:dyDescent="0.15">
      <c r="A14" s="1">
        <v>11</v>
      </c>
      <c r="B14" s="1">
        <f>COUNTIFS(明细及反馈核算!A:A,A14)</f>
        <v>1</v>
      </c>
      <c r="C14" s="12">
        <f t="shared" si="0"/>
        <v>1</v>
      </c>
      <c r="D14" s="1">
        <f>_xlfn.XLOOKUP(A14,明细及反馈核算!A:A,明细及反馈核算!K:K,0)</f>
        <v>500</v>
      </c>
      <c r="F14" s="1" t="str">
        <f>_xlfn.XLOOKUP(A14,明细及反馈核算!A:A,明细及反馈核算!D:D,0)</f>
        <v>贾琳</v>
      </c>
    </row>
    <row r="15" spans="1:7" x14ac:dyDescent="0.15">
      <c r="A15" s="1">
        <v>12</v>
      </c>
      <c r="B15" s="1">
        <f>COUNTIFS(明细及反馈核算!A:A,A15)</f>
        <v>1</v>
      </c>
      <c r="C15" s="12">
        <f t="shared" si="0"/>
        <v>1</v>
      </c>
      <c r="D15" s="1">
        <f>_xlfn.XLOOKUP(A15,明细及反馈核算!A:A,明细及反馈核算!K:K,0)</f>
        <v>4050</v>
      </c>
      <c r="F15" s="1" t="str">
        <f>_xlfn.XLOOKUP(A15,明细及反馈核算!A:A,明细及反馈核算!D:D,0)</f>
        <v>贾琳</v>
      </c>
    </row>
    <row r="16" spans="1:7" x14ac:dyDescent="0.15">
      <c r="A16" s="1">
        <v>13</v>
      </c>
      <c r="B16" s="1">
        <f>COUNTIFS(明细及反馈核算!A:A,A16)</f>
        <v>1</v>
      </c>
      <c r="C16" s="12">
        <f t="shared" si="0"/>
        <v>1</v>
      </c>
      <c r="D16" s="1">
        <f>_xlfn.XLOOKUP(A16,明细及反馈核算!A:A,明细及反馈核算!K:K,0)</f>
        <v>1000</v>
      </c>
      <c r="F16" s="1" t="str">
        <f>_xlfn.XLOOKUP(A16,明细及反馈核算!A:A,明细及反馈核算!D:D,0)</f>
        <v>徐富香</v>
      </c>
    </row>
    <row r="17" spans="1:6" x14ac:dyDescent="0.15">
      <c r="A17" s="1">
        <v>14</v>
      </c>
      <c r="B17" s="1">
        <f>COUNTIFS(明细及反馈核算!A:A,A17)</f>
        <v>1</v>
      </c>
      <c r="C17" s="12">
        <f t="shared" si="0"/>
        <v>1</v>
      </c>
      <c r="D17" s="1">
        <f>_xlfn.XLOOKUP(A17,明细及反馈核算!A:A,明细及反馈核算!K:K,0)</f>
        <v>2025</v>
      </c>
      <c r="F17" s="1" t="str">
        <f>_xlfn.XLOOKUP(A17,明细及反馈核算!A:A,明细及反馈核算!D:D,0)</f>
        <v>李燕1</v>
      </c>
    </row>
    <row r="18" spans="1:6" x14ac:dyDescent="0.15">
      <c r="A18" s="1">
        <v>15</v>
      </c>
      <c r="B18" s="1">
        <f>COUNTIFS(明细及反馈核算!A:A,A18)</f>
        <v>1</v>
      </c>
      <c r="C18" s="12">
        <f t="shared" si="0"/>
        <v>1</v>
      </c>
      <c r="D18" s="1">
        <f>_xlfn.XLOOKUP(A18,明细及反馈核算!A:A,明细及反馈核算!K:K,0)</f>
        <v>520</v>
      </c>
      <c r="F18" s="1" t="str">
        <f>_xlfn.XLOOKUP(A18,明细及反馈核算!A:A,明细及反馈核算!D:D,0)</f>
        <v>陈洁</v>
      </c>
    </row>
    <row r="19" spans="1:6" x14ac:dyDescent="0.15">
      <c r="A19" s="1">
        <v>16</v>
      </c>
      <c r="B19" s="1">
        <f>COUNTIFS(明细及反馈核算!A:A,A19)</f>
        <v>1</v>
      </c>
      <c r="C19" s="12">
        <f t="shared" si="0"/>
        <v>1</v>
      </c>
      <c r="D19" s="1">
        <f>_xlfn.XLOOKUP(A19,明细及反馈核算!A:A,明细及反馈核算!K:K,0)</f>
        <v>1980</v>
      </c>
      <c r="F19" s="1" t="str">
        <f>_xlfn.XLOOKUP(A19,明细及反馈核算!A:A,明细及反馈核算!D:D,0)</f>
        <v>郑加焕</v>
      </c>
    </row>
    <row r="20" spans="1:6" x14ac:dyDescent="0.15">
      <c r="A20" s="1">
        <v>17</v>
      </c>
      <c r="B20" s="1">
        <f>COUNTIFS(明细及反馈核算!A:A,A20)</f>
        <v>1</v>
      </c>
      <c r="C20" s="12">
        <f t="shared" si="0"/>
        <v>1</v>
      </c>
      <c r="D20" s="1">
        <f>_xlfn.XLOOKUP(A20,明细及反馈核算!A:A,明细及反馈核算!K:K,0)</f>
        <v>2025</v>
      </c>
      <c r="F20" s="1" t="str">
        <f>_xlfn.XLOOKUP(A20,明细及反馈核算!A:A,明细及反馈核算!D:D,0)</f>
        <v>唐尹</v>
      </c>
    </row>
    <row r="21" spans="1:6" x14ac:dyDescent="0.15">
      <c r="A21" s="1">
        <v>18</v>
      </c>
      <c r="B21" s="1">
        <f>COUNTIFS(明细及反馈核算!A:A,A21)</f>
        <v>1</v>
      </c>
      <c r="C21" s="12">
        <f t="shared" si="0"/>
        <v>1</v>
      </c>
      <c r="D21" s="1">
        <f>_xlfn.XLOOKUP(A21,明细及反馈核算!A:A,明细及反馈核算!K:K,0)</f>
        <v>4050</v>
      </c>
      <c r="F21" s="1" t="str">
        <f>_xlfn.XLOOKUP(A21,明细及反馈核算!A:A,明细及反馈核算!D:D,0)</f>
        <v>任艺</v>
      </c>
    </row>
    <row r="22" spans="1:6" x14ac:dyDescent="0.15">
      <c r="A22" s="1">
        <v>19</v>
      </c>
      <c r="B22" s="1">
        <f>COUNTIFS(明细及反馈核算!A:A,A22)</f>
        <v>2</v>
      </c>
      <c r="C22" s="12">
        <f t="shared" si="0"/>
        <v>0.5</v>
      </c>
      <c r="D22" s="1">
        <f>_xlfn.XLOOKUP(A22,明细及反馈核算!A:A,明细及反馈核算!K:K,0)</f>
        <v>4050</v>
      </c>
      <c r="F22" s="1" t="str">
        <f>_xlfn.XLOOKUP(A22,明细及反馈核算!A:A,明细及反馈核算!D:D,0)</f>
        <v>唐玉芳</v>
      </c>
    </row>
    <row r="23" spans="1:6" x14ac:dyDescent="0.15">
      <c r="A23" s="1">
        <v>20</v>
      </c>
      <c r="B23" s="1">
        <f>COUNTIFS(明细及反馈核算!A:A,A23)</f>
        <v>1</v>
      </c>
      <c r="C23" s="12">
        <f t="shared" si="0"/>
        <v>1</v>
      </c>
      <c r="D23" s="1">
        <f>_xlfn.XLOOKUP(A23,明细及反馈核算!A:A,明细及反馈核算!K:K,0)</f>
        <v>2025</v>
      </c>
      <c r="F23" s="1" t="str">
        <f>_xlfn.XLOOKUP(A23,明细及反馈核算!A:A,明细及反馈核算!D:D,0)</f>
        <v>赵晴亮</v>
      </c>
    </row>
    <row r="24" spans="1:6" x14ac:dyDescent="0.15">
      <c r="A24" s="1">
        <v>21</v>
      </c>
      <c r="B24" s="1">
        <f>COUNTIFS(明细及反馈核算!A:A,A24)</f>
        <v>1</v>
      </c>
      <c r="C24" s="12">
        <f t="shared" si="0"/>
        <v>1</v>
      </c>
      <c r="D24" s="1">
        <f>_xlfn.XLOOKUP(A24,明细及反馈核算!A:A,明细及反馈核算!K:K,0)</f>
        <v>4050</v>
      </c>
      <c r="F24" s="1" t="str">
        <f>_xlfn.XLOOKUP(A24,明细及反馈核算!A:A,明细及反馈核算!D:D,0)</f>
        <v>郑丹</v>
      </c>
    </row>
    <row r="25" spans="1:6" x14ac:dyDescent="0.15">
      <c r="A25" s="1">
        <v>22</v>
      </c>
      <c r="B25" s="1">
        <f>COUNTIFS(明细及反馈核算!A:A,A25)</f>
        <v>2</v>
      </c>
      <c r="C25" s="12">
        <f t="shared" si="0"/>
        <v>0.5</v>
      </c>
      <c r="D25" s="1">
        <f>_xlfn.XLOOKUP(A25,明细及反馈核算!A:A,明细及反馈核算!K:K,0)</f>
        <v>1990</v>
      </c>
      <c r="F25" s="1" t="str">
        <f>_xlfn.XLOOKUP(A25,明细及反馈核算!A:A,明细及反馈核算!D:D,0)</f>
        <v>廖妍</v>
      </c>
    </row>
    <row r="26" spans="1:6" x14ac:dyDescent="0.15">
      <c r="A26" s="1">
        <v>23</v>
      </c>
      <c r="B26" s="1">
        <f>COUNTIFS(明细及反馈核算!A:A,A26)</f>
        <v>1</v>
      </c>
      <c r="C26" s="12">
        <f t="shared" si="0"/>
        <v>1</v>
      </c>
      <c r="D26" s="1">
        <f>_xlfn.XLOOKUP(A26,明细及反馈核算!A:A,明细及反馈核算!K:K,0)</f>
        <v>1012</v>
      </c>
      <c r="F26" s="1" t="str">
        <f>_xlfn.XLOOKUP(A26,明细及反馈核算!A:A,明细及反馈核算!D:D,0)</f>
        <v>张候敏</v>
      </c>
    </row>
    <row r="27" spans="1:6" x14ac:dyDescent="0.15">
      <c r="A27" s="1">
        <v>24</v>
      </c>
      <c r="B27" s="1">
        <f>COUNTIFS(明细及反馈核算!A:A,A27)</f>
        <v>1</v>
      </c>
      <c r="C27" s="12">
        <f t="shared" si="0"/>
        <v>1</v>
      </c>
      <c r="D27" s="1">
        <f>_xlfn.XLOOKUP(A27,明细及反馈核算!A:A,明细及反馈核算!K:K,0)</f>
        <v>12800</v>
      </c>
      <c r="F27" s="1" t="str">
        <f>_xlfn.XLOOKUP(A27,明细及反馈核算!A:A,明细及反馈核算!D:D,0)</f>
        <v>余文</v>
      </c>
    </row>
    <row r="28" spans="1:6" x14ac:dyDescent="0.15">
      <c r="A28" s="1">
        <v>25</v>
      </c>
      <c r="B28" s="1">
        <f>COUNTIFS(明细及反馈核算!A:A,A28)</f>
        <v>1</v>
      </c>
      <c r="C28" s="12">
        <f t="shared" si="0"/>
        <v>1</v>
      </c>
      <c r="D28" s="1">
        <f>_xlfn.XLOOKUP(A28,明细及反馈核算!A:A,明细及反馈核算!K:K,0)</f>
        <v>1013</v>
      </c>
      <c r="F28" s="1" t="str">
        <f>_xlfn.XLOOKUP(A28,明细及反馈核算!A:A,明细及反馈核算!D:D,0)</f>
        <v>余文</v>
      </c>
    </row>
    <row r="29" spans="1:6" x14ac:dyDescent="0.15">
      <c r="A29" s="1">
        <v>26</v>
      </c>
      <c r="B29" s="1">
        <f>COUNTIFS(明细及反馈核算!A:A,A29)</f>
        <v>1</v>
      </c>
      <c r="C29" s="12">
        <f t="shared" si="0"/>
        <v>1</v>
      </c>
      <c r="D29" s="1">
        <f>_xlfn.XLOOKUP(A29,明细及反馈核算!A:A,明细及反馈核算!K:K,0)</f>
        <v>4050</v>
      </c>
      <c r="F29" s="1" t="str">
        <f>_xlfn.XLOOKUP(A29,明细及反馈核算!A:A,明细及反馈核算!D:D,0)</f>
        <v>邓雪梅</v>
      </c>
    </row>
    <row r="30" spans="1:6" x14ac:dyDescent="0.15">
      <c r="A30" s="1">
        <v>27</v>
      </c>
      <c r="B30" s="1">
        <f>COUNTIFS(明细及反馈核算!A:A,A30)</f>
        <v>1</v>
      </c>
      <c r="C30" s="12">
        <f t="shared" si="0"/>
        <v>1</v>
      </c>
      <c r="D30" s="1">
        <f>_xlfn.XLOOKUP(A30,明细及反馈核算!A:A,明细及反馈核算!K:K,0)</f>
        <v>2025</v>
      </c>
      <c r="F30" s="1" t="str">
        <f>_xlfn.XLOOKUP(A30,明细及反馈核算!A:A,明细及反馈核算!D:D,0)</f>
        <v>王子怡</v>
      </c>
    </row>
    <row r="31" spans="1:6" x14ac:dyDescent="0.15">
      <c r="A31" s="1">
        <v>28</v>
      </c>
      <c r="B31" s="1">
        <f>COUNTIFS(明细及反馈核算!A:A,A31)</f>
        <v>1</v>
      </c>
      <c r="C31" s="12">
        <f t="shared" si="0"/>
        <v>1</v>
      </c>
      <c r="D31" s="1">
        <f>_xlfn.XLOOKUP(A31,明细及反馈核算!A:A,明细及反馈核算!K:K,0)</f>
        <v>2025</v>
      </c>
      <c r="F31" s="1" t="str">
        <f>_xlfn.XLOOKUP(A31,明细及反馈核算!A:A,明细及反馈核算!D:D,0)</f>
        <v>王子怡</v>
      </c>
    </row>
    <row r="32" spans="1:6" x14ac:dyDescent="0.15">
      <c r="A32" s="1">
        <v>29</v>
      </c>
      <c r="B32" s="1">
        <f>COUNTIFS(明细及反馈核算!A:A,A32)</f>
        <v>1</v>
      </c>
      <c r="C32" s="12">
        <f t="shared" si="0"/>
        <v>1</v>
      </c>
      <c r="D32" s="1">
        <f>_xlfn.XLOOKUP(A32,明细及反馈核算!A:A,明细及反馈核算!K:K,0)</f>
        <v>2025</v>
      </c>
      <c r="F32" s="1" t="str">
        <f>_xlfn.XLOOKUP(A32,明细及反馈核算!A:A,明细及反馈核算!D:D,0)</f>
        <v>胡红琳</v>
      </c>
    </row>
    <row r="33" spans="1:6" x14ac:dyDescent="0.15">
      <c r="A33" s="1">
        <v>30</v>
      </c>
      <c r="B33" s="1">
        <f>COUNTIFS(明细及反馈核算!A:A,A33)</f>
        <v>1</v>
      </c>
      <c r="C33" s="12">
        <f t="shared" si="0"/>
        <v>1</v>
      </c>
      <c r="D33" s="1">
        <f>_xlfn.XLOOKUP(A33,明细及反馈核算!A:A,明细及反馈核算!K:K,0)</f>
        <v>2025</v>
      </c>
      <c r="F33" s="1" t="str">
        <f>_xlfn.XLOOKUP(A33,明细及反馈核算!A:A,明细及反馈核算!D:D,0)</f>
        <v>顾红艳</v>
      </c>
    </row>
    <row r="34" spans="1:6" x14ac:dyDescent="0.15">
      <c r="A34" s="1">
        <v>31</v>
      </c>
      <c r="B34" s="1">
        <f>COUNTIFS(明细及反馈核算!A:A,A34)</f>
        <v>1</v>
      </c>
      <c r="C34" s="12">
        <f t="shared" si="0"/>
        <v>1</v>
      </c>
      <c r="D34" s="1">
        <f>_xlfn.XLOOKUP(A34,明细及反馈核算!A:A,明细及反馈核算!K:K,0)</f>
        <v>2025</v>
      </c>
      <c r="F34" s="1" t="str">
        <f>_xlfn.XLOOKUP(A34,明细及反馈核算!A:A,明细及反馈核算!D:D,0)</f>
        <v>郭小丽</v>
      </c>
    </row>
    <row r="35" spans="1:6" x14ac:dyDescent="0.15">
      <c r="A35" s="1">
        <v>32</v>
      </c>
      <c r="B35" s="1">
        <f>COUNTIFS(明细及反馈核算!A:A,A35)</f>
        <v>1</v>
      </c>
      <c r="C35" s="12">
        <f t="shared" si="0"/>
        <v>1</v>
      </c>
      <c r="D35" s="1">
        <f>_xlfn.XLOOKUP(A35,明细及反馈核算!A:A,明细及反馈核算!K:K,0)</f>
        <v>4050</v>
      </c>
      <c r="F35" s="1" t="str">
        <f>_xlfn.XLOOKUP(A35,明细及反馈核算!A:A,明细及反馈核算!D:D,0)</f>
        <v>郭小丽</v>
      </c>
    </row>
    <row r="36" spans="1:6" x14ac:dyDescent="0.15">
      <c r="A36" s="1">
        <v>33</v>
      </c>
      <c r="B36" s="1">
        <f>COUNTIFS(明细及反馈核算!A:A,A36)</f>
        <v>1</v>
      </c>
      <c r="C36" s="12">
        <f t="shared" si="0"/>
        <v>1</v>
      </c>
      <c r="D36" s="1">
        <f>_xlfn.XLOOKUP(A36,明细及反馈核算!A:A,明细及反馈核算!K:K,0)</f>
        <v>4050</v>
      </c>
      <c r="F36" s="1" t="str">
        <f>_xlfn.XLOOKUP(A36,明细及反馈核算!A:A,明细及反馈核算!D:D,0)</f>
        <v>郭小丽</v>
      </c>
    </row>
    <row r="37" spans="1:6" x14ac:dyDescent="0.15">
      <c r="A37" s="1">
        <v>34</v>
      </c>
      <c r="B37" s="1">
        <f>COUNTIFS(明细及反馈核算!A:A,A37)</f>
        <v>1</v>
      </c>
      <c r="C37" s="12">
        <f t="shared" si="0"/>
        <v>1</v>
      </c>
      <c r="D37" s="1">
        <f>_xlfn.XLOOKUP(A37,明细及反馈核算!A:A,明细及反馈核算!K:K,0)</f>
        <v>3038</v>
      </c>
      <c r="F37" s="1" t="str">
        <f>_xlfn.XLOOKUP(A37,明细及反馈核算!A:A,明细及反馈核算!D:D,0)</f>
        <v>郭小丽</v>
      </c>
    </row>
    <row r="38" spans="1:6" x14ac:dyDescent="0.15">
      <c r="A38" s="1">
        <v>35</v>
      </c>
      <c r="B38" s="1">
        <f>COUNTIFS(明细及反馈核算!A:A,A38)</f>
        <v>1</v>
      </c>
      <c r="C38" s="12">
        <f t="shared" si="0"/>
        <v>1</v>
      </c>
      <c r="D38" s="1">
        <f>_xlfn.XLOOKUP(A38,明细及反馈核算!A:A,明细及反馈核算!K:K,0)</f>
        <v>2050</v>
      </c>
      <c r="F38" s="1" t="str">
        <f>_xlfn.XLOOKUP(A38,明细及反馈核算!A:A,明细及反馈核算!D:D,0)</f>
        <v>马菁</v>
      </c>
    </row>
    <row r="39" spans="1:6" x14ac:dyDescent="0.15">
      <c r="A39" s="1">
        <v>36</v>
      </c>
      <c r="B39" s="1">
        <f>COUNTIFS(明细及反馈核算!A:A,A39)</f>
        <v>1</v>
      </c>
      <c r="C39" s="12">
        <f t="shared" si="0"/>
        <v>1</v>
      </c>
      <c r="D39" s="1">
        <f>_xlfn.XLOOKUP(A39,明细及反馈核算!A:A,明细及反馈核算!K:K,0)</f>
        <v>1025</v>
      </c>
      <c r="F39" s="1" t="str">
        <f>_xlfn.XLOOKUP(A39,明细及反馈核算!A:A,明细及反馈核算!D:D,0)</f>
        <v>谭萍</v>
      </c>
    </row>
    <row r="40" spans="1:6" x14ac:dyDescent="0.15">
      <c r="A40" s="1">
        <v>37</v>
      </c>
      <c r="B40" s="1">
        <f>COUNTIFS(明细及反馈核算!A:A,A40)</f>
        <v>1</v>
      </c>
      <c r="C40" s="12">
        <f t="shared" si="0"/>
        <v>1</v>
      </c>
      <c r="D40" s="1">
        <f>_xlfn.XLOOKUP(A40,明细及反馈核算!A:A,明细及反馈核算!K:K,0)</f>
        <v>600</v>
      </c>
      <c r="F40" s="1" t="str">
        <f>_xlfn.XLOOKUP(A40,明细及反馈核算!A:A,明细及反馈核算!D:D,0)</f>
        <v>谭萍</v>
      </c>
    </row>
    <row r="41" spans="1:6" x14ac:dyDescent="0.15">
      <c r="A41" s="1">
        <v>38</v>
      </c>
      <c r="B41" s="1">
        <f>COUNTIFS(明细及反馈核算!A:A,A41)</f>
        <v>1</v>
      </c>
      <c r="C41" s="12">
        <f t="shared" si="0"/>
        <v>1</v>
      </c>
      <c r="D41" s="1">
        <f>_xlfn.XLOOKUP(A41,明细及反馈核算!A:A,明细及反馈核算!K:K,0)</f>
        <v>1013</v>
      </c>
      <c r="F41" s="1" t="str">
        <f>_xlfn.XLOOKUP(A41,明细及反馈核算!A:A,明细及反馈核算!D:D,0)</f>
        <v>唐银春</v>
      </c>
    </row>
    <row r="42" spans="1:6" x14ac:dyDescent="0.15">
      <c r="A42" s="1">
        <v>39</v>
      </c>
      <c r="B42" s="1">
        <f>COUNTIFS(明细及反馈核算!A:A,A42)</f>
        <v>1</v>
      </c>
      <c r="C42" s="12">
        <f t="shared" si="0"/>
        <v>1</v>
      </c>
      <c r="D42" s="1">
        <f>_xlfn.XLOOKUP(A42,明细及反馈核算!A:A,明细及反馈核算!K:K,0)</f>
        <v>2025</v>
      </c>
      <c r="F42" s="1" t="str">
        <f>_xlfn.XLOOKUP(A42,明细及反馈核算!A:A,明细及反馈核算!D:D,0)</f>
        <v>李科</v>
      </c>
    </row>
    <row r="43" spans="1:6" x14ac:dyDescent="0.15">
      <c r="A43" s="1">
        <v>40</v>
      </c>
      <c r="B43" s="1">
        <f>COUNTIFS(明细及反馈核算!A:A,A43)</f>
        <v>1</v>
      </c>
      <c r="C43" s="12">
        <f t="shared" si="0"/>
        <v>1</v>
      </c>
      <c r="D43" s="1">
        <f>_xlfn.XLOOKUP(A43,明细及反馈核算!A:A,明细及反馈核算!K:K,0)</f>
        <v>888</v>
      </c>
      <c r="F43" s="1" t="str">
        <f>_xlfn.XLOOKUP(A43,明细及反馈核算!A:A,明细及反馈核算!D:D,0)</f>
        <v>石海力</v>
      </c>
    </row>
    <row r="44" spans="1:6" x14ac:dyDescent="0.15">
      <c r="A44" s="1">
        <v>41</v>
      </c>
      <c r="B44" s="1">
        <f>COUNTIFS(明细及反馈核算!A:A,A44)</f>
        <v>1</v>
      </c>
      <c r="C44" s="12">
        <f t="shared" si="0"/>
        <v>1</v>
      </c>
      <c r="D44" s="1">
        <f>_xlfn.XLOOKUP(A44,明细及反馈核算!A:A,明细及反馈核算!K:K,0)</f>
        <v>2025</v>
      </c>
      <c r="F44" s="1" t="str">
        <f>_xlfn.XLOOKUP(A44,明细及反馈核算!A:A,明细及反馈核算!D:D,0)</f>
        <v>石海力</v>
      </c>
    </row>
    <row r="45" spans="1:6" x14ac:dyDescent="0.15">
      <c r="A45" s="1">
        <v>42</v>
      </c>
      <c r="B45" s="1">
        <f>COUNTIFS(明细及反馈核算!A:A,A45)</f>
        <v>1</v>
      </c>
      <c r="C45" s="12">
        <f t="shared" si="0"/>
        <v>1</v>
      </c>
      <c r="D45" s="1">
        <f>_xlfn.XLOOKUP(A45,明细及反馈核算!A:A,明细及反馈核算!K:K,0)</f>
        <v>16800</v>
      </c>
      <c r="F45" s="1" t="str">
        <f>_xlfn.XLOOKUP(A45,明细及反馈核算!A:A,明细及反馈核算!D:D,0)</f>
        <v>罗雪</v>
      </c>
    </row>
    <row r="46" spans="1:6" x14ac:dyDescent="0.15">
      <c r="A46" s="1">
        <v>43</v>
      </c>
      <c r="B46" s="1">
        <f>COUNTIFS(明细及反馈核算!A:A,A46)</f>
        <v>1</v>
      </c>
      <c r="C46" s="12">
        <f t="shared" si="0"/>
        <v>1</v>
      </c>
      <c r="D46" s="1">
        <f>_xlfn.XLOOKUP(A46,明细及反馈核算!A:A,明细及反馈核算!K:K,0)</f>
        <v>1013</v>
      </c>
      <c r="F46" s="1" t="str">
        <f>_xlfn.XLOOKUP(A46,明细及反馈核算!A:A,明细及反馈核算!D:D,0)</f>
        <v>徐文平</v>
      </c>
    </row>
    <row r="47" spans="1:6" x14ac:dyDescent="0.15">
      <c r="A47" s="1">
        <v>44</v>
      </c>
      <c r="B47" s="1">
        <f>COUNTIFS(明细及反馈核算!A:A,A47)</f>
        <v>1</v>
      </c>
      <c r="C47" s="12">
        <f t="shared" si="0"/>
        <v>1</v>
      </c>
      <c r="D47" s="1">
        <f>_xlfn.XLOOKUP(A47,明细及反馈核算!A:A,明细及反馈核算!K:K,0)</f>
        <v>2025</v>
      </c>
      <c r="F47" s="1" t="str">
        <f>_xlfn.XLOOKUP(A47,明细及反馈核算!A:A,明细及反馈核算!D:D,0)</f>
        <v>徐文平</v>
      </c>
    </row>
    <row r="48" spans="1:6" x14ac:dyDescent="0.15">
      <c r="A48" s="1">
        <v>45</v>
      </c>
      <c r="B48" s="1">
        <f>COUNTIFS(明细及反馈核算!A:A,A48)</f>
        <v>1</v>
      </c>
      <c r="C48" s="12">
        <f t="shared" si="0"/>
        <v>1</v>
      </c>
      <c r="D48" s="1">
        <f>_xlfn.XLOOKUP(A48,明细及反馈核算!A:A,明细及反馈核算!K:K,0)</f>
        <v>600</v>
      </c>
      <c r="F48" s="1" t="str">
        <f>_xlfn.XLOOKUP(A48,明细及反馈核算!A:A,明细及反馈核算!D:D,0)</f>
        <v>黎红花</v>
      </c>
    </row>
    <row r="49" spans="1:6" x14ac:dyDescent="0.15">
      <c r="A49" s="1">
        <v>46</v>
      </c>
      <c r="B49" s="1">
        <f>COUNTIFS(明细及反馈核算!A:A,A49)</f>
        <v>1</v>
      </c>
      <c r="C49" s="12">
        <f t="shared" si="0"/>
        <v>1</v>
      </c>
      <c r="D49" s="1">
        <f>_xlfn.XLOOKUP(A49,明细及反馈核算!A:A,明细及反馈核算!K:K,0)</f>
        <v>1000</v>
      </c>
      <c r="F49" s="1" t="str">
        <f>_xlfn.XLOOKUP(A49,明细及反馈核算!A:A,明细及反馈核算!D:D,0)</f>
        <v>包竹梅</v>
      </c>
    </row>
    <row r="50" spans="1:6" x14ac:dyDescent="0.15">
      <c r="A50" s="1">
        <v>47</v>
      </c>
      <c r="B50" s="1">
        <f>COUNTIFS(明细及反馈核算!A:A,A50)</f>
        <v>1</v>
      </c>
      <c r="C50" s="12">
        <f t="shared" si="0"/>
        <v>1</v>
      </c>
      <c r="D50" s="1">
        <f>_xlfn.XLOOKUP(A50,明细及反馈核算!A:A,明细及反馈核算!K:K,0)</f>
        <v>1000</v>
      </c>
      <c r="F50" s="1" t="str">
        <f>_xlfn.XLOOKUP(A50,明细及反馈核算!A:A,明细及反馈核算!D:D,0)</f>
        <v>陈建蓉</v>
      </c>
    </row>
    <row r="51" spans="1:6" x14ac:dyDescent="0.15">
      <c r="A51" s="1">
        <v>48</v>
      </c>
      <c r="B51" s="1">
        <f>COUNTIFS(明细及反馈核算!A:A,A51)</f>
        <v>1</v>
      </c>
      <c r="C51" s="12">
        <f t="shared" si="0"/>
        <v>1</v>
      </c>
      <c r="D51" s="1">
        <f>_xlfn.XLOOKUP(A51,明细及反馈核算!A:A,明细及反馈核算!K:K,0)</f>
        <v>528</v>
      </c>
      <c r="F51" s="1" t="str">
        <f>_xlfn.XLOOKUP(A51,明细及反馈核算!A:A,明细及反馈核算!D:D,0)</f>
        <v>陈小琴</v>
      </c>
    </row>
    <row r="52" spans="1:6" x14ac:dyDescent="0.15">
      <c r="A52" s="1">
        <v>49</v>
      </c>
      <c r="B52" s="1">
        <f>COUNTIFS(明细及反馈核算!A:A,A52)</f>
        <v>1</v>
      </c>
      <c r="C52" s="12">
        <f t="shared" si="0"/>
        <v>1</v>
      </c>
      <c r="D52" s="1">
        <f>_xlfn.XLOOKUP(A52,明细及反馈核算!A:A,明细及反馈核算!K:K,0)</f>
        <v>528</v>
      </c>
      <c r="F52" s="1" t="str">
        <f>_xlfn.XLOOKUP(A52,明细及反馈核算!A:A,明细及反馈核算!D:D,0)</f>
        <v>陈小琴</v>
      </c>
    </row>
    <row r="53" spans="1:6" x14ac:dyDescent="0.15">
      <c r="A53" s="1">
        <v>50</v>
      </c>
      <c r="B53" s="1">
        <f>COUNTIFS(明细及反馈核算!A:A,A53)</f>
        <v>1</v>
      </c>
      <c r="C53" s="12">
        <f t="shared" si="0"/>
        <v>1</v>
      </c>
      <c r="D53" s="1">
        <f>_xlfn.XLOOKUP(A53,明细及反馈核算!A:A,明细及反馈核算!K:K,0)</f>
        <v>500</v>
      </c>
      <c r="F53" s="1" t="str">
        <f>_xlfn.XLOOKUP(A53,明细及反馈核算!A:A,明细及反馈核算!D:D,0)</f>
        <v>刘恬恬</v>
      </c>
    </row>
    <row r="54" spans="1:6" x14ac:dyDescent="0.15">
      <c r="A54" s="1">
        <v>51</v>
      </c>
      <c r="B54" s="1">
        <f>COUNTIFS(明细及反馈核算!A:A,A54)</f>
        <v>1</v>
      </c>
      <c r="C54" s="12">
        <f t="shared" si="0"/>
        <v>1</v>
      </c>
      <c r="D54" s="1">
        <f>_xlfn.XLOOKUP(A54,明细及反馈核算!A:A,明细及反馈核算!K:K,0)</f>
        <v>500</v>
      </c>
      <c r="F54" s="1" t="str">
        <f>_xlfn.XLOOKUP(A54,明细及反馈核算!A:A,明细及反馈核算!D:D,0)</f>
        <v>苟小春</v>
      </c>
    </row>
    <row r="55" spans="1:6" x14ac:dyDescent="0.15">
      <c r="A55" s="1">
        <v>52</v>
      </c>
      <c r="B55" s="1">
        <f>COUNTIFS(明细及反馈核算!A:A,A55)</f>
        <v>1</v>
      </c>
      <c r="C55" s="12">
        <f t="shared" si="0"/>
        <v>1</v>
      </c>
      <c r="D55" s="1">
        <f>_xlfn.XLOOKUP(A55,明细及反馈核算!A:A,明细及反馈核算!K:K,0)</f>
        <v>500</v>
      </c>
      <c r="F55" s="1" t="str">
        <f>_xlfn.XLOOKUP(A55,明细及反馈核算!A:A,明细及反馈核算!D:D,0)</f>
        <v>苟小春</v>
      </c>
    </row>
    <row r="56" spans="1:6" x14ac:dyDescent="0.15">
      <c r="A56" s="1">
        <v>53</v>
      </c>
      <c r="B56" s="1">
        <f>COUNTIFS(明细及反馈核算!A:A,A56)</f>
        <v>1</v>
      </c>
      <c r="C56" s="12">
        <f t="shared" si="0"/>
        <v>1</v>
      </c>
      <c r="D56" s="1">
        <f>_xlfn.XLOOKUP(A56,明细及反馈核算!A:A,明细及反馈核算!K:K,0)</f>
        <v>1013</v>
      </c>
      <c r="F56" s="1" t="str">
        <f>_xlfn.XLOOKUP(A56,明细及反馈核算!A:A,明细及反馈核算!D:D,0)</f>
        <v>苟小春</v>
      </c>
    </row>
    <row r="57" spans="1:6" x14ac:dyDescent="0.15">
      <c r="A57" s="1">
        <v>54</v>
      </c>
      <c r="B57" s="1">
        <f>COUNTIFS(明细及反馈核算!A:A,A57)</f>
        <v>1</v>
      </c>
      <c r="C57" s="12">
        <f t="shared" si="0"/>
        <v>1</v>
      </c>
      <c r="D57" s="1">
        <f>_xlfn.XLOOKUP(A57,明细及反馈核算!A:A,明细及反馈核算!K:K,0)</f>
        <v>2980</v>
      </c>
      <c r="F57" s="1" t="str">
        <f>_xlfn.XLOOKUP(A57,明细及反馈核算!A:A,明细及反馈核算!D:D,0)</f>
        <v>雷彬燕</v>
      </c>
    </row>
    <row r="58" spans="1:6" x14ac:dyDescent="0.15">
      <c r="A58" s="1">
        <v>55</v>
      </c>
      <c r="B58" s="1">
        <f>COUNTIFS(明细及反馈核算!A:A,A58)</f>
        <v>1</v>
      </c>
      <c r="C58" s="12">
        <f t="shared" si="0"/>
        <v>1</v>
      </c>
      <c r="D58" s="1">
        <f>_xlfn.XLOOKUP(A58,明细及反馈核算!A:A,明细及反馈核算!K:K,0)</f>
        <v>1490</v>
      </c>
      <c r="F58" s="1" t="str">
        <f>_xlfn.XLOOKUP(A58,明细及反馈核算!A:A,明细及反馈核算!D:D,0)</f>
        <v>李维</v>
      </c>
    </row>
    <row r="59" spans="1:6" x14ac:dyDescent="0.15">
      <c r="A59" s="1">
        <v>56</v>
      </c>
      <c r="B59" s="1">
        <f>COUNTIFS(明细及反馈核算!A:A,A59)</f>
        <v>1</v>
      </c>
      <c r="C59" s="12">
        <f t="shared" si="0"/>
        <v>1</v>
      </c>
      <c r="D59" s="1">
        <f>_xlfn.XLOOKUP(A59,明细及反馈核算!A:A,明细及反馈核算!K:K,0)</f>
        <v>666</v>
      </c>
      <c r="F59" s="1" t="str">
        <f>_xlfn.XLOOKUP(A59,明细及反馈核算!A:A,明细及反馈核算!D:D,0)</f>
        <v>李维</v>
      </c>
    </row>
    <row r="60" spans="1:6" x14ac:dyDescent="0.15">
      <c r="A60" s="1">
        <v>57</v>
      </c>
      <c r="B60" s="1">
        <f>COUNTIFS(明细及反馈核算!A:A,A60)</f>
        <v>1</v>
      </c>
      <c r="C60" s="12">
        <f t="shared" si="0"/>
        <v>1</v>
      </c>
      <c r="D60" s="1">
        <f>_xlfn.XLOOKUP(A60,明细及反馈核算!A:A,明细及反馈核算!K:K,0)</f>
        <v>1000</v>
      </c>
      <c r="F60" s="1" t="str">
        <f>_xlfn.XLOOKUP(A60,明细及反馈核算!A:A,明细及反馈核算!D:D,0)</f>
        <v>殷小燕</v>
      </c>
    </row>
    <row r="61" spans="1:6" x14ac:dyDescent="0.15">
      <c r="A61" s="1">
        <v>58</v>
      </c>
      <c r="B61" s="1">
        <f>COUNTIFS(明细及反馈核算!A:A,A61)</f>
        <v>1</v>
      </c>
      <c r="C61" s="12">
        <f t="shared" si="0"/>
        <v>1</v>
      </c>
      <c r="D61" s="1">
        <f>_xlfn.XLOOKUP(A61,明细及反馈核算!A:A,明细及反馈核算!K:K,0)</f>
        <v>1000</v>
      </c>
      <c r="F61" s="1" t="str">
        <f>_xlfn.XLOOKUP(A61,明细及反馈核算!A:A,明细及反馈核算!D:D,0)</f>
        <v>殷小燕</v>
      </c>
    </row>
    <row r="62" spans="1:6" x14ac:dyDescent="0.15">
      <c r="A62" s="1">
        <v>59</v>
      </c>
      <c r="B62" s="1">
        <f>COUNTIFS(明细及反馈核算!A:A,A62)</f>
        <v>1</v>
      </c>
      <c r="C62" s="12">
        <f t="shared" si="0"/>
        <v>1</v>
      </c>
      <c r="D62" s="1">
        <f>_xlfn.XLOOKUP(A62,明细及反馈核算!A:A,明细及反馈核算!K:K,0)</f>
        <v>1990</v>
      </c>
      <c r="F62" s="1" t="str">
        <f>_xlfn.XLOOKUP(A62,明细及反馈核算!A:A,明细及反馈核算!D:D,0)</f>
        <v>周林</v>
      </c>
    </row>
    <row r="63" spans="1:6" x14ac:dyDescent="0.15">
      <c r="A63" s="1">
        <v>60</v>
      </c>
      <c r="B63" s="1">
        <f>COUNTIFS(明细及反馈核算!A:A,A63)</f>
        <v>1</v>
      </c>
      <c r="C63" s="12">
        <f t="shared" si="0"/>
        <v>1</v>
      </c>
      <c r="D63" s="1">
        <f>_xlfn.XLOOKUP(A63,明细及反馈核算!A:A,明细及反馈核算!K:K,0)</f>
        <v>16800</v>
      </c>
      <c r="F63" s="1" t="str">
        <f>_xlfn.XLOOKUP(A63,明细及反馈核算!A:A,明细及反馈核算!D:D,0)</f>
        <v>钟秦</v>
      </c>
    </row>
    <row r="64" spans="1:6" x14ac:dyDescent="0.15">
      <c r="A64" s="1">
        <v>61</v>
      </c>
      <c r="B64" s="1">
        <f>COUNTIFS(明细及反馈核算!A:A,A64)</f>
        <v>1</v>
      </c>
      <c r="C64" s="12">
        <f t="shared" si="0"/>
        <v>1</v>
      </c>
      <c r="D64" s="1">
        <f>_xlfn.XLOOKUP(A64,明细及反馈核算!A:A,明细及反馈核算!K:K,0)</f>
        <v>29700</v>
      </c>
      <c r="F64" s="1" t="str">
        <f>_xlfn.XLOOKUP(A64,明细及反馈核算!A:A,明细及反馈核算!D:D,0)</f>
        <v>李燕1</v>
      </c>
    </row>
    <row r="65" spans="1:6" x14ac:dyDescent="0.15">
      <c r="A65" s="1">
        <v>62</v>
      </c>
      <c r="B65" s="1">
        <f>COUNTIFS(明细及反馈核算!A:A,A65)</f>
        <v>1</v>
      </c>
      <c r="C65" s="12">
        <f t="shared" si="0"/>
        <v>1</v>
      </c>
      <c r="D65" s="1">
        <f>_xlfn.XLOOKUP(A65,明细及反馈核算!A:A,明细及反馈核算!K:K,0)</f>
        <v>888</v>
      </c>
      <c r="F65" s="1" t="str">
        <f>_xlfn.XLOOKUP(A65,明细及反馈核算!A:A,明细及反馈核算!D:D,0)</f>
        <v>陈洁</v>
      </c>
    </row>
    <row r="66" spans="1:6" x14ac:dyDescent="0.15">
      <c r="A66" s="1">
        <v>63</v>
      </c>
      <c r="B66" s="1">
        <f>COUNTIFS(明细及反馈核算!A:A,A66)</f>
        <v>1</v>
      </c>
      <c r="C66" s="12">
        <f t="shared" si="0"/>
        <v>1</v>
      </c>
      <c r="D66" s="1">
        <f>_xlfn.XLOOKUP(A66,明细及反馈核算!A:A,明细及反馈核算!K:K,0)</f>
        <v>1280</v>
      </c>
      <c r="F66" s="1" t="str">
        <f>_xlfn.XLOOKUP(A66,明细及反馈核算!A:A,明细及反馈核算!D:D,0)</f>
        <v>贺丽</v>
      </c>
    </row>
    <row r="67" spans="1:6" x14ac:dyDescent="0.15">
      <c r="A67" s="1">
        <v>64</v>
      </c>
      <c r="B67" s="1">
        <f>COUNTIFS(明细及反馈核算!A:A,A67)</f>
        <v>1</v>
      </c>
      <c r="C67" s="12">
        <f t="shared" si="0"/>
        <v>1</v>
      </c>
      <c r="D67" s="1">
        <f>_xlfn.XLOOKUP(A67,明细及反馈核算!A:A,明细及反馈核算!K:K,0)</f>
        <v>2000</v>
      </c>
      <c r="F67" s="1" t="str">
        <f>_xlfn.XLOOKUP(A67,明细及反馈核算!A:A,明细及反馈核算!D:D,0)</f>
        <v>贺丽</v>
      </c>
    </row>
    <row r="68" spans="1:6" x14ac:dyDescent="0.15">
      <c r="A68" s="1">
        <v>65</v>
      </c>
      <c r="B68" s="1">
        <f>COUNTIFS(明细及反馈核算!A:A,A68)</f>
        <v>1</v>
      </c>
      <c r="C68" s="12">
        <f t="shared" ref="C68:C116" si="1">IFERROR(1/B68,0)</f>
        <v>1</v>
      </c>
      <c r="D68" s="1">
        <f>_xlfn.XLOOKUP(A68,明细及反馈核算!A:A,明细及反馈核算!K:K,0)</f>
        <v>1000</v>
      </c>
      <c r="F68" s="1" t="str">
        <f>_xlfn.XLOOKUP(A68,明细及反馈核算!A:A,明细及反馈核算!D:D,0)</f>
        <v>赵情情</v>
      </c>
    </row>
    <row r="69" spans="1:6" x14ac:dyDescent="0.15">
      <c r="A69" s="1">
        <v>66</v>
      </c>
      <c r="B69" s="1">
        <f>COUNTIFS(明细及反馈核算!A:A,A69)</f>
        <v>1</v>
      </c>
      <c r="C69" s="12">
        <f t="shared" si="1"/>
        <v>1</v>
      </c>
      <c r="D69" s="1">
        <f>_xlfn.XLOOKUP(A69,明细及反馈核算!A:A,明细及反馈核算!K:K,0)</f>
        <v>1990</v>
      </c>
      <c r="F69" s="1" t="str">
        <f>_xlfn.XLOOKUP(A69,明细及反馈核算!A:A,明细及反馈核算!D:D,0)</f>
        <v>袁玉</v>
      </c>
    </row>
    <row r="70" spans="1:6" x14ac:dyDescent="0.15">
      <c r="A70" s="1">
        <v>67</v>
      </c>
      <c r="B70" s="1">
        <f>COUNTIFS(明细及反馈核算!A:A,A70)</f>
        <v>1</v>
      </c>
      <c r="C70" s="12">
        <f t="shared" si="1"/>
        <v>1</v>
      </c>
      <c r="D70" s="1">
        <f>_xlfn.XLOOKUP(A70,明细及反馈核算!A:A,明细及反馈核算!K:K,0)</f>
        <v>1000</v>
      </c>
      <c r="F70" s="1" t="str">
        <f>_xlfn.XLOOKUP(A70,明细及反馈核算!A:A,明细及反馈核算!D:D,0)</f>
        <v>郑丹</v>
      </c>
    </row>
    <row r="71" spans="1:6" x14ac:dyDescent="0.15">
      <c r="A71" s="1">
        <v>68</v>
      </c>
      <c r="B71" s="1">
        <f>COUNTIFS(明细及反馈核算!A:A,A71)</f>
        <v>1</v>
      </c>
      <c r="C71" s="12">
        <f t="shared" si="1"/>
        <v>1</v>
      </c>
      <c r="D71" s="1">
        <f>_xlfn.XLOOKUP(A71,明细及反馈核算!A:A,明细及反馈核算!K:K,0)</f>
        <v>666</v>
      </c>
      <c r="F71" s="1" t="str">
        <f>_xlfn.XLOOKUP(A71,明细及反馈核算!A:A,明细及反馈核算!D:D,0)</f>
        <v>刘九招</v>
      </c>
    </row>
    <row r="72" spans="1:6" x14ac:dyDescent="0.15">
      <c r="A72" s="1">
        <v>69</v>
      </c>
      <c r="B72" s="1">
        <f>COUNTIFS(明细及反馈核算!A:A,A72)</f>
        <v>1</v>
      </c>
      <c r="C72" s="12">
        <f t="shared" si="1"/>
        <v>1</v>
      </c>
      <c r="D72" s="1">
        <f>_xlfn.XLOOKUP(A72,明细及反馈核算!A:A,明细及反馈核算!K:K,0)</f>
        <v>1012</v>
      </c>
      <c r="F72" s="1" t="str">
        <f>_xlfn.XLOOKUP(A72,明细及反馈核算!A:A,明细及反馈核算!D:D,0)</f>
        <v>郝中南</v>
      </c>
    </row>
    <row r="73" spans="1:6" x14ac:dyDescent="0.15">
      <c r="A73" s="1">
        <v>70</v>
      </c>
      <c r="B73" s="1">
        <f>COUNTIFS(明细及反馈核算!A:A,A73)</f>
        <v>2</v>
      </c>
      <c r="C73" s="12">
        <f t="shared" si="1"/>
        <v>0.5</v>
      </c>
      <c r="D73" s="1">
        <f>_xlfn.XLOOKUP(A73,明细及反馈核算!A:A,明细及反馈核算!K:K,0)</f>
        <v>4078</v>
      </c>
      <c r="F73" s="1" t="str">
        <f>_xlfn.XLOOKUP(A73,明细及反馈核算!A:A,明细及反馈核算!D:D,0)</f>
        <v>张候敏</v>
      </c>
    </row>
    <row r="74" spans="1:6" x14ac:dyDescent="0.15">
      <c r="A74" s="1">
        <v>71</v>
      </c>
      <c r="B74" s="1">
        <f>COUNTIFS(明细及反馈核算!A:A,A74)</f>
        <v>2</v>
      </c>
      <c r="C74" s="12">
        <f t="shared" si="1"/>
        <v>0.5</v>
      </c>
      <c r="D74" s="1">
        <f>_xlfn.XLOOKUP(A74,明细及反馈核算!A:A,明细及反馈核算!K:K,0)</f>
        <v>1000</v>
      </c>
      <c r="F74" s="1" t="str">
        <f>_xlfn.XLOOKUP(A74,明细及反馈核算!A:A,明细及反馈核算!D:D,0)</f>
        <v>吴馨蕊</v>
      </c>
    </row>
    <row r="75" spans="1:6" x14ac:dyDescent="0.15">
      <c r="A75" s="1">
        <v>72</v>
      </c>
      <c r="B75" s="1">
        <f>COUNTIFS(明细及反馈核算!A:A,A75)</f>
        <v>1</v>
      </c>
      <c r="C75" s="12">
        <f t="shared" si="1"/>
        <v>1</v>
      </c>
      <c r="D75" s="1">
        <f>_xlfn.XLOOKUP(A75,明细及反馈核算!A:A,明细及反馈核算!K:K,0)</f>
        <v>5800</v>
      </c>
      <c r="F75" s="1" t="str">
        <f>_xlfn.XLOOKUP(A75,明细及反馈核算!A:A,明细及反馈核算!D:D,0)</f>
        <v>顾红艳</v>
      </c>
    </row>
    <row r="76" spans="1:6" x14ac:dyDescent="0.15">
      <c r="A76" s="1">
        <v>73</v>
      </c>
      <c r="B76" s="1">
        <f>COUNTIFS(明细及反馈核算!A:A,A76)</f>
        <v>1</v>
      </c>
      <c r="C76" s="12">
        <f t="shared" si="1"/>
        <v>1</v>
      </c>
      <c r="D76" s="1">
        <f>_xlfn.XLOOKUP(A76,明细及反馈核算!A:A,明细及反馈核算!K:K,0)</f>
        <v>1980</v>
      </c>
      <c r="F76" s="1" t="str">
        <f>_xlfn.XLOOKUP(A76,明细及反馈核算!A:A,明细及反馈核算!D:D,0)</f>
        <v>梁婷</v>
      </c>
    </row>
    <row r="77" spans="1:6" x14ac:dyDescent="0.15">
      <c r="A77" s="1">
        <v>74</v>
      </c>
      <c r="B77" s="1">
        <f>COUNTIFS(明细及反馈核算!A:A,A77)</f>
        <v>1</v>
      </c>
      <c r="C77" s="12">
        <f t="shared" si="1"/>
        <v>1</v>
      </c>
      <c r="D77" s="1">
        <f>_xlfn.XLOOKUP(A77,明细及反馈核算!A:A,明细及反馈核算!K:K,0)</f>
        <v>1980</v>
      </c>
      <c r="F77" s="1" t="str">
        <f>_xlfn.XLOOKUP(A77,明细及反馈核算!A:A,明细及反馈核算!D:D,0)</f>
        <v>梁婷</v>
      </c>
    </row>
    <row r="78" spans="1:6" x14ac:dyDescent="0.15">
      <c r="A78" s="1">
        <v>75</v>
      </c>
      <c r="B78" s="1">
        <f>COUNTIFS(明细及反馈核算!A:A,A78)</f>
        <v>1</v>
      </c>
      <c r="C78" s="12">
        <f t="shared" si="1"/>
        <v>1</v>
      </c>
      <c r="D78" s="1">
        <f>_xlfn.XLOOKUP(A78,明细及反馈核算!A:A,明细及反馈核算!K:K,0)</f>
        <v>6800</v>
      </c>
      <c r="F78" s="1" t="str">
        <f>_xlfn.XLOOKUP(A78,明细及反馈核算!A:A,明细及反馈核算!D:D,0)</f>
        <v>马菁</v>
      </c>
    </row>
    <row r="79" spans="1:6" x14ac:dyDescent="0.15">
      <c r="A79" s="1">
        <v>76</v>
      </c>
      <c r="B79" s="1">
        <f>COUNTIFS(明细及反馈核算!A:A,A79)</f>
        <v>1</v>
      </c>
      <c r="C79" s="12">
        <f t="shared" si="1"/>
        <v>1</v>
      </c>
      <c r="D79" s="1">
        <f>_xlfn.XLOOKUP(A79,明细及反馈核算!A:A,明细及反馈核算!K:K,0)</f>
        <v>2000</v>
      </c>
      <c r="F79" s="1" t="str">
        <f>_xlfn.XLOOKUP(A79,明细及反馈核算!A:A,明细及反馈核算!D:D,0)</f>
        <v>李彩华</v>
      </c>
    </row>
    <row r="80" spans="1:6" x14ac:dyDescent="0.15">
      <c r="A80" s="1">
        <v>77</v>
      </c>
      <c r="B80" s="1">
        <f>COUNTIFS(明细及反馈核算!A:A,A80)</f>
        <v>1</v>
      </c>
      <c r="C80" s="12">
        <f t="shared" si="1"/>
        <v>1</v>
      </c>
      <c r="D80" s="1">
        <f>_xlfn.XLOOKUP(A80,明细及反馈核算!A:A,明细及反馈核算!K:K,0)</f>
        <v>3000</v>
      </c>
      <c r="F80" s="1" t="str">
        <f>_xlfn.XLOOKUP(A80,明细及反馈核算!A:A,明细及反馈核算!D:D,0)</f>
        <v>冉芳霞</v>
      </c>
    </row>
    <row r="81" spans="1:6" x14ac:dyDescent="0.15">
      <c r="A81" s="1">
        <v>78</v>
      </c>
      <c r="B81" s="1">
        <f>COUNTIFS(明细及反馈核算!A:A,A81)</f>
        <v>1</v>
      </c>
      <c r="C81" s="12">
        <f t="shared" si="1"/>
        <v>1</v>
      </c>
      <c r="D81" s="1">
        <f>_xlfn.XLOOKUP(A81,明细及反馈核算!A:A,明细及反馈核算!K:K,0)</f>
        <v>3980</v>
      </c>
      <c r="F81" s="1" t="str">
        <f>_xlfn.XLOOKUP(A81,明细及反馈核算!A:A,明细及反馈核算!D:D,0)</f>
        <v>谭萍</v>
      </c>
    </row>
    <row r="82" spans="1:6" x14ac:dyDescent="0.15">
      <c r="A82" s="1">
        <v>79</v>
      </c>
      <c r="B82" s="1">
        <f>COUNTIFS(明细及反馈核算!A:A,A82)</f>
        <v>1</v>
      </c>
      <c r="C82" s="12">
        <f t="shared" si="1"/>
        <v>1</v>
      </c>
      <c r="D82" s="1">
        <f>_xlfn.XLOOKUP(A82,明细及反馈核算!A:A,明细及反馈核算!K:K,0)</f>
        <v>2000</v>
      </c>
      <c r="F82" s="1" t="str">
        <f>_xlfn.XLOOKUP(A82,明细及反馈核算!A:A,明细及反馈核算!D:D,0)</f>
        <v>刘晓丽</v>
      </c>
    </row>
    <row r="83" spans="1:6" x14ac:dyDescent="0.15">
      <c r="A83" s="1">
        <v>80</v>
      </c>
      <c r="B83" s="1">
        <f>COUNTIFS(明细及反馈核算!A:A,A83)</f>
        <v>1</v>
      </c>
      <c r="C83" s="12">
        <f t="shared" si="1"/>
        <v>1</v>
      </c>
      <c r="D83" s="1">
        <f>_xlfn.XLOOKUP(A83,明细及反馈核算!A:A,明细及反馈核算!K:K,0)</f>
        <v>1000</v>
      </c>
      <c r="F83" s="1" t="str">
        <f>_xlfn.XLOOKUP(A83,明细及反馈核算!A:A,明细及反馈核算!D:D,0)</f>
        <v>石海力</v>
      </c>
    </row>
    <row r="84" spans="1:6" x14ac:dyDescent="0.15">
      <c r="A84" s="1">
        <v>81</v>
      </c>
      <c r="B84" s="1">
        <f>COUNTIFS(明细及反馈核算!A:A,A84)</f>
        <v>1</v>
      </c>
      <c r="C84" s="12">
        <f t="shared" si="1"/>
        <v>1</v>
      </c>
      <c r="D84" s="1">
        <f>_xlfn.XLOOKUP(A84,明细及反馈核算!A:A,明细及反馈核算!K:K,0)</f>
        <v>3980</v>
      </c>
      <c r="F84" s="1" t="str">
        <f>_xlfn.XLOOKUP(A84,明细及反馈核算!A:A,明细及反馈核算!D:D,0)</f>
        <v>李巧娇</v>
      </c>
    </row>
    <row r="85" spans="1:6" x14ac:dyDescent="0.15">
      <c r="A85" s="1">
        <v>82</v>
      </c>
      <c r="B85" s="1">
        <f>COUNTIFS(明细及反馈核算!A:A,A85)</f>
        <v>1</v>
      </c>
      <c r="C85" s="12">
        <f t="shared" si="1"/>
        <v>1</v>
      </c>
      <c r="D85" s="1">
        <f>_xlfn.XLOOKUP(A85,明细及反馈核算!A:A,明细及反馈核算!K:K,0)</f>
        <v>1000</v>
      </c>
      <c r="F85" s="1" t="str">
        <f>_xlfn.XLOOKUP(A85,明细及反馈核算!A:A,明细及反馈核算!D:D,0)</f>
        <v>张廷妍</v>
      </c>
    </row>
    <row r="86" spans="1:6" x14ac:dyDescent="0.15">
      <c r="A86" s="1">
        <v>83</v>
      </c>
      <c r="B86" s="1">
        <f>COUNTIFS(明细及反馈核算!A:A,A86)</f>
        <v>1</v>
      </c>
      <c r="C86" s="12">
        <f t="shared" si="1"/>
        <v>1</v>
      </c>
      <c r="D86" s="1">
        <f>_xlfn.XLOOKUP(A86,明细及反馈核算!A:A,明细及反馈核算!K:K,0)</f>
        <v>2558</v>
      </c>
      <c r="F86" s="1" t="str">
        <f>_xlfn.XLOOKUP(A86,明细及反馈核算!A:A,明细及反馈核算!D:D,0)</f>
        <v>杜兰兰</v>
      </c>
    </row>
    <row r="87" spans="1:6" x14ac:dyDescent="0.15">
      <c r="A87" s="1">
        <v>84</v>
      </c>
      <c r="B87" s="1">
        <f>COUNTIFS(明细及反馈核算!A:A,A87)</f>
        <v>1</v>
      </c>
      <c r="C87" s="12">
        <f t="shared" si="1"/>
        <v>1</v>
      </c>
      <c r="D87" s="1">
        <f>_xlfn.XLOOKUP(A87,明细及反馈核算!A:A,明细及反馈核算!K:K,0)</f>
        <v>1980</v>
      </c>
      <c r="F87" s="1" t="str">
        <f>_xlfn.XLOOKUP(A87,明细及反馈核算!A:A,明细及反馈核算!D:D,0)</f>
        <v>孙红梅</v>
      </c>
    </row>
    <row r="88" spans="1:6" x14ac:dyDescent="0.15">
      <c r="A88" s="1">
        <v>85</v>
      </c>
      <c r="B88" s="1">
        <f>COUNTIFS(明细及反馈核算!A:A,A88)</f>
        <v>1</v>
      </c>
      <c r="C88" s="12">
        <f t="shared" si="1"/>
        <v>1</v>
      </c>
      <c r="D88" s="1">
        <f>_xlfn.XLOOKUP(A88,明细及反馈核算!A:A,明细及反馈核算!K:K,0)</f>
        <v>1990</v>
      </c>
      <c r="F88" s="1" t="str">
        <f>_xlfn.XLOOKUP(A88,明细及反馈核算!A:A,明细及反馈核算!D:D,0)</f>
        <v>王瑞琳</v>
      </c>
    </row>
    <row r="89" spans="1:6" x14ac:dyDescent="0.15">
      <c r="A89" s="1">
        <v>86</v>
      </c>
      <c r="B89" s="1">
        <f>COUNTIFS(明细及反馈核算!A:A,A89)</f>
        <v>1</v>
      </c>
      <c r="C89" s="12">
        <f t="shared" si="1"/>
        <v>1</v>
      </c>
      <c r="D89" s="1">
        <f>_xlfn.XLOOKUP(A89,明细及反馈核算!A:A,明细及反馈核算!K:K,0)</f>
        <v>1330</v>
      </c>
      <c r="F89" s="1" t="str">
        <f>_xlfn.XLOOKUP(A89,明细及反馈核算!A:A,明细及反馈核算!D:D,0)</f>
        <v>张江秀</v>
      </c>
    </row>
    <row r="90" spans="1:6" x14ac:dyDescent="0.15">
      <c r="A90" s="1">
        <v>87</v>
      </c>
      <c r="B90" s="1">
        <f>COUNTIFS(明细及反馈核算!A:A,A90)</f>
        <v>1</v>
      </c>
      <c r="C90" s="12">
        <f t="shared" si="1"/>
        <v>1</v>
      </c>
      <c r="D90" s="1">
        <f>_xlfn.XLOOKUP(A90,明细及反馈核算!A:A,明细及反馈核算!K:K,0)</f>
        <v>1490</v>
      </c>
      <c r="F90" s="1" t="str">
        <f>_xlfn.XLOOKUP(A90,明细及反馈核算!A:A,明细及反馈核算!D:D,0)</f>
        <v>李维</v>
      </c>
    </row>
    <row r="91" spans="1:6" x14ac:dyDescent="0.15">
      <c r="A91" s="1">
        <v>88</v>
      </c>
      <c r="B91" s="1">
        <f>COUNTIFS(明细及反馈核算!A:A,A91)</f>
        <v>1</v>
      </c>
      <c r="C91" s="12">
        <f t="shared" si="1"/>
        <v>1</v>
      </c>
      <c r="D91" s="1">
        <f>_xlfn.XLOOKUP(A91,明细及反馈核算!A:A,明细及反馈核算!K:K,0)</f>
        <v>1000</v>
      </c>
      <c r="F91" s="1" t="str">
        <f>_xlfn.XLOOKUP(A91,明细及反馈核算!A:A,明细及反馈核算!D:D,0)</f>
        <v>王智慧</v>
      </c>
    </row>
    <row r="92" spans="1:6" x14ac:dyDescent="0.15">
      <c r="A92" s="1">
        <v>89</v>
      </c>
      <c r="B92" s="1">
        <f>COUNTIFS(明细及反馈核算!A:A,A92)</f>
        <v>1</v>
      </c>
      <c r="C92" s="12">
        <f t="shared" si="1"/>
        <v>1</v>
      </c>
      <c r="D92" s="1">
        <f>_xlfn.XLOOKUP(A92,明细及反馈核算!A:A,明细及反馈核算!K:K,0)</f>
        <v>1990</v>
      </c>
      <c r="F92" s="1" t="str">
        <f>_xlfn.XLOOKUP(A92,明细及反馈核算!A:A,明细及反馈核算!D:D,0)</f>
        <v>周林</v>
      </c>
    </row>
    <row r="93" spans="1:6" x14ac:dyDescent="0.15">
      <c r="A93" s="1">
        <v>90</v>
      </c>
      <c r="B93" s="1">
        <f>COUNTIFS(明细及反馈核算!A:A,A93)</f>
        <v>1</v>
      </c>
      <c r="C93" s="12">
        <f t="shared" si="1"/>
        <v>1</v>
      </c>
      <c r="D93" s="1">
        <f>_xlfn.XLOOKUP(A93,明细及反馈核算!A:A,明细及反馈核算!K:K,0)</f>
        <v>1000</v>
      </c>
      <c r="F93" s="1" t="str">
        <f>_xlfn.XLOOKUP(A93,明细及反馈核算!A:A,明细及反馈核算!D:D,0)</f>
        <v>梁缘缘</v>
      </c>
    </row>
    <row r="94" spans="1:6" x14ac:dyDescent="0.15">
      <c r="A94" s="1">
        <v>91</v>
      </c>
      <c r="B94" s="1">
        <f>COUNTIFS(明细及反馈核算!A:A,A94)</f>
        <v>1</v>
      </c>
      <c r="C94" s="12">
        <f t="shared" si="1"/>
        <v>1</v>
      </c>
      <c r="D94" s="1">
        <f>_xlfn.XLOOKUP(A94,明细及反馈核算!A:A,明细及反馈核算!K:K,0)</f>
        <v>1000</v>
      </c>
      <c r="F94" s="1" t="str">
        <f>_xlfn.XLOOKUP(A94,明细及反馈核算!A:A,明细及反馈核算!D:D,0)</f>
        <v>马宏梅</v>
      </c>
    </row>
    <row r="95" spans="1:6" x14ac:dyDescent="0.15">
      <c r="A95" s="1">
        <v>92</v>
      </c>
      <c r="B95" s="1">
        <f>COUNTIFS(明细及反馈核算!A:A,A95)</f>
        <v>1</v>
      </c>
      <c r="C95" s="12">
        <f t="shared" si="1"/>
        <v>1</v>
      </c>
      <c r="D95" s="1">
        <f>_xlfn.XLOOKUP(A95,明细及反馈核算!A:A,明细及反馈核算!K:K,0)</f>
        <v>10000</v>
      </c>
      <c r="F95" s="1" t="str">
        <f>_xlfn.XLOOKUP(A95,明细及反馈核算!A:A,明细及反馈核算!D:D,0)</f>
        <v>王新华</v>
      </c>
    </row>
    <row r="96" spans="1:6" x14ac:dyDescent="0.15">
      <c r="A96" s="1">
        <v>93</v>
      </c>
      <c r="B96" s="1">
        <f>COUNTIFS(明细及反馈核算!A:A,A96)</f>
        <v>1</v>
      </c>
      <c r="C96" s="12">
        <f t="shared" si="1"/>
        <v>1</v>
      </c>
      <c r="D96" s="1">
        <f>_xlfn.XLOOKUP(A96,明细及反馈核算!A:A,明细及反馈核算!K:K,0)</f>
        <v>2000</v>
      </c>
      <c r="F96" s="1" t="str">
        <f>_xlfn.XLOOKUP(A96,明细及反馈核算!A:A,明细及反馈核算!D:D,0)</f>
        <v>李思忆</v>
      </c>
    </row>
    <row r="97" spans="1:6" x14ac:dyDescent="0.15">
      <c r="A97" s="1">
        <v>94</v>
      </c>
      <c r="B97" s="1">
        <f>COUNTIFS(明细及反馈核算!A:A,A97)</f>
        <v>1</v>
      </c>
      <c r="C97" s="12">
        <f t="shared" si="1"/>
        <v>1</v>
      </c>
      <c r="D97" s="1">
        <f>_xlfn.XLOOKUP(A97,明细及反馈核算!A:A,明细及反馈核算!K:K,0)</f>
        <v>1280</v>
      </c>
      <c r="F97" s="1" t="str">
        <f>_xlfn.XLOOKUP(A97,明细及反馈核算!A:A,明细及反馈核算!D:D,0)</f>
        <v>王依蕊</v>
      </c>
    </row>
    <row r="98" spans="1:6" x14ac:dyDescent="0.15">
      <c r="A98" s="1">
        <v>95</v>
      </c>
      <c r="B98" s="1">
        <f>COUNTIFS(明细及反馈核算!A:A,A98)</f>
        <v>1</v>
      </c>
      <c r="C98" s="12">
        <f t="shared" si="1"/>
        <v>1</v>
      </c>
      <c r="D98" s="1">
        <f>_xlfn.XLOOKUP(A98,明细及反馈核算!A:A,明细及反馈核算!K:K,0)</f>
        <v>1000</v>
      </c>
      <c r="F98" s="1" t="str">
        <f>_xlfn.XLOOKUP(A98,明细及反馈核算!A:A,明细及反馈核算!D:D,0)</f>
        <v>郑丹</v>
      </c>
    </row>
    <row r="99" spans="1:6" x14ac:dyDescent="0.15">
      <c r="A99" s="1">
        <v>96</v>
      </c>
      <c r="B99" s="1">
        <f>COUNTIFS(明细及反馈核算!A:A,A99)</f>
        <v>1</v>
      </c>
      <c r="C99" s="12">
        <f t="shared" si="1"/>
        <v>1</v>
      </c>
      <c r="D99" s="1">
        <f>_xlfn.XLOOKUP(A99,明细及反馈核算!A:A,明细及反馈核算!K:K,0)</f>
        <v>500</v>
      </c>
      <c r="F99" s="1" t="str">
        <f>_xlfn.XLOOKUP(A99,明细及反馈核算!A:A,明细及反馈核算!D:D,0)</f>
        <v>刘九招</v>
      </c>
    </row>
    <row r="100" spans="1:6" x14ac:dyDescent="0.15">
      <c r="A100" s="1">
        <v>97</v>
      </c>
      <c r="B100" s="1">
        <f>COUNTIFS(明细及反馈核算!A:A,A100)</f>
        <v>1</v>
      </c>
      <c r="C100" s="12">
        <f t="shared" si="1"/>
        <v>1</v>
      </c>
      <c r="D100" s="1">
        <f>_xlfn.XLOOKUP(A100,明细及反馈核算!A:A,明细及反馈核算!K:K,0)</f>
        <v>198</v>
      </c>
      <c r="F100" s="1" t="str">
        <f>_xlfn.XLOOKUP(A100,明细及反馈核算!A:A,明细及反馈核算!D:D,0)</f>
        <v>马菁</v>
      </c>
    </row>
    <row r="101" spans="1:6" x14ac:dyDescent="0.15">
      <c r="A101" s="1">
        <v>98</v>
      </c>
      <c r="B101" s="1">
        <f>COUNTIFS(明细及反馈核算!A:A,A101)</f>
        <v>1</v>
      </c>
      <c r="C101" s="12">
        <f t="shared" si="1"/>
        <v>1</v>
      </c>
      <c r="D101" s="1">
        <f>_xlfn.XLOOKUP(A101,明细及反馈核算!A:A,明细及反馈核算!K:K,0)</f>
        <v>3600</v>
      </c>
      <c r="F101" s="1" t="str">
        <f>_xlfn.XLOOKUP(A101,明细及反馈核算!A:A,明细及反馈核算!D:D,0)</f>
        <v>冉芳霞</v>
      </c>
    </row>
    <row r="102" spans="1:6" x14ac:dyDescent="0.15">
      <c r="A102" s="1">
        <v>99</v>
      </c>
      <c r="B102" s="1">
        <f>COUNTIFS(明细及反馈核算!A:A,A102)</f>
        <v>1</v>
      </c>
      <c r="C102" s="12">
        <f t="shared" si="1"/>
        <v>1</v>
      </c>
      <c r="D102" s="1">
        <f>_xlfn.XLOOKUP(A102,明细及反馈核算!A:A,明细及反馈核算!K:K,0)</f>
        <v>620</v>
      </c>
      <c r="F102" s="1" t="str">
        <f>_xlfn.XLOOKUP(A102,明细及反馈核算!A:A,明细及反馈核算!D:D,0)</f>
        <v>刘巧艳</v>
      </c>
    </row>
    <row r="103" spans="1:6" x14ac:dyDescent="0.15">
      <c r="A103" s="1">
        <v>100</v>
      </c>
      <c r="B103" s="1">
        <f>COUNTIFS(明细及反馈核算!A:A,A103)</f>
        <v>2</v>
      </c>
      <c r="C103" s="12">
        <f t="shared" si="1"/>
        <v>0.5</v>
      </c>
      <c r="D103" s="1">
        <f>_xlfn.XLOOKUP(A103,明细及反馈核算!A:A,明细及反馈核算!K:K,0)</f>
        <v>2000</v>
      </c>
      <c r="F103" s="1" t="str">
        <f>_xlfn.XLOOKUP(A103,明细及反馈核算!A:A,明细及反馈核算!D:D,0)</f>
        <v>张候敏</v>
      </c>
    </row>
    <row r="104" spans="1:6" x14ac:dyDescent="0.15">
      <c r="A104" s="1">
        <v>101</v>
      </c>
      <c r="B104" s="1">
        <f>COUNTIFS(明细及反馈核算!A:A,A104)</f>
        <v>1</v>
      </c>
      <c r="C104" s="12">
        <f t="shared" si="1"/>
        <v>1</v>
      </c>
      <c r="D104" s="1">
        <f>_xlfn.XLOOKUP(A104,明细及反馈核算!A:A,明细及反馈核算!K:K,0)</f>
        <v>3300</v>
      </c>
      <c r="F104" s="1" t="str">
        <f>_xlfn.XLOOKUP(A104,明细及反馈核算!A:A,明细及反馈核算!D:D,0)</f>
        <v>余文</v>
      </c>
    </row>
    <row r="105" spans="1:6" x14ac:dyDescent="0.15">
      <c r="A105" s="1">
        <v>102</v>
      </c>
      <c r="B105" s="1">
        <f>COUNTIFS(明细及反馈核算!A:A,A105)</f>
        <v>1</v>
      </c>
      <c r="C105" s="12">
        <f t="shared" si="1"/>
        <v>1</v>
      </c>
      <c r="D105" s="1">
        <f>_xlfn.XLOOKUP(A105,明细及反馈核算!A:A,明细及反馈核算!K:K,0)</f>
        <v>1000</v>
      </c>
      <c r="F105" s="1" t="str">
        <f>_xlfn.XLOOKUP(A105,明细及反馈核算!A:A,明细及反馈核算!D:D,0)</f>
        <v>王萍</v>
      </c>
    </row>
    <row r="106" spans="1:6" x14ac:dyDescent="0.15">
      <c r="A106" s="1">
        <v>103</v>
      </c>
      <c r="B106" s="1">
        <f>COUNTIFS(明细及反馈核算!A:A,A106)</f>
        <v>1</v>
      </c>
      <c r="C106" s="12">
        <f t="shared" si="1"/>
        <v>1</v>
      </c>
      <c r="D106" s="1">
        <f>_xlfn.XLOOKUP(A106,明细及反馈核算!A:A,明细及反馈核算!K:K,0)</f>
        <v>666</v>
      </c>
      <c r="F106" s="1" t="str">
        <f>_xlfn.XLOOKUP(A106,明细及反馈核算!A:A,明细及反馈核算!D:D,0)</f>
        <v>吴馨蕊</v>
      </c>
    </row>
    <row r="107" spans="1:6" x14ac:dyDescent="0.15">
      <c r="A107" s="1">
        <v>104</v>
      </c>
      <c r="B107" s="1">
        <f>COUNTIFS(明细及反馈核算!A:A,A107)</f>
        <v>1</v>
      </c>
      <c r="C107" s="12">
        <f t="shared" si="1"/>
        <v>1</v>
      </c>
      <c r="D107" s="1">
        <f>_xlfn.XLOOKUP(A107,明细及反馈核算!A:A,明细及反馈核算!K:K,0)</f>
        <v>8800</v>
      </c>
      <c r="F107" s="1" t="str">
        <f>_xlfn.XLOOKUP(A107,明细及反馈核算!A:A,明细及反馈核算!D:D,0)</f>
        <v>顾红艳</v>
      </c>
    </row>
    <row r="108" spans="1:6" x14ac:dyDescent="0.15">
      <c r="A108" s="1">
        <v>105</v>
      </c>
      <c r="B108" s="1">
        <f>COUNTIFS(明细及反馈核算!A:A,A108)</f>
        <v>1</v>
      </c>
      <c r="C108" s="12">
        <f t="shared" si="1"/>
        <v>1</v>
      </c>
      <c r="D108" s="1">
        <f>_xlfn.XLOOKUP(A108,明细及反馈核算!A:A,明细及反馈核算!K:K,0)</f>
        <v>4980</v>
      </c>
      <c r="F108" s="1" t="str">
        <f>_xlfn.XLOOKUP(A108,明细及反馈核算!A:A,明细及反馈核算!D:D,0)</f>
        <v>梁婷</v>
      </c>
    </row>
    <row r="109" spans="1:6" x14ac:dyDescent="0.15">
      <c r="A109" s="1">
        <v>106</v>
      </c>
      <c r="B109" s="1">
        <f>COUNTIFS(明细及反馈核算!A:A,A109)</f>
        <v>1</v>
      </c>
      <c r="C109" s="12">
        <f t="shared" si="1"/>
        <v>1</v>
      </c>
      <c r="D109" s="1">
        <f>_xlfn.XLOOKUP(A109,明细及反馈核算!A:A,明细及反馈核算!K:K,0)</f>
        <v>7800</v>
      </c>
      <c r="F109" s="1" t="str">
        <f>_xlfn.XLOOKUP(A109,明细及反馈核算!A:A,明细及反馈核算!D:D,0)</f>
        <v>梁婷</v>
      </c>
    </row>
    <row r="110" spans="1:6" x14ac:dyDescent="0.15">
      <c r="A110" s="1">
        <v>107</v>
      </c>
      <c r="B110" s="1">
        <f>COUNTIFS(明细及反馈核算!A:A,A110)</f>
        <v>2</v>
      </c>
      <c r="C110" s="12">
        <f t="shared" si="1"/>
        <v>0.5</v>
      </c>
      <c r="D110" s="1">
        <f>_xlfn.XLOOKUP(A110,明细及反馈核算!A:A,明细及反馈核算!K:K,0)</f>
        <v>598</v>
      </c>
      <c r="F110" s="1" t="str">
        <f>_xlfn.XLOOKUP(A110,明细及反馈核算!A:A,明细及反馈核算!D:D,0)</f>
        <v>王红</v>
      </c>
    </row>
    <row r="111" spans="1:6" x14ac:dyDescent="0.15">
      <c r="A111" s="1">
        <v>108</v>
      </c>
      <c r="B111" s="1">
        <f>COUNTIFS(明细及反馈核算!A:A,A111)</f>
        <v>1</v>
      </c>
      <c r="C111" s="12">
        <f t="shared" si="1"/>
        <v>1</v>
      </c>
      <c r="D111" s="1">
        <f>_xlfn.XLOOKUP(A111,明细及反馈核算!A:A,明细及反馈核算!K:K,0)</f>
        <v>3286</v>
      </c>
      <c r="F111" s="1" t="str">
        <f>_xlfn.XLOOKUP(A111,明细及反馈核算!A:A,明细及反馈核算!D:D,0)</f>
        <v>石海力</v>
      </c>
    </row>
    <row r="112" spans="1:6" x14ac:dyDescent="0.15">
      <c r="A112" s="1">
        <v>109</v>
      </c>
      <c r="B112" s="1">
        <f>COUNTIFS(明细及反馈核算!A:A,A112)</f>
        <v>1</v>
      </c>
      <c r="C112" s="12">
        <f t="shared" si="1"/>
        <v>1</v>
      </c>
      <c r="D112" s="1">
        <f>_xlfn.XLOOKUP(A112,明细及反馈核算!A:A,明细及反馈核算!K:K,0)</f>
        <v>2640</v>
      </c>
      <c r="F112" s="1" t="str">
        <f>_xlfn.XLOOKUP(A112,明细及反馈核算!A:A,明细及反馈核算!D:D,0)</f>
        <v>李巧娇</v>
      </c>
    </row>
    <row r="113" spans="1:6" x14ac:dyDescent="0.15">
      <c r="A113" s="1">
        <v>110</v>
      </c>
      <c r="B113" s="1">
        <f>COUNTIFS(明细及反馈核算!A:A,A113)</f>
        <v>1</v>
      </c>
      <c r="C113" s="12">
        <f t="shared" si="1"/>
        <v>1</v>
      </c>
      <c r="D113" s="1">
        <f>_xlfn.XLOOKUP(A113,明细及反馈核算!A:A,明细及反馈核算!K:K,0)</f>
        <v>588</v>
      </c>
      <c r="F113" s="1" t="str">
        <f>_xlfn.XLOOKUP(A113,明细及反馈核算!A:A,明细及反馈核算!D:D,0)</f>
        <v>张廷妍</v>
      </c>
    </row>
    <row r="114" spans="1:6" x14ac:dyDescent="0.15">
      <c r="A114" s="1">
        <v>111</v>
      </c>
      <c r="B114" s="1">
        <f>COUNTIFS(明细及反馈核算!A:A,A114)</f>
        <v>1</v>
      </c>
      <c r="C114" s="12">
        <f t="shared" si="1"/>
        <v>1</v>
      </c>
      <c r="D114" s="1">
        <f>_xlfn.XLOOKUP(A114,明细及反馈核算!A:A,明细及反馈核算!K:K,0)</f>
        <v>1000</v>
      </c>
      <c r="F114" s="1" t="str">
        <f>_xlfn.XLOOKUP(A114,明细及反馈核算!A:A,明细及反馈核算!D:D,0)</f>
        <v>王显珍</v>
      </c>
    </row>
    <row r="115" spans="1:6" x14ac:dyDescent="0.15">
      <c r="A115" s="1">
        <v>112</v>
      </c>
      <c r="B115" s="1">
        <f>COUNTIFS(明细及反馈核算!A:A,A115)</f>
        <v>1</v>
      </c>
      <c r="C115" s="12">
        <f t="shared" si="1"/>
        <v>1</v>
      </c>
      <c r="D115" s="1">
        <f>_xlfn.XLOOKUP(A115,明细及反馈核算!A:A,明细及反馈核算!K:K,0)</f>
        <v>980</v>
      </c>
      <c r="F115" s="1" t="str">
        <f>_xlfn.XLOOKUP(A115,明细及反馈核算!A:A,明细及反馈核算!D:D,0)</f>
        <v>黎红花</v>
      </c>
    </row>
    <row r="116" spans="1:6" x14ac:dyDescent="0.15">
      <c r="A116" s="1">
        <v>113</v>
      </c>
      <c r="B116" s="1">
        <f>COUNTIFS(明细及反馈核算!A:A,A116)</f>
        <v>1</v>
      </c>
      <c r="C116" s="12">
        <f t="shared" si="1"/>
        <v>1</v>
      </c>
      <c r="D116" s="1">
        <f>_xlfn.XLOOKUP(A116,明细及反馈核算!A:A,明细及反馈核算!K:K,0)</f>
        <v>1000</v>
      </c>
      <c r="F116" s="1" t="str">
        <f>_xlfn.XLOOKUP(A116,明细及反馈核算!A:A,明细及反馈核算!D:D,0)</f>
        <v>阿衣尔扎</v>
      </c>
    </row>
    <row r="117" spans="1:6" x14ac:dyDescent="0.15">
      <c r="A117" s="1">
        <v>114</v>
      </c>
      <c r="B117" s="1">
        <f>COUNTIFS(明细及反馈核算!A:A,A117)</f>
        <v>1</v>
      </c>
      <c r="C117" s="12">
        <f t="shared" ref="C117:C132" si="2">IFERROR(1/B117,0)</f>
        <v>1</v>
      </c>
      <c r="D117" s="1">
        <f>_xlfn.XLOOKUP(A117,明细及反馈核算!A:A,明细及反馈核算!K:K,0)</f>
        <v>500</v>
      </c>
      <c r="F117" s="1" t="str">
        <f>_xlfn.XLOOKUP(A117,明细及反馈核算!A:A,明细及反馈核算!D:D,0)</f>
        <v>阿衣尔扎</v>
      </c>
    </row>
    <row r="118" spans="1:6" x14ac:dyDescent="0.15">
      <c r="A118" s="1">
        <v>115</v>
      </c>
      <c r="B118" s="1">
        <f>COUNTIFS(明细及反馈核算!A:A,A118)</f>
        <v>1</v>
      </c>
      <c r="C118" s="12">
        <f t="shared" si="2"/>
        <v>1</v>
      </c>
      <c r="D118" s="1">
        <f>_xlfn.XLOOKUP(A118,明细及反馈核算!A:A,明细及反馈核算!K:K,0)</f>
        <v>588</v>
      </c>
      <c r="F118" s="1" t="str">
        <f>_xlfn.XLOOKUP(A118,明细及反馈核算!A:A,明细及反馈核算!D:D,0)</f>
        <v>杨金花</v>
      </c>
    </row>
    <row r="119" spans="1:6" x14ac:dyDescent="0.15">
      <c r="A119" s="1">
        <v>116</v>
      </c>
      <c r="B119" s="1">
        <f>COUNTIFS(明细及反馈核算!A:A,A119)</f>
        <v>1</v>
      </c>
      <c r="C119" s="12">
        <f t="shared" si="2"/>
        <v>1</v>
      </c>
      <c r="D119" s="1">
        <f>_xlfn.XLOOKUP(A119,明细及反馈核算!A:A,明细及反馈核算!K:K,0)</f>
        <v>1000</v>
      </c>
      <c r="F119" s="1" t="str">
        <f>_xlfn.XLOOKUP(A119,明细及反馈核算!A:A,明细及反馈核算!D:D,0)</f>
        <v>刘恬恬</v>
      </c>
    </row>
    <row r="120" spans="1:6" x14ac:dyDescent="0.15">
      <c r="A120" s="1">
        <v>117</v>
      </c>
      <c r="B120" s="1">
        <f>COUNTIFS(明细及反馈核算!A:A,A120)</f>
        <v>1</v>
      </c>
      <c r="C120" s="12">
        <f t="shared" si="2"/>
        <v>1</v>
      </c>
      <c r="D120" s="1">
        <f>_xlfn.XLOOKUP(A120,明细及反馈核算!A:A,明细及反馈核算!K:K,0)</f>
        <v>1000</v>
      </c>
      <c r="F120" s="1" t="str">
        <f>_xlfn.XLOOKUP(A120,明细及反馈核算!A:A,明细及反馈核算!D:D,0)</f>
        <v>李维</v>
      </c>
    </row>
    <row r="121" spans="1:6" x14ac:dyDescent="0.15">
      <c r="A121" s="1">
        <v>118</v>
      </c>
      <c r="B121" s="1">
        <f>COUNTIFS(明细及反馈核算!A:A,A121)</f>
        <v>1</v>
      </c>
      <c r="C121" s="12">
        <f t="shared" si="2"/>
        <v>1</v>
      </c>
      <c r="D121" s="1">
        <f>_xlfn.XLOOKUP(A121,明细及反馈核算!A:A,明细及反馈核算!K:K,0)</f>
        <v>620</v>
      </c>
      <c r="F121" s="1" t="str">
        <f>_xlfn.XLOOKUP(A121,明细及反馈核算!A:A,明细及反馈核算!D:D,0)</f>
        <v>李燕1</v>
      </c>
    </row>
    <row r="122" spans="1:6" x14ac:dyDescent="0.15">
      <c r="A122" s="1">
        <v>119</v>
      </c>
      <c r="B122" s="1">
        <f>COUNTIFS(明细及反馈核算!A:A,A122)</f>
        <v>1</v>
      </c>
      <c r="C122" s="12">
        <f t="shared" si="2"/>
        <v>1</v>
      </c>
      <c r="D122" s="1">
        <f>_xlfn.XLOOKUP(A122,明细及反馈核算!A:A,明细及反馈核算!K:K,0)</f>
        <v>500</v>
      </c>
      <c r="F122" s="1" t="str">
        <f>_xlfn.XLOOKUP(A122,明细及反馈核算!A:A,明细及反馈核算!D:D,0)</f>
        <v>钟秦</v>
      </c>
    </row>
    <row r="123" spans="1:6" x14ac:dyDescent="0.15">
      <c r="A123" s="1">
        <v>120</v>
      </c>
      <c r="B123" s="1">
        <f>COUNTIFS(明细及反馈核算!A:A,A123)</f>
        <v>1</v>
      </c>
      <c r="C123" s="12">
        <f t="shared" si="2"/>
        <v>1</v>
      </c>
      <c r="D123" s="1">
        <f>_xlfn.XLOOKUP(A123,明细及反馈核算!A:A,明细及反馈核算!K:K,0)</f>
        <v>600</v>
      </c>
      <c r="F123" s="1" t="str">
        <f>_xlfn.XLOOKUP(A123,明细及反馈核算!A:A,明细及反馈核算!D:D,0)</f>
        <v>王智慧</v>
      </c>
    </row>
    <row r="124" spans="1:6" x14ac:dyDescent="0.15">
      <c r="A124" s="1">
        <v>121</v>
      </c>
      <c r="B124" s="1">
        <f>COUNTIFS(明细及反馈核算!A:A,A124)</f>
        <v>1</v>
      </c>
      <c r="C124" s="12">
        <f t="shared" si="2"/>
        <v>1</v>
      </c>
      <c r="D124" s="1">
        <f>_xlfn.XLOOKUP(A124,明细及反馈核算!A:A,明细及反馈核算!K:K,0)</f>
        <v>1500</v>
      </c>
      <c r="F124" s="1" t="str">
        <f>_xlfn.XLOOKUP(A124,明细及反馈核算!A:A,明细及反馈核算!D:D,0)</f>
        <v>张芮</v>
      </c>
    </row>
    <row r="125" spans="1:6" x14ac:dyDescent="0.15">
      <c r="A125" s="1">
        <v>122</v>
      </c>
      <c r="B125" s="1">
        <f>COUNTIFS(明细及反馈核算!A:A,A125)</f>
        <v>1</v>
      </c>
      <c r="C125" s="12">
        <f t="shared" si="2"/>
        <v>1</v>
      </c>
      <c r="D125" s="1">
        <f>_xlfn.XLOOKUP(A125,明细及反馈核算!A:A,明细及反馈核算!K:K,0)</f>
        <v>12000</v>
      </c>
      <c r="F125" s="1" t="str">
        <f>_xlfn.XLOOKUP(A125,明细及反馈核算!A:A,明细及反馈核算!D:D,0)</f>
        <v>刘九招</v>
      </c>
    </row>
    <row r="126" spans="1:6" x14ac:dyDescent="0.15">
      <c r="A126" s="1">
        <v>123</v>
      </c>
      <c r="B126" s="1">
        <f>COUNTIFS(明细及反馈核算!A:A,A126)</f>
        <v>1</v>
      </c>
      <c r="C126" s="12">
        <f t="shared" si="2"/>
        <v>1</v>
      </c>
      <c r="D126" s="1">
        <f>_xlfn.XLOOKUP(A126,明细及反馈核算!A:A,明细及反馈核算!K:K,0)</f>
        <v>30420</v>
      </c>
      <c r="F126" s="1" t="str">
        <f>_xlfn.XLOOKUP(A126,明细及反馈核算!A:A,明细及反馈核算!D:D,0)</f>
        <v>张候敏</v>
      </c>
    </row>
    <row r="127" spans="1:6" x14ac:dyDescent="0.15">
      <c r="A127" s="1">
        <v>124</v>
      </c>
      <c r="B127" s="1">
        <f>COUNTIFS(明细及反馈核算!A:A,A127)</f>
        <v>2</v>
      </c>
      <c r="C127" s="12">
        <f t="shared" si="2"/>
        <v>0.5</v>
      </c>
      <c r="D127" s="1">
        <f>_xlfn.XLOOKUP(A127,明细及反馈核算!A:A,明细及反馈核算!K:K,0)</f>
        <v>1990</v>
      </c>
      <c r="F127" s="1" t="str">
        <f>_xlfn.XLOOKUP(A127,明细及反馈核算!A:A,明细及反馈核算!D:D,0)</f>
        <v>王萍</v>
      </c>
    </row>
    <row r="128" spans="1:6" x14ac:dyDescent="0.15">
      <c r="A128" s="1">
        <v>125</v>
      </c>
      <c r="B128" s="1">
        <f>COUNTIFS(明细及反馈核算!A:A,A128)</f>
        <v>1</v>
      </c>
      <c r="C128" s="12">
        <f t="shared" si="2"/>
        <v>1</v>
      </c>
      <c r="D128" s="1">
        <f>_xlfn.XLOOKUP(A128,明细及反馈核算!A:A,明细及反馈核算!K:K,0)</f>
        <v>1000</v>
      </c>
      <c r="F128" s="1" t="str">
        <f>_xlfn.XLOOKUP(A128,明细及反馈核算!A:A,明细及反馈核算!D:D,0)</f>
        <v>胡红琳</v>
      </c>
    </row>
    <row r="129" spans="1:6" x14ac:dyDescent="0.15">
      <c r="A129" s="1">
        <v>126</v>
      </c>
      <c r="B129" s="1">
        <f>COUNTIFS(明细及反馈核算!A:A,A129)</f>
        <v>1</v>
      </c>
      <c r="C129" s="12">
        <f t="shared" si="2"/>
        <v>1</v>
      </c>
      <c r="D129" s="1">
        <f>_xlfn.XLOOKUP(A129,明细及反馈核算!A:A,明细及反馈核算!K:K,0)</f>
        <v>399</v>
      </c>
      <c r="F129" s="1" t="str">
        <f>_xlfn.XLOOKUP(A129,明细及反馈核算!A:A,明细及反馈核算!D:D,0)</f>
        <v>顾红艳</v>
      </c>
    </row>
    <row r="130" spans="1:6" x14ac:dyDescent="0.15">
      <c r="A130" s="1">
        <v>127</v>
      </c>
      <c r="B130" s="1">
        <f>COUNTIFS(明细及反馈核算!A:A,A130)</f>
        <v>1</v>
      </c>
      <c r="C130" s="12">
        <f t="shared" si="2"/>
        <v>1</v>
      </c>
      <c r="D130" s="1">
        <f>_xlfn.XLOOKUP(A130,明细及反馈核算!A:A,明细及反馈核算!K:K,0)</f>
        <v>399</v>
      </c>
      <c r="F130" s="1" t="str">
        <f>_xlfn.XLOOKUP(A130,明细及反馈核算!A:A,明细及反馈核算!D:D,0)</f>
        <v>马菁</v>
      </c>
    </row>
    <row r="131" spans="1:6" x14ac:dyDescent="0.15">
      <c r="A131" s="1">
        <v>128</v>
      </c>
      <c r="B131" s="1">
        <f>COUNTIFS(明细及反馈核算!A:A,A131)</f>
        <v>1</v>
      </c>
      <c r="C131" s="12">
        <f t="shared" si="2"/>
        <v>1</v>
      </c>
      <c r="D131" s="1">
        <f>_xlfn.XLOOKUP(A131,明细及反馈核算!A:A,明细及反馈核算!K:K,0)</f>
        <v>1000</v>
      </c>
      <c r="F131" s="1" t="str">
        <f>_xlfn.XLOOKUP(A131,明细及反馈核算!A:A,明细及反馈核算!D:D,0)</f>
        <v>郝中南</v>
      </c>
    </row>
    <row r="132" spans="1:6" x14ac:dyDescent="0.15">
      <c r="A132" s="1">
        <v>129</v>
      </c>
      <c r="B132" s="1">
        <f>COUNTIFS(明细及反馈核算!A:A,A132)</f>
        <v>1</v>
      </c>
      <c r="C132" s="12">
        <f t="shared" si="2"/>
        <v>1</v>
      </c>
      <c r="D132" s="1">
        <f>_xlfn.XLOOKUP(A132,明细及反馈核算!A:A,明细及反馈核算!K:K,0)</f>
        <v>598</v>
      </c>
      <c r="F132" s="1" t="str">
        <f>_xlfn.XLOOKUP(A132,明细及反馈核算!A:A,明细及反馈核算!D:D,0)</f>
        <v>冷忠翠</v>
      </c>
    </row>
    <row r="133" spans="1:6" x14ac:dyDescent="0.15">
      <c r="A133" s="1">
        <v>130</v>
      </c>
      <c r="B133" s="1">
        <f>COUNTIFS(明细及反馈核算!A:A,A133)</f>
        <v>1</v>
      </c>
      <c r="C133" s="12">
        <f t="shared" ref="C133:C147" si="3">IFERROR(1/B133,0)</f>
        <v>1</v>
      </c>
      <c r="D133" s="1">
        <f>_xlfn.XLOOKUP(A133,明细及反馈核算!A:A,明细及反馈核算!K:K,0)</f>
        <v>399</v>
      </c>
      <c r="F133" s="1" t="str">
        <f>_xlfn.XLOOKUP(A133,明细及反馈核算!A:A,明细及反馈核算!D:D,0)</f>
        <v>黎红花</v>
      </c>
    </row>
    <row r="134" spans="1:6" x14ac:dyDescent="0.15">
      <c r="A134" s="1">
        <v>131</v>
      </c>
      <c r="B134" s="1">
        <f>COUNTIFS(明细及反馈核算!A:A,A134)</f>
        <v>1</v>
      </c>
      <c r="C134" s="12">
        <f t="shared" si="3"/>
        <v>1</v>
      </c>
      <c r="D134" s="1">
        <f>_xlfn.XLOOKUP(A134,明细及反馈核算!A:A,明细及反馈核算!K:K,0)</f>
        <v>25800</v>
      </c>
      <c r="F134" s="1" t="str">
        <f>_xlfn.XLOOKUP(A134,明细及反馈核算!A:A,明细及反馈核算!D:D,0)</f>
        <v>石海力</v>
      </c>
    </row>
    <row r="135" spans="1:6" x14ac:dyDescent="0.15">
      <c r="A135" s="1">
        <v>132</v>
      </c>
      <c r="B135" s="1">
        <f>COUNTIFS(明细及反馈核算!A:A,A135)</f>
        <v>1</v>
      </c>
      <c r="C135" s="12">
        <f t="shared" si="3"/>
        <v>1</v>
      </c>
      <c r="D135" s="1">
        <f>_xlfn.XLOOKUP(A135,明细及反馈核算!A:A,明细及反馈核算!K:K,0)</f>
        <v>666</v>
      </c>
      <c r="F135" s="1" t="str">
        <f>_xlfn.XLOOKUP(A135,明细及反馈核算!A:A,明细及反馈核算!D:D,0)</f>
        <v>廖妍</v>
      </c>
    </row>
    <row r="136" spans="1:6" x14ac:dyDescent="0.15">
      <c r="A136" s="1">
        <v>133</v>
      </c>
      <c r="B136" s="1">
        <f>COUNTIFS(明细及反馈核算!A:A,A136)</f>
        <v>1</v>
      </c>
      <c r="C136" s="12">
        <f t="shared" si="3"/>
        <v>1</v>
      </c>
      <c r="D136" s="1">
        <f>_xlfn.XLOOKUP(A136,明细及反馈核算!A:A,明细及反馈核算!K:K,0)</f>
        <v>1000</v>
      </c>
      <c r="F136" s="1" t="str">
        <f>_xlfn.XLOOKUP(A136,明细及反馈核算!A:A,明细及反馈核算!D:D,0)</f>
        <v>刘九招</v>
      </c>
    </row>
    <row r="137" spans="1:6" x14ac:dyDescent="0.15">
      <c r="A137" s="1">
        <v>134</v>
      </c>
      <c r="B137" s="1">
        <f>COUNTIFS(明细及反馈核算!A:A,A137)</f>
        <v>1</v>
      </c>
      <c r="C137" s="12">
        <f t="shared" si="3"/>
        <v>1</v>
      </c>
      <c r="D137" s="1">
        <f>_xlfn.XLOOKUP(A137,明细及反馈核算!A:A,明细及反馈核算!K:K,0)</f>
        <v>3980</v>
      </c>
      <c r="F137" s="1" t="str">
        <f>_xlfn.XLOOKUP(A137,明细及反馈核算!A:A,明细及反馈核算!D:D,0)</f>
        <v>罗雪</v>
      </c>
    </row>
    <row r="138" spans="1:6" x14ac:dyDescent="0.15">
      <c r="A138" s="1">
        <v>135</v>
      </c>
      <c r="B138" s="1">
        <f>COUNTIFS(明细及反馈核算!A:A,A138)</f>
        <v>1</v>
      </c>
      <c r="C138" s="12">
        <f t="shared" si="3"/>
        <v>1</v>
      </c>
      <c r="D138" s="1">
        <f>_xlfn.XLOOKUP(A138,明细及反馈核算!A:A,明细及反馈核算!K:K,0)</f>
        <v>1990</v>
      </c>
      <c r="F138" s="1" t="str">
        <f>_xlfn.XLOOKUP(A138,明细及反馈核算!A:A,明细及反馈核算!D:D,0)</f>
        <v>冷忠翠</v>
      </c>
    </row>
    <row r="139" spans="1:6" x14ac:dyDescent="0.15">
      <c r="A139" s="1">
        <v>136</v>
      </c>
      <c r="B139" s="1">
        <f>COUNTIFS(明细及反馈核算!A:A,A139)</f>
        <v>1</v>
      </c>
      <c r="C139" s="12">
        <f t="shared" si="3"/>
        <v>1</v>
      </c>
      <c r="D139" s="1">
        <f>_xlfn.XLOOKUP(A139,明细及反馈核算!A:A,明细及反馈核算!K:K,0)</f>
        <v>666</v>
      </c>
      <c r="F139" s="1" t="str">
        <f>_xlfn.XLOOKUP(A139,明细及反馈核算!A:A,明细及反馈核算!D:D,0)</f>
        <v>王红</v>
      </c>
    </row>
    <row r="140" spans="1:6" x14ac:dyDescent="0.15">
      <c r="A140" s="1">
        <v>137</v>
      </c>
      <c r="B140" s="1">
        <f>COUNTIFS(明细及反馈核算!A:A,A140)</f>
        <v>2</v>
      </c>
      <c r="C140" s="12">
        <f t="shared" si="3"/>
        <v>0.5</v>
      </c>
      <c r="D140" s="1">
        <f>_xlfn.XLOOKUP(A140,明细及反馈核算!A:A,明细及反馈核算!K:K,0)</f>
        <v>10888</v>
      </c>
      <c r="F140" s="1" t="str">
        <f>_xlfn.XLOOKUP(A140,明细及反馈核算!A:A,明细及反馈核算!D:D,0)</f>
        <v>唐玉芳</v>
      </c>
    </row>
    <row r="141" spans="1:6" x14ac:dyDescent="0.15">
      <c r="A141" s="1">
        <v>138</v>
      </c>
      <c r="B141" s="1">
        <f>COUNTIFS(明细及反馈核算!A:A,A141)</f>
        <v>1</v>
      </c>
      <c r="C141" s="12">
        <f t="shared" si="3"/>
        <v>1</v>
      </c>
      <c r="D141" s="1">
        <f>_xlfn.XLOOKUP(A141,明细及反馈核算!A:A,明细及反馈核算!K:K,0)</f>
        <v>2000</v>
      </c>
      <c r="F141" s="1" t="str">
        <f>_xlfn.XLOOKUP(A141,明细及反馈核算!A:A,明细及反馈核算!D:D,0)</f>
        <v>李思忆</v>
      </c>
    </row>
    <row r="142" spans="1:6" x14ac:dyDescent="0.15">
      <c r="A142" s="1">
        <v>139</v>
      </c>
      <c r="B142" s="1">
        <f>COUNTIFS(明细及反馈核算!A:A,A142)</f>
        <v>1</v>
      </c>
      <c r="C142" s="12">
        <f t="shared" si="3"/>
        <v>1</v>
      </c>
      <c r="D142" s="1">
        <f>_xlfn.XLOOKUP(A142,明细及反馈核算!A:A,明细及反馈核算!K:K,0)</f>
        <v>1000</v>
      </c>
      <c r="F142" s="1" t="str">
        <f>_xlfn.XLOOKUP(A142,明细及反馈核算!A:A,明细及反馈核算!D:D,0)</f>
        <v>曹悦</v>
      </c>
    </row>
    <row r="143" spans="1:6" x14ac:dyDescent="0.15">
      <c r="A143" s="1">
        <v>140</v>
      </c>
      <c r="B143" s="1">
        <f>COUNTIFS(明细及反馈核算!A:A,A143)</f>
        <v>1</v>
      </c>
      <c r="C143" s="12">
        <f t="shared" si="3"/>
        <v>1</v>
      </c>
      <c r="D143" s="1">
        <f>_xlfn.XLOOKUP(A143,明细及反馈核算!A:A,明细及反馈核算!K:K,0)</f>
        <v>198</v>
      </c>
      <c r="F143" s="1" t="str">
        <f>_xlfn.XLOOKUP(A143,明细及反馈核算!A:A,明细及反馈核算!D:D,0)</f>
        <v>陈洁</v>
      </c>
    </row>
    <row r="144" spans="1:6" x14ac:dyDescent="0.15">
      <c r="A144" s="1">
        <v>141</v>
      </c>
      <c r="B144" s="1">
        <f>COUNTIFS(明细及反馈核算!A:A,A144)</f>
        <v>1</v>
      </c>
      <c r="C144" s="12">
        <f t="shared" si="3"/>
        <v>1</v>
      </c>
      <c r="D144" s="1">
        <f>_xlfn.XLOOKUP(A144,明细及反馈核算!A:A,明细及反馈核算!K:K,0)</f>
        <v>1000</v>
      </c>
      <c r="F144" s="1" t="str">
        <f>_xlfn.XLOOKUP(A144,明细及反馈核算!A:A,明细及反馈核算!D:D,0)</f>
        <v>胡红琳</v>
      </c>
    </row>
    <row r="145" spans="1:6" x14ac:dyDescent="0.15">
      <c r="A145" s="1">
        <v>142</v>
      </c>
      <c r="B145" s="1">
        <f>COUNTIFS(明细及反馈核算!A:A,A145)</f>
        <v>1</v>
      </c>
      <c r="C145" s="12">
        <f t="shared" si="3"/>
        <v>1</v>
      </c>
      <c r="D145" s="1">
        <f>_xlfn.XLOOKUP(A145,明细及反馈核算!A:A,明细及反馈核算!K:K,0)</f>
        <v>200</v>
      </c>
      <c r="F145" s="1" t="str">
        <f>_xlfn.XLOOKUP(A145,明细及反馈核算!A:A,明细及反馈核算!D:D,0)</f>
        <v>谭萍</v>
      </c>
    </row>
    <row r="146" spans="1:6" x14ac:dyDescent="0.15">
      <c r="A146" s="1">
        <v>143</v>
      </c>
      <c r="B146" s="1">
        <f>COUNTIFS(明细及反馈核算!A:A,A146)</f>
        <v>1</v>
      </c>
      <c r="C146" s="12">
        <f t="shared" si="3"/>
        <v>1</v>
      </c>
      <c r="D146" s="1">
        <f>_xlfn.XLOOKUP(A146,明细及反馈核算!A:A,明细及反馈核算!K:K,0)</f>
        <v>2980</v>
      </c>
      <c r="F146" s="1" t="str">
        <f>_xlfn.XLOOKUP(A146,明细及反馈核算!A:A,明细及反馈核算!D:D,0)</f>
        <v>李维</v>
      </c>
    </row>
    <row r="147" spans="1:6" x14ac:dyDescent="0.15">
      <c r="A147" s="1">
        <v>144</v>
      </c>
      <c r="B147" s="1">
        <f>COUNTIFS(明细及反馈核算!A:A,A147)</f>
        <v>2</v>
      </c>
      <c r="C147" s="12">
        <f t="shared" si="3"/>
        <v>0.5</v>
      </c>
      <c r="D147" s="1">
        <f>_xlfn.XLOOKUP(A147,明细及反馈核算!A:A,明细及反馈核算!K:K,0)</f>
        <v>60000</v>
      </c>
      <c r="F147" s="1" t="str">
        <f>_xlfn.XLOOKUP(A147,明细及反馈核算!A:A,明细及反馈核算!D:D,0)</f>
        <v>唐尹</v>
      </c>
    </row>
    <row r="148" spans="1:6" x14ac:dyDescent="0.15">
      <c r="A148" s="1">
        <v>146</v>
      </c>
      <c r="B148" s="1">
        <f>COUNTIFS(明细及反馈核算!A:A,A148)</f>
        <v>1</v>
      </c>
      <c r="C148" s="12">
        <f t="shared" ref="C148:C156" si="4">IFERROR(1/B148,0)</f>
        <v>1</v>
      </c>
      <c r="D148" s="1">
        <f>_xlfn.XLOOKUP(A148,明细及反馈核算!A:A,明细及反馈核算!K:K,0)</f>
        <v>1000</v>
      </c>
      <c r="F148" s="1" t="str">
        <f>_xlfn.XLOOKUP(A148,明细及反馈核算!A:A,明细及反馈核算!D:D,0)</f>
        <v>孙红梅</v>
      </c>
    </row>
    <row r="149" spans="1:6" x14ac:dyDescent="0.15">
      <c r="A149" s="1">
        <v>147</v>
      </c>
      <c r="B149" s="1">
        <f>COUNTIFS(明细及反馈核算!A:A,A149)</f>
        <v>1</v>
      </c>
      <c r="C149" s="12">
        <f t="shared" si="4"/>
        <v>1</v>
      </c>
      <c r="D149" s="1">
        <f>_xlfn.XLOOKUP(A149,明细及反馈核算!A:A,明细及反馈核算!K:K,0)</f>
        <v>1000</v>
      </c>
      <c r="F149" s="1" t="str">
        <f>_xlfn.XLOOKUP(A149,明细及反馈核算!A:A,明细及反馈核算!D:D,0)</f>
        <v>康钦</v>
      </c>
    </row>
    <row r="150" spans="1:6" x14ac:dyDescent="0.15">
      <c r="A150" s="1">
        <v>148</v>
      </c>
      <c r="B150" s="1">
        <f>COUNTIFS(明细及反馈核算!A:A,A150)</f>
        <v>1</v>
      </c>
      <c r="C150" s="12">
        <f t="shared" si="4"/>
        <v>1</v>
      </c>
      <c r="D150" s="1">
        <f>_xlfn.XLOOKUP(A150,明细及反馈核算!A:A,明细及反馈核算!K:K,0)</f>
        <v>10000</v>
      </c>
      <c r="F150" s="1" t="str">
        <f>_xlfn.XLOOKUP(A150,明细及反馈核算!A:A,明细及反馈核算!D:D,0)</f>
        <v>包竹梅</v>
      </c>
    </row>
    <row r="151" spans="1:6" x14ac:dyDescent="0.15">
      <c r="A151" s="1">
        <v>149</v>
      </c>
      <c r="B151" s="1">
        <f>COUNTIFS(明细及反馈核算!A:A,A151)</f>
        <v>1</v>
      </c>
      <c r="C151" s="12">
        <f t="shared" si="4"/>
        <v>1</v>
      </c>
      <c r="D151" s="1">
        <f>_xlfn.XLOOKUP(A151,明细及反馈核算!A:A,明细及反馈核算!K:K,0)</f>
        <v>500</v>
      </c>
      <c r="F151" s="1" t="str">
        <f>_xlfn.XLOOKUP(A151,明细及反馈核算!A:A,明细及反馈核算!D:D,0)</f>
        <v>李燕</v>
      </c>
    </row>
    <row r="152" spans="1:6" x14ac:dyDescent="0.15">
      <c r="A152" s="1">
        <v>150</v>
      </c>
      <c r="B152" s="1">
        <f>COUNTIFS(明细及反馈核算!A:A,A152)</f>
        <v>1</v>
      </c>
      <c r="C152" s="12">
        <f t="shared" si="4"/>
        <v>1</v>
      </c>
      <c r="D152" s="1">
        <f>_xlfn.XLOOKUP(A152,明细及反馈核算!A:A,明细及反馈核算!K:K,0)</f>
        <v>500</v>
      </c>
      <c r="F152" s="1" t="str">
        <f>_xlfn.XLOOKUP(A152,明细及反馈核算!A:A,明细及反馈核算!D:D,0)</f>
        <v>王红</v>
      </c>
    </row>
    <row r="153" spans="1:6" x14ac:dyDescent="0.15">
      <c r="A153" s="1">
        <v>151</v>
      </c>
      <c r="B153" s="1">
        <f>COUNTIFS(明细及反馈核算!A:A,A153)</f>
        <v>1</v>
      </c>
      <c r="C153" s="12">
        <f t="shared" si="4"/>
        <v>1</v>
      </c>
      <c r="D153" s="1">
        <f>_xlfn.XLOOKUP(A153,明细及反馈核算!A:A,明细及反馈核算!K:K,0)</f>
        <v>1000</v>
      </c>
      <c r="F153" s="1" t="str">
        <f>_xlfn.XLOOKUP(A153,明细及反馈核算!A:A,明细及反馈核算!D:D,0)</f>
        <v>王萍</v>
      </c>
    </row>
    <row r="154" spans="1:6" x14ac:dyDescent="0.15">
      <c r="A154" s="1">
        <v>152</v>
      </c>
      <c r="B154" s="1">
        <f>COUNTIFS(明细及反馈核算!A:A,A154)</f>
        <v>1</v>
      </c>
      <c r="C154" s="12">
        <f t="shared" si="4"/>
        <v>1</v>
      </c>
      <c r="D154" s="1">
        <f>_xlfn.XLOOKUP(A154,明细及反馈核算!A:A,明细及反馈核算!K:K,0)</f>
        <v>1013</v>
      </c>
      <c r="F154" s="1" t="str">
        <f>_xlfn.XLOOKUP(A154,明细及反馈核算!A:A,明细及反馈核算!D:D,0)</f>
        <v>李燕1</v>
      </c>
    </row>
    <row r="155" spans="1:6" x14ac:dyDescent="0.15">
      <c r="A155" s="1">
        <v>153</v>
      </c>
      <c r="B155" s="1">
        <f>COUNTIFS(明细及反馈核算!A:A,A155)</f>
        <v>1</v>
      </c>
      <c r="C155" s="12">
        <f t="shared" si="4"/>
        <v>1</v>
      </c>
      <c r="D155" s="1">
        <f>_xlfn.XLOOKUP(A155,明细及反馈核算!A:A,明细及反馈核算!K:K,0)</f>
        <v>1980</v>
      </c>
      <c r="F155" s="1" t="str">
        <f>_xlfn.XLOOKUP(A155,明细及反馈核算!A:A,明细及反馈核算!D:D,0)</f>
        <v>熊艳</v>
      </c>
    </row>
    <row r="156" spans="1:6" x14ac:dyDescent="0.15">
      <c r="A156" s="1">
        <v>154</v>
      </c>
      <c r="B156" s="1">
        <f>COUNTIFS(明细及反馈核算!A:A,A156)</f>
        <v>1</v>
      </c>
      <c r="C156" s="12">
        <f t="shared" si="4"/>
        <v>1</v>
      </c>
      <c r="D156" s="1">
        <f>_xlfn.XLOOKUP(A156,明细及反馈核算!A:A,明细及反馈核算!K:K,0)</f>
        <v>1980</v>
      </c>
      <c r="F156" s="1" t="str">
        <f>_xlfn.XLOOKUP(A156,明细及反馈核算!A:A,明细及反馈核算!D:D,0)</f>
        <v>熊艳</v>
      </c>
    </row>
    <row r="157" spans="1:6" x14ac:dyDescent="0.15">
      <c r="A157" s="1">
        <v>155</v>
      </c>
      <c r="B157" s="1">
        <f>COUNTIFS(明细及反馈核算!A:A,A157)</f>
        <v>1</v>
      </c>
      <c r="C157" s="12">
        <f t="shared" ref="C157:C171" si="5">IFERROR(1/B157,0)</f>
        <v>1</v>
      </c>
      <c r="D157" s="1">
        <f>_xlfn.XLOOKUP(A157,明细及反馈核算!A:A,明细及反馈核算!K:K,0)</f>
        <v>5000</v>
      </c>
      <c r="F157" s="1" t="str">
        <f>_xlfn.XLOOKUP(A157,明细及反馈核算!A:A,明细及反馈核算!D:D,0)</f>
        <v>熊艳</v>
      </c>
    </row>
    <row r="158" spans="1:6" x14ac:dyDescent="0.15">
      <c r="A158" s="1">
        <v>156</v>
      </c>
      <c r="B158" s="1">
        <f>COUNTIFS(明细及反馈核算!A:A,A158)</f>
        <v>1</v>
      </c>
      <c r="C158" s="12">
        <f t="shared" si="5"/>
        <v>1</v>
      </c>
      <c r="D158" s="1">
        <f>_xlfn.XLOOKUP(A158,明细及反馈核算!A:A,明细及反馈核算!K:K,0)</f>
        <v>1000</v>
      </c>
      <c r="F158" s="1" t="str">
        <f>_xlfn.XLOOKUP(A158,明细及反馈核算!A:A,明细及反馈核算!D:D,0)</f>
        <v>李维</v>
      </c>
    </row>
    <row r="159" spans="1:6" x14ac:dyDescent="0.15">
      <c r="A159" s="1">
        <v>157</v>
      </c>
      <c r="B159" s="1">
        <f>COUNTIFS(明细及反馈核算!A:A,A159)</f>
        <v>1</v>
      </c>
      <c r="C159" s="12">
        <f t="shared" si="5"/>
        <v>1</v>
      </c>
      <c r="D159" s="1">
        <f>_xlfn.XLOOKUP(A159,明细及反馈核算!A:A,明细及反馈核算!K:K,0)</f>
        <v>745</v>
      </c>
      <c r="F159" s="1" t="str">
        <f>_xlfn.XLOOKUP(A159,明细及反馈核算!A:A,明细及反馈核算!D:D,0)</f>
        <v>王智慧</v>
      </c>
    </row>
    <row r="160" spans="1:6" x14ac:dyDescent="0.15">
      <c r="A160" s="1">
        <v>158</v>
      </c>
      <c r="B160" s="1">
        <f>COUNTIFS(明细及反馈核算!A:A,A160)</f>
        <v>1</v>
      </c>
      <c r="C160" s="12">
        <f t="shared" si="5"/>
        <v>1</v>
      </c>
      <c r="D160" s="1">
        <f>_xlfn.XLOOKUP(A160,明细及反馈核算!A:A,明细及反馈核算!K:K,0)</f>
        <v>3000</v>
      </c>
      <c r="F160" s="1" t="str">
        <f>_xlfn.XLOOKUP(A160,明细及反馈核算!A:A,明细及反馈核算!D:D,0)</f>
        <v>张丽</v>
      </c>
    </row>
    <row r="161" spans="1:6" x14ac:dyDescent="0.15">
      <c r="A161" s="1">
        <v>159</v>
      </c>
      <c r="B161" s="1">
        <f>COUNTIFS(明细及反馈核算!A:A,A161)</f>
        <v>1</v>
      </c>
      <c r="C161" s="12">
        <f t="shared" si="5"/>
        <v>1</v>
      </c>
      <c r="D161" s="1">
        <f>_xlfn.XLOOKUP(A161,明细及反馈核算!A:A,明细及反馈核算!K:K,0)</f>
        <v>500</v>
      </c>
      <c r="F161" s="1" t="str">
        <f>_xlfn.XLOOKUP(A161,明细及反馈核算!A:A,明细及反馈核算!D:D,0)</f>
        <v>董顺秀</v>
      </c>
    </row>
    <row r="162" spans="1:6" x14ac:dyDescent="0.15">
      <c r="A162" s="1">
        <v>160</v>
      </c>
      <c r="B162" s="1">
        <f>COUNTIFS(明细及反馈核算!A:A,A162)</f>
        <v>1</v>
      </c>
      <c r="C162" s="12">
        <f t="shared" si="5"/>
        <v>1</v>
      </c>
      <c r="D162" s="1">
        <f>_xlfn.XLOOKUP(A162,明细及反馈核算!A:A,明细及反馈核算!K:K,0)</f>
        <v>25800</v>
      </c>
      <c r="F162" s="1" t="str">
        <f>_xlfn.XLOOKUP(A162,明细及反馈核算!A:A,明细及反馈核算!D:D,0)</f>
        <v>赵晴亮</v>
      </c>
    </row>
    <row r="163" spans="1:6" x14ac:dyDescent="0.15">
      <c r="A163" s="1">
        <v>161</v>
      </c>
      <c r="B163" s="1">
        <f>COUNTIFS(明细及反馈核算!A:A,A163)</f>
        <v>1</v>
      </c>
      <c r="C163" s="12">
        <f t="shared" si="5"/>
        <v>1</v>
      </c>
      <c r="D163" s="1">
        <f>_xlfn.XLOOKUP(A163,明细及反馈核算!A:A,明细及反馈核算!K:K,0)</f>
        <v>199</v>
      </c>
      <c r="F163" s="1" t="str">
        <f>_xlfn.XLOOKUP(A163,明细及反馈核算!A:A,明细及反馈核算!D:D,0)</f>
        <v>罗雪</v>
      </c>
    </row>
    <row r="164" spans="1:6" x14ac:dyDescent="0.15">
      <c r="A164" s="1">
        <v>162</v>
      </c>
      <c r="B164" s="1">
        <f>COUNTIFS(明细及反馈核算!A:A,A164)</f>
        <v>1</v>
      </c>
      <c r="C164" s="12">
        <f t="shared" si="5"/>
        <v>1</v>
      </c>
      <c r="D164" s="1">
        <f>_xlfn.XLOOKUP(A164,明细及反馈核算!A:A,明细及反馈核算!K:K,0)</f>
        <v>995</v>
      </c>
      <c r="F164" s="1" t="str">
        <f>_xlfn.XLOOKUP(A164,明细及反馈核算!A:A,明细及反馈核算!D:D,0)</f>
        <v>赵玉晓</v>
      </c>
    </row>
    <row r="165" spans="1:6" x14ac:dyDescent="0.15">
      <c r="A165" s="1">
        <v>163</v>
      </c>
      <c r="B165" s="1">
        <f>COUNTIFS(明细及反馈核算!A:A,A165)</f>
        <v>1</v>
      </c>
      <c r="C165" s="12">
        <f t="shared" si="5"/>
        <v>1</v>
      </c>
      <c r="D165" s="1">
        <f>_xlfn.XLOOKUP(A165,明细及反馈核算!A:A,明细及反馈核算!K:K,0)</f>
        <v>888</v>
      </c>
      <c r="F165" s="1" t="str">
        <f>_xlfn.XLOOKUP(A165,明细及反馈核算!A:A,明细及反馈核算!D:D,0)</f>
        <v>梁缘缘</v>
      </c>
    </row>
    <row r="166" spans="1:6" x14ac:dyDescent="0.15">
      <c r="A166" s="1">
        <v>164</v>
      </c>
      <c r="B166" s="1">
        <f>COUNTIFS(明细及反馈核算!A:A,A166)</f>
        <v>1</v>
      </c>
      <c r="C166" s="12">
        <f t="shared" si="5"/>
        <v>1</v>
      </c>
      <c r="D166" s="1">
        <f>_xlfn.XLOOKUP(A166,明细及反馈核算!A:A,明细及反馈核算!K:K,0)</f>
        <v>2900</v>
      </c>
      <c r="F166" s="1" t="str">
        <f>_xlfn.XLOOKUP(A166,明细及反馈核算!A:A,明细及反馈核算!D:D,0)</f>
        <v>马宏梅</v>
      </c>
    </row>
    <row r="167" spans="1:6" x14ac:dyDescent="0.15">
      <c r="A167" s="1">
        <v>165</v>
      </c>
      <c r="B167" s="1">
        <f>COUNTIFS(明细及反馈核算!A:A,A167)</f>
        <v>1</v>
      </c>
      <c r="C167" s="12">
        <f t="shared" si="5"/>
        <v>1</v>
      </c>
      <c r="D167" s="1">
        <f>_xlfn.XLOOKUP(A167,明细及反馈核算!A:A,明细及反馈核算!K:K,0)</f>
        <v>1000</v>
      </c>
      <c r="F167" s="1" t="str">
        <f>_xlfn.XLOOKUP(A167,明细及反馈核算!A:A,明细及反馈核算!D:D,0)</f>
        <v>陈洁</v>
      </c>
    </row>
    <row r="168" spans="1:6" x14ac:dyDescent="0.15">
      <c r="A168" s="1">
        <v>166</v>
      </c>
      <c r="B168" s="1">
        <f>COUNTIFS(明细及反馈核算!A:A,A168)</f>
        <v>1</v>
      </c>
      <c r="C168" s="12">
        <f t="shared" si="5"/>
        <v>1</v>
      </c>
      <c r="D168" s="1">
        <f>_xlfn.XLOOKUP(A168,明细及反馈核算!A:A,明细及反馈核算!K:K,0)</f>
        <v>3680</v>
      </c>
      <c r="F168" s="1" t="str">
        <f>_xlfn.XLOOKUP(A168,明细及反馈核算!A:A,明细及反馈核算!D:D,0)</f>
        <v>邓雪梅</v>
      </c>
    </row>
    <row r="169" spans="1:6" x14ac:dyDescent="0.15">
      <c r="A169" s="1">
        <v>167</v>
      </c>
      <c r="B169" s="1">
        <f>COUNTIFS(明细及反馈核算!A:A,A169)</f>
        <v>1</v>
      </c>
      <c r="C169" s="12">
        <f t="shared" si="5"/>
        <v>1</v>
      </c>
      <c r="D169" s="1">
        <f>_xlfn.XLOOKUP(A169,明细及反馈核算!A:A,明细及反馈核算!K:K,0)</f>
        <v>1000</v>
      </c>
      <c r="F169" s="1" t="str">
        <f>_xlfn.XLOOKUP(A169,明细及反馈核算!A:A,明细及反馈核算!D:D,0)</f>
        <v>石海力</v>
      </c>
    </row>
    <row r="170" spans="1:6" x14ac:dyDescent="0.15">
      <c r="A170" s="1">
        <v>0</v>
      </c>
      <c r="B170" s="1">
        <f>COUNTIFS(明细及反馈核算!A:A,A170)</f>
        <v>0</v>
      </c>
      <c r="C170" s="12">
        <f t="shared" si="5"/>
        <v>0</v>
      </c>
      <c r="D170" s="1">
        <f>_xlfn.XLOOKUP(A170,明细及反馈核算!A:A,明细及反馈核算!K:K,0)</f>
        <v>0</v>
      </c>
      <c r="F170" s="1">
        <f>_xlfn.XLOOKUP(A170,明细及反馈核算!A:A,明细及反馈核算!D:D,0)</f>
        <v>0</v>
      </c>
    </row>
    <row r="171" spans="1:6" x14ac:dyDescent="0.15">
      <c r="B171" s="1">
        <f>COUNTIFS(明细及反馈核算!A:A,A171)</f>
        <v>0</v>
      </c>
      <c r="C171" s="12">
        <f t="shared" si="5"/>
        <v>0</v>
      </c>
      <c r="D171" s="1">
        <f>_xlfn.XLOOKUP(A171,明细及反馈核算!A:A,明细及反馈核算!K:K,0)</f>
        <v>0</v>
      </c>
      <c r="F171" s="1">
        <f>_xlfn.XLOOKUP(A171,明细及反馈核算!A:A,明细及反馈核算!D:D,0)</f>
        <v>0</v>
      </c>
    </row>
  </sheetData>
  <sheetProtection formatCells="0" formatColumns="0" formatRows="0" insertColumns="0" insertRows="0" insertHyperlinks="0" deleteColumns="0" deleteRows="0" sort="0" autoFilter="0" pivotTables="0"/>
  <autoFilter ref="A2:H171" xr:uid="{00000000-0009-0000-0000-000001000000}"/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4"/>
  <sheetViews>
    <sheetView workbookViewId="0">
      <selection activeCell="F37" sqref="E37:F37"/>
    </sheetView>
  </sheetViews>
  <sheetFormatPr defaultColWidth="9" defaultRowHeight="13.5" x14ac:dyDescent="0.15"/>
  <cols>
    <col min="2" max="2" width="11.875" customWidth="1"/>
    <col min="3" max="3" width="15.625" customWidth="1"/>
  </cols>
  <sheetData>
    <row r="1" spans="1:3" x14ac:dyDescent="0.15">
      <c r="A1" cm="1">
        <f t="array" ref="A1:A81">_xlfn.UNIQUE(明细及反馈核算!D:D)</f>
        <v>0</v>
      </c>
      <c r="B1" t="s">
        <v>513</v>
      </c>
      <c r="C1" t="s">
        <v>514</v>
      </c>
    </row>
    <row r="2" spans="1:3" x14ac:dyDescent="0.15">
      <c r="A2" t="str">
        <v>姓名</v>
      </c>
      <c r="B2" t="str">
        <f>_xlfn.XLOOKUP(A2,明细及反馈核算!D:D,明细及反馈核算!C:C,0)</f>
        <v>门店</v>
      </c>
      <c r="C2" t="str">
        <f>_xlfn.XLOOKUP(A2,明细及反馈核算!D:D,明细及反馈核算!P:P,0)</f>
        <v>求和</v>
      </c>
    </row>
    <row r="3" spans="1:3" x14ac:dyDescent="0.15">
      <c r="A3" t="str">
        <v>吴杰</v>
      </c>
      <c r="B3" t="str">
        <f>_xlfn.XLOOKUP(A3,明细及反馈核算!D:D,明细及反馈核算!C:C,0)</f>
        <v>犀浦</v>
      </c>
      <c r="C3">
        <f>_xlfn.XLOOKUP(A3,明细及反馈核算!D:D,明细及反馈核算!P:P,0)</f>
        <v>1</v>
      </c>
    </row>
    <row r="4" spans="1:3" x14ac:dyDescent="0.15">
      <c r="A4" t="str">
        <v>刘婵琴</v>
      </c>
      <c r="B4" t="str">
        <f>_xlfn.XLOOKUP(A4,明细及反馈核算!D:D,明细及反馈核算!C:C,0)</f>
        <v>犀浦</v>
      </c>
      <c r="C4">
        <f>_xlfn.XLOOKUP(A4,明细及反馈核算!D:D,明细及反馈核算!P:P,0)</f>
        <v>1</v>
      </c>
    </row>
    <row r="5" spans="1:3" x14ac:dyDescent="0.15">
      <c r="A5" t="str">
        <v>杨金花</v>
      </c>
      <c r="B5" t="str">
        <f>_xlfn.XLOOKUP(A5,明细及反馈核算!D:D,明细及反馈核算!C:C,0)</f>
        <v>静居寺</v>
      </c>
      <c r="C5">
        <f>_xlfn.XLOOKUP(A5,明细及反馈核算!D:D,明细及反馈核算!P:P,0)</f>
        <v>3</v>
      </c>
    </row>
    <row r="6" spans="1:3" x14ac:dyDescent="0.15">
      <c r="A6" t="str">
        <v>苟小春</v>
      </c>
      <c r="B6">
        <f>_xlfn.XLOOKUP(A6,明细及反馈核算!D:D,明细及反馈核算!C:C,0)</f>
        <v>468</v>
      </c>
      <c r="C6">
        <f>_xlfn.XLOOKUP(A6,明细及反馈核算!D:D,明细及反馈核算!P:P,0)</f>
        <v>4</v>
      </c>
    </row>
    <row r="7" spans="1:3" x14ac:dyDescent="0.15">
      <c r="A7" t="str">
        <v>王瑞琳</v>
      </c>
      <c r="B7" t="str">
        <f>_xlfn.XLOOKUP(A7,明细及反馈核算!D:D,明细及反馈核算!C:C,0)</f>
        <v>华润</v>
      </c>
      <c r="C7">
        <f>_xlfn.XLOOKUP(A7,明细及反馈核算!D:D,明细及反馈核算!P:P,0)</f>
        <v>2</v>
      </c>
    </row>
    <row r="8" spans="1:3" x14ac:dyDescent="0.15">
      <c r="A8" t="str">
        <v>黄小燕</v>
      </c>
      <c r="B8" t="str">
        <f>_xlfn.XLOOKUP(A8,明细及反馈核算!D:D,明细及反馈核算!C:C,0)</f>
        <v>华润</v>
      </c>
      <c r="C8">
        <f>_xlfn.XLOOKUP(A8,明细及反馈核算!D:D,明细及反馈核算!P:P,0)</f>
        <v>1</v>
      </c>
    </row>
    <row r="9" spans="1:3" x14ac:dyDescent="0.15">
      <c r="A9" t="str">
        <v>李维</v>
      </c>
      <c r="B9" t="str">
        <f>_xlfn.XLOOKUP(A9,明细及反馈核算!D:D,明细及反馈核算!C:C,0)</f>
        <v>优品道</v>
      </c>
      <c r="C9">
        <f>_xlfn.XLOOKUP(A9,明细及反馈核算!D:D,明细及反馈核算!P:P,0)</f>
        <v>9</v>
      </c>
    </row>
    <row r="10" spans="1:3" x14ac:dyDescent="0.15">
      <c r="A10" t="str">
        <v>贾琳</v>
      </c>
      <c r="B10" t="str">
        <f>_xlfn.XLOOKUP(A10,明细及反馈核算!D:D,明细及反馈核算!C:C,0)</f>
        <v>优品道</v>
      </c>
      <c r="C10">
        <f>_xlfn.XLOOKUP(A10,明细及反馈核算!D:D,明细及反馈核算!P:P,0)</f>
        <v>2</v>
      </c>
    </row>
    <row r="11" spans="1:3" x14ac:dyDescent="0.15">
      <c r="A11" t="str">
        <v>徐富香</v>
      </c>
      <c r="B11" t="str">
        <f>_xlfn.XLOOKUP(A11,明细及反馈核算!D:D,明细及反馈核算!C:C,0)</f>
        <v>大源</v>
      </c>
      <c r="C11">
        <f>_xlfn.XLOOKUP(A11,明细及反馈核算!D:D,明细及反馈核算!P:P,0)</f>
        <v>1</v>
      </c>
    </row>
    <row r="12" spans="1:3" x14ac:dyDescent="0.15">
      <c r="A12" t="str">
        <v>李燕1</v>
      </c>
      <c r="B12" t="str">
        <f>_xlfn.XLOOKUP(A12,明细及反馈核算!D:D,明细及反馈核算!C:C,0)</f>
        <v>大源</v>
      </c>
      <c r="C12">
        <f>_xlfn.XLOOKUP(A12,明细及反馈核算!D:D,明细及反馈核算!P:P,0)</f>
        <v>4</v>
      </c>
    </row>
    <row r="13" spans="1:3" x14ac:dyDescent="0.15">
      <c r="A13" t="str">
        <v>陈洁</v>
      </c>
      <c r="B13" t="str">
        <f>_xlfn.XLOOKUP(A13,明细及反馈核算!D:D,明细及反馈核算!C:C,0)</f>
        <v>荣华南路</v>
      </c>
      <c r="C13">
        <f>_xlfn.XLOOKUP(A13,明细及反馈核算!D:D,明细及反馈核算!P:P,0)</f>
        <v>4</v>
      </c>
    </row>
    <row r="14" spans="1:3" x14ac:dyDescent="0.15">
      <c r="A14" t="str">
        <v>郑加焕</v>
      </c>
      <c r="B14" t="str">
        <f>_xlfn.XLOOKUP(A14,明细及反馈核算!D:D,明细及反馈核算!C:C,0)</f>
        <v>荣华南路</v>
      </c>
      <c r="C14">
        <f>_xlfn.XLOOKUP(A14,明细及反馈核算!D:D,明细及反馈核算!P:P,0)</f>
        <v>1</v>
      </c>
    </row>
    <row r="15" spans="1:3" x14ac:dyDescent="0.15">
      <c r="A15" t="str">
        <v>唐尹</v>
      </c>
      <c r="B15" t="str">
        <f>_xlfn.XLOOKUP(A15,明细及反馈核算!D:D,明细及反馈核算!C:C,0)</f>
        <v>中和</v>
      </c>
      <c r="C15">
        <f>_xlfn.XLOOKUP(A15,明细及反馈核算!D:D,明细及反馈核算!P:P,0)</f>
        <v>1.5</v>
      </c>
    </row>
    <row r="16" spans="1:3" x14ac:dyDescent="0.15">
      <c r="A16" t="str">
        <v>任艺</v>
      </c>
      <c r="B16" t="str">
        <f>_xlfn.XLOOKUP(A16,明细及反馈核算!D:D,明细及反馈核算!C:C,0)</f>
        <v>中和</v>
      </c>
      <c r="C16">
        <f>_xlfn.XLOOKUP(A16,明细及反馈核算!D:D,明细及反馈核算!P:P,0)</f>
        <v>1</v>
      </c>
    </row>
    <row r="17" spans="1:3" x14ac:dyDescent="0.15">
      <c r="A17" t="str">
        <v>唐玉芳</v>
      </c>
      <c r="B17" t="str">
        <f>_xlfn.XLOOKUP(A17,明细及反馈核算!D:D,明细及反馈核算!C:C,0)</f>
        <v>骑士郡</v>
      </c>
      <c r="C17">
        <f>_xlfn.XLOOKUP(A17,明细及反馈核算!D:D,明细及反馈核算!P:P,0)</f>
        <v>1</v>
      </c>
    </row>
    <row r="18" spans="1:3" x14ac:dyDescent="0.15">
      <c r="A18" t="str">
        <v>王新华</v>
      </c>
      <c r="B18" t="str">
        <f>_xlfn.XLOOKUP(A18,明细及反馈核算!D:D,明细及反馈核算!C:C,0)</f>
        <v>骑士郡</v>
      </c>
      <c r="C18">
        <f>_xlfn.XLOOKUP(A18,明细及反馈核算!D:D,明细及反馈核算!P:P,0)</f>
        <v>1.5</v>
      </c>
    </row>
    <row r="19" spans="1:3" x14ac:dyDescent="0.15">
      <c r="A19" t="str">
        <v>赵晴亮</v>
      </c>
      <c r="B19" t="str">
        <f>_xlfn.XLOOKUP(A19,明细及反馈核算!D:D,明细及反馈核算!C:C,0)</f>
        <v>涌泉</v>
      </c>
      <c r="C19">
        <f>_xlfn.XLOOKUP(A19,明细及反馈核算!D:D,明细及反馈核算!P:P,0)</f>
        <v>2</v>
      </c>
    </row>
    <row r="20" spans="1:3" x14ac:dyDescent="0.15">
      <c r="A20" t="str">
        <v>郑丹</v>
      </c>
      <c r="B20" t="str">
        <f>_xlfn.XLOOKUP(A20,明细及反馈核算!D:D,明细及反馈核算!C:C,0)</f>
        <v>涌泉</v>
      </c>
      <c r="C20">
        <f>_xlfn.XLOOKUP(A20,明细及反馈核算!D:D,明细及反馈核算!P:P,0)</f>
        <v>3</v>
      </c>
    </row>
    <row r="21" spans="1:3" x14ac:dyDescent="0.15">
      <c r="A21" t="str">
        <v>廖妍</v>
      </c>
      <c r="B21" t="str">
        <f>_xlfn.XLOOKUP(A21,明细及反馈核算!D:D,明细及反馈核算!C:C,0)</f>
        <v>南湖</v>
      </c>
      <c r="C21">
        <f>_xlfn.XLOOKUP(A21,明细及反馈核算!D:D,明细及反馈核算!P:P,0)</f>
        <v>1.5</v>
      </c>
    </row>
    <row r="22" spans="1:3" x14ac:dyDescent="0.15">
      <c r="A22" t="str">
        <v>郝中南</v>
      </c>
      <c r="B22" t="str">
        <f>_xlfn.XLOOKUP(A22,明细及反馈核算!D:D,明细及反馈核算!C:C,0)</f>
        <v>南湖</v>
      </c>
      <c r="C22">
        <f>_xlfn.XLOOKUP(A22,明细及反馈核算!D:D,明细及反馈核算!P:P,0)</f>
        <v>2.5</v>
      </c>
    </row>
    <row r="23" spans="1:3" x14ac:dyDescent="0.15">
      <c r="A23" t="str">
        <v>张候敏</v>
      </c>
      <c r="B23" t="str">
        <f>_xlfn.XLOOKUP(A23,明细及反馈核算!D:D,明细及反馈核算!C:C,0)</f>
        <v>龙湖</v>
      </c>
      <c r="C23">
        <f>_xlfn.XLOOKUP(A23,明细及反馈核算!D:D,明细及反馈核算!P:P,0)</f>
        <v>3</v>
      </c>
    </row>
    <row r="24" spans="1:3" x14ac:dyDescent="0.15">
      <c r="A24" t="str">
        <v>余文</v>
      </c>
      <c r="B24" t="str">
        <f>_xlfn.XLOOKUP(A24,明细及反馈核算!D:D,明细及反馈核算!C:C,0)</f>
        <v>龙湖</v>
      </c>
      <c r="C24">
        <f>_xlfn.XLOOKUP(A24,明细及反馈核算!D:D,明细及反馈核算!P:P,0)</f>
        <v>4</v>
      </c>
    </row>
    <row r="25" spans="1:3" x14ac:dyDescent="0.15">
      <c r="A25" t="str">
        <v>邓雪梅</v>
      </c>
      <c r="B25" t="str">
        <f>_xlfn.XLOOKUP(A25,明细及反馈核算!D:D,明细及反馈核算!C:C,0)</f>
        <v>龙湖</v>
      </c>
      <c r="C25">
        <f>_xlfn.XLOOKUP(A25,明细及反馈核算!D:D,明细及反馈核算!P:P,0)</f>
        <v>2</v>
      </c>
    </row>
    <row r="26" spans="1:3" x14ac:dyDescent="0.15">
      <c r="A26" t="str">
        <v>王子怡</v>
      </c>
      <c r="B26" t="str">
        <f>_xlfn.XLOOKUP(A26,明细及反馈核算!D:D,明细及反馈核算!C:C,0)</f>
        <v>龙湖</v>
      </c>
      <c r="C26">
        <f>_xlfn.XLOOKUP(A26,明细及反馈核算!D:D,明细及反馈核算!P:P,0)</f>
        <v>2</v>
      </c>
    </row>
    <row r="27" spans="1:3" x14ac:dyDescent="0.15">
      <c r="A27" t="str">
        <v>胡红琳</v>
      </c>
      <c r="B27" t="str">
        <f>_xlfn.XLOOKUP(A27,明细及反馈核算!D:D,明细及反馈核算!C:C,0)</f>
        <v>荣华北路</v>
      </c>
      <c r="C27">
        <f>_xlfn.XLOOKUP(A27,明细及反馈核算!D:D,明细及反馈核算!P:P,0)</f>
        <v>3</v>
      </c>
    </row>
    <row r="28" spans="1:3" x14ac:dyDescent="0.15">
      <c r="A28" t="str">
        <v>顾红艳</v>
      </c>
      <c r="B28" t="str">
        <f>_xlfn.XLOOKUP(A28,明细及反馈核算!D:D,明细及反馈核算!C:C,0)</f>
        <v>鹭岛</v>
      </c>
      <c r="C28">
        <f>_xlfn.XLOOKUP(A28,明细及反馈核算!D:D,明细及反馈核算!P:P,0)</f>
        <v>4</v>
      </c>
    </row>
    <row r="29" spans="1:3" x14ac:dyDescent="0.15">
      <c r="A29" t="str">
        <v>郭小丽</v>
      </c>
      <c r="B29" t="str">
        <f>_xlfn.XLOOKUP(A29,明细及反馈核算!D:D,明细及反馈核算!C:C,0)</f>
        <v>鹭岛</v>
      </c>
      <c r="C29">
        <f>_xlfn.XLOOKUP(A29,明细及反馈核算!D:D,明细及反馈核算!P:P,0)</f>
        <v>4</v>
      </c>
    </row>
    <row r="30" spans="1:3" x14ac:dyDescent="0.15">
      <c r="A30" t="str">
        <v>马菁</v>
      </c>
      <c r="B30" t="str">
        <f>_xlfn.XLOOKUP(A30,明细及反馈核算!D:D,明细及反馈核算!C:C,0)</f>
        <v>光华</v>
      </c>
      <c r="C30">
        <f>_xlfn.XLOOKUP(A30,明细及反馈核算!D:D,明细及反馈核算!P:P,0)</f>
        <v>4</v>
      </c>
    </row>
    <row r="31" spans="1:3" x14ac:dyDescent="0.15">
      <c r="A31" t="str">
        <v>谭萍</v>
      </c>
      <c r="B31" t="str">
        <f>_xlfn.XLOOKUP(A31,明细及反馈核算!D:D,明细及反馈核算!C:C,0)</f>
        <v>双流</v>
      </c>
      <c r="C31">
        <f>_xlfn.XLOOKUP(A31,明细及反馈核算!D:D,明细及反馈核算!P:P,0)</f>
        <v>4</v>
      </c>
    </row>
    <row r="32" spans="1:3" x14ac:dyDescent="0.15">
      <c r="A32" t="str">
        <v>唐银春</v>
      </c>
      <c r="B32" t="str">
        <f>_xlfn.XLOOKUP(A32,明细及反馈核算!D:D,明细及反馈核算!C:C,0)</f>
        <v>紫荆</v>
      </c>
      <c r="C32">
        <f>_xlfn.XLOOKUP(A32,明细及反馈核算!D:D,明细及反馈核算!P:P,0)</f>
        <v>1</v>
      </c>
    </row>
    <row r="33" spans="1:3" x14ac:dyDescent="0.15">
      <c r="A33" t="str">
        <v>李科</v>
      </c>
      <c r="B33" t="str">
        <f>_xlfn.XLOOKUP(A33,明细及反馈核算!D:D,明细及反馈核算!C:C,0)</f>
        <v>亚洲湾</v>
      </c>
      <c r="C33">
        <f>_xlfn.XLOOKUP(A33,明细及反馈核算!D:D,明细及反馈核算!P:P,0)</f>
        <v>1</v>
      </c>
    </row>
    <row r="34" spans="1:3" x14ac:dyDescent="0.15">
      <c r="A34" t="str">
        <v>石海力</v>
      </c>
      <c r="B34" t="str">
        <f>_xlfn.XLOOKUP(A34,明细及反馈核算!D:D,明细及反馈核算!C:C,0)</f>
        <v>亚洲湾</v>
      </c>
      <c r="C34">
        <f>_xlfn.XLOOKUP(A34,明细及反馈核算!D:D,明细及反馈核算!P:P,0)</f>
        <v>6</v>
      </c>
    </row>
    <row r="35" spans="1:3" x14ac:dyDescent="0.15">
      <c r="A35" t="str">
        <v>罗雪</v>
      </c>
      <c r="B35" t="str">
        <f>_xlfn.XLOOKUP(A35,明细及反馈核算!D:D,明细及反馈核算!C:C,0)</f>
        <v>川师</v>
      </c>
      <c r="C35">
        <f>_xlfn.XLOOKUP(A35,明细及反馈核算!D:D,明细及反馈核算!P:P,0)</f>
        <v>3</v>
      </c>
    </row>
    <row r="36" spans="1:3" x14ac:dyDescent="0.15">
      <c r="A36" t="str">
        <v>徐文平</v>
      </c>
      <c r="B36" t="str">
        <f>_xlfn.XLOOKUP(A36,明细及反馈核算!D:D,明细及反馈核算!C:C,0)</f>
        <v>凤凰山</v>
      </c>
      <c r="C36">
        <f>_xlfn.XLOOKUP(A36,明细及反馈核算!D:D,明细及反馈核算!P:P,0)</f>
        <v>2</v>
      </c>
    </row>
    <row r="37" spans="1:3" x14ac:dyDescent="0.15">
      <c r="A37" t="str">
        <v>黎红花</v>
      </c>
      <c r="B37" t="str">
        <f>_xlfn.XLOOKUP(A37,明细及反馈核算!D:D,明细及反馈核算!C:C,0)</f>
        <v>大丰</v>
      </c>
      <c r="C37">
        <f>_xlfn.XLOOKUP(A37,明细及反馈核算!D:D,明细及反馈核算!P:P,0)</f>
        <v>3</v>
      </c>
    </row>
    <row r="38" spans="1:3" x14ac:dyDescent="0.15">
      <c r="A38" t="str">
        <v>包竹梅</v>
      </c>
      <c r="B38" t="str">
        <f>_xlfn.XLOOKUP(A38,明细及反馈核算!D:D,明细及反馈核算!C:C,0)</f>
        <v>犀浦</v>
      </c>
      <c r="C38">
        <f>_xlfn.XLOOKUP(A38,明细及反馈核算!D:D,明细及反馈核算!P:P,0)</f>
        <v>2</v>
      </c>
    </row>
    <row r="39" spans="1:3" x14ac:dyDescent="0.15">
      <c r="A39" t="str">
        <v>陈建蓉</v>
      </c>
      <c r="B39" t="str">
        <f>_xlfn.XLOOKUP(A39,明细及反馈核算!D:D,明细及反馈核算!C:C,0)</f>
        <v>静居寺</v>
      </c>
      <c r="C39">
        <f>_xlfn.XLOOKUP(A39,明细及反馈核算!D:D,明细及反馈核算!P:P,0)</f>
        <v>1</v>
      </c>
    </row>
    <row r="40" spans="1:3" x14ac:dyDescent="0.15">
      <c r="A40" t="str">
        <v>陈小琴</v>
      </c>
      <c r="B40">
        <f>_xlfn.XLOOKUP(A40,明细及反馈核算!D:D,明细及反馈核算!C:C,0)</f>
        <v>468</v>
      </c>
      <c r="C40">
        <f>_xlfn.XLOOKUP(A40,明细及反馈核算!D:D,明细及反馈核算!P:P,0)</f>
        <v>2</v>
      </c>
    </row>
    <row r="41" spans="1:3" x14ac:dyDescent="0.15">
      <c r="A41" t="str">
        <v>刘恬恬</v>
      </c>
      <c r="B41">
        <f>_xlfn.XLOOKUP(A41,明细及反馈核算!D:D,明细及反馈核算!C:C,0)</f>
        <v>468</v>
      </c>
      <c r="C41">
        <f>_xlfn.XLOOKUP(A41,明细及反馈核算!D:D,明细及反馈核算!P:P,0)</f>
        <v>2</v>
      </c>
    </row>
    <row r="42" spans="1:3" x14ac:dyDescent="0.15">
      <c r="A42" t="str">
        <v>雷彬燕</v>
      </c>
      <c r="B42" t="str">
        <f>_xlfn.XLOOKUP(A42,明细及反馈核算!D:D,明细及反馈核算!C:C,0)</f>
        <v>华润</v>
      </c>
      <c r="C42">
        <f>_xlfn.XLOOKUP(A42,明细及反馈核算!D:D,明细及反馈核算!P:P,0)</f>
        <v>1</v>
      </c>
    </row>
    <row r="43" spans="1:3" x14ac:dyDescent="0.15">
      <c r="A43" t="str">
        <v>殷小燕</v>
      </c>
      <c r="B43" t="str">
        <f>_xlfn.XLOOKUP(A43,明细及反馈核算!D:D,明细及反馈核算!C:C,0)</f>
        <v>优品道</v>
      </c>
      <c r="C43">
        <f>_xlfn.XLOOKUP(A43,明细及反馈核算!D:D,明细及反馈核算!P:P,0)</f>
        <v>2</v>
      </c>
    </row>
    <row r="44" spans="1:3" x14ac:dyDescent="0.15">
      <c r="A44" t="str">
        <v>周林</v>
      </c>
      <c r="B44" t="str">
        <f>_xlfn.XLOOKUP(A44,明细及反馈核算!D:D,明细及反馈核算!C:C,0)</f>
        <v>大源</v>
      </c>
      <c r="C44">
        <f>_xlfn.XLOOKUP(A44,明细及反馈核算!D:D,明细及反馈核算!P:P,0)</f>
        <v>2</v>
      </c>
    </row>
    <row r="45" spans="1:3" x14ac:dyDescent="0.15">
      <c r="A45" t="str">
        <v>钟秦</v>
      </c>
      <c r="B45" t="str">
        <f>_xlfn.XLOOKUP(A45,明细及反馈核算!D:D,明细及反馈核算!C:C,0)</f>
        <v>大源</v>
      </c>
      <c r="C45">
        <f>_xlfn.XLOOKUP(A45,明细及反馈核算!D:D,明细及反馈核算!P:P,0)</f>
        <v>2</v>
      </c>
    </row>
    <row r="46" spans="1:3" x14ac:dyDescent="0.15">
      <c r="A46" t="str">
        <v>贺丽</v>
      </c>
      <c r="B46" t="str">
        <f>_xlfn.XLOOKUP(A46,明细及反馈核算!D:D,明细及反馈核算!C:C,0)</f>
        <v>融创</v>
      </c>
      <c r="C46">
        <f>_xlfn.XLOOKUP(A46,明细及反馈核算!D:D,明细及反馈核算!P:P,0)</f>
        <v>2</v>
      </c>
    </row>
    <row r="47" spans="1:3" x14ac:dyDescent="0.15">
      <c r="A47" t="str">
        <v>赵情情</v>
      </c>
      <c r="B47" t="str">
        <f>_xlfn.XLOOKUP(A47,明细及反馈核算!D:D,明细及反馈核算!C:C,0)</f>
        <v>融创</v>
      </c>
      <c r="C47">
        <f>_xlfn.XLOOKUP(A47,明细及反馈核算!D:D,明细及反馈核算!P:P,0)</f>
        <v>1</v>
      </c>
    </row>
    <row r="48" spans="1:3" x14ac:dyDescent="0.15">
      <c r="A48" t="str">
        <v>袁玉</v>
      </c>
      <c r="B48" t="str">
        <f>_xlfn.XLOOKUP(A48,明细及反馈核算!D:D,明细及反馈核算!C:C,0)</f>
        <v>涌泉</v>
      </c>
      <c r="C48">
        <f>_xlfn.XLOOKUP(A48,明细及反馈核算!D:D,明细及反馈核算!P:P,0)</f>
        <v>1</v>
      </c>
    </row>
    <row r="49" spans="1:3" x14ac:dyDescent="0.15">
      <c r="A49" t="str">
        <v>刘九招</v>
      </c>
      <c r="B49" t="str">
        <f>_xlfn.XLOOKUP(A49,明细及反馈核算!D:D,明细及反馈核算!C:C,0)</f>
        <v>南湖</v>
      </c>
      <c r="C49">
        <f>_xlfn.XLOOKUP(A49,明细及反馈核算!D:D,明细及反馈核算!P:P,0)</f>
        <v>4</v>
      </c>
    </row>
    <row r="50" spans="1:3" x14ac:dyDescent="0.15">
      <c r="A50" t="str">
        <v>吴馨蕊</v>
      </c>
      <c r="B50" t="str">
        <f>_xlfn.XLOOKUP(A50,明细及反馈核算!D:D,明细及反馈核算!C:C,0)</f>
        <v>荣华北路</v>
      </c>
      <c r="C50">
        <f>_xlfn.XLOOKUP(A50,明细及反馈核算!D:D,明细及反馈核算!P:P,0)</f>
        <v>1.5</v>
      </c>
    </row>
    <row r="51" spans="1:3" x14ac:dyDescent="0.15">
      <c r="A51" t="str">
        <v>谢娟</v>
      </c>
      <c r="B51" t="str">
        <f>_xlfn.XLOOKUP(A51,明细及反馈核算!D:D,明细及反馈核算!C:C,0)</f>
        <v>荣华北路</v>
      </c>
      <c r="C51">
        <f>_xlfn.XLOOKUP(A51,明细及反馈核算!D:D,明细及反馈核算!P:P,0)</f>
        <v>1</v>
      </c>
    </row>
    <row r="52" spans="1:3" x14ac:dyDescent="0.15">
      <c r="A52" t="str">
        <v>梁婷</v>
      </c>
      <c r="B52" t="str">
        <f>_xlfn.XLOOKUP(A52,明细及反馈核算!D:D,明细及反馈核算!C:C,0)</f>
        <v>鹭岛</v>
      </c>
      <c r="C52">
        <f>_xlfn.XLOOKUP(A52,明细及反馈核算!D:D,明细及反馈核算!P:P,0)</f>
        <v>4</v>
      </c>
    </row>
    <row r="53" spans="1:3" x14ac:dyDescent="0.15">
      <c r="A53" t="str">
        <v>李彩华</v>
      </c>
      <c r="B53" t="str">
        <f>_xlfn.XLOOKUP(A53,明细及反馈核算!D:D,明细及反馈核算!C:C,0)</f>
        <v>双流</v>
      </c>
      <c r="C53">
        <f>_xlfn.XLOOKUP(A53,明细及反馈核算!D:D,明细及反馈核算!P:P,0)</f>
        <v>1</v>
      </c>
    </row>
    <row r="54" spans="1:3" x14ac:dyDescent="0.15">
      <c r="A54" t="str">
        <v>冉芳霞</v>
      </c>
      <c r="B54" t="str">
        <f>_xlfn.XLOOKUP(A54,明细及反馈核算!D:D,明细及反馈核算!C:C,0)</f>
        <v>双流</v>
      </c>
      <c r="C54">
        <f>_xlfn.XLOOKUP(A54,明细及反馈核算!D:D,明细及反馈核算!P:P,0)</f>
        <v>2</v>
      </c>
    </row>
    <row r="55" spans="1:3" x14ac:dyDescent="0.15">
      <c r="A55" t="str">
        <v>刘晓丽</v>
      </c>
      <c r="B55" t="str">
        <f>_xlfn.XLOOKUP(A55,明细及反馈核算!D:D,明细及反馈核算!C:C,0)</f>
        <v>紫荆</v>
      </c>
      <c r="C55">
        <f>_xlfn.XLOOKUP(A55,明细及反馈核算!D:D,明细及反馈核算!P:P,0)</f>
        <v>1</v>
      </c>
    </row>
    <row r="56" spans="1:3" x14ac:dyDescent="0.15">
      <c r="A56" t="str">
        <v>李巧娇</v>
      </c>
      <c r="B56" t="str">
        <f>_xlfn.XLOOKUP(A56,明细及反馈核算!D:D,明细及反馈核算!C:C,0)</f>
        <v>川师</v>
      </c>
      <c r="C56">
        <f>_xlfn.XLOOKUP(A56,明细及反馈核算!D:D,明细及反馈核算!P:P,0)</f>
        <v>2</v>
      </c>
    </row>
    <row r="57" spans="1:3" x14ac:dyDescent="0.15">
      <c r="A57" t="str">
        <v>张廷妍</v>
      </c>
      <c r="B57" t="str">
        <f>_xlfn.XLOOKUP(A57,明细及反馈核算!D:D,明细及反馈核算!C:C,0)</f>
        <v>千禧</v>
      </c>
      <c r="C57">
        <f>_xlfn.XLOOKUP(A57,明细及反馈核算!D:D,明细及反馈核算!P:P,0)</f>
        <v>2</v>
      </c>
    </row>
    <row r="58" spans="1:3" x14ac:dyDescent="0.15">
      <c r="A58" t="str">
        <v>杜兰兰</v>
      </c>
      <c r="B58" t="str">
        <f>_xlfn.XLOOKUP(A58,明细及反馈核算!D:D,明细及反馈核算!C:C,0)</f>
        <v>千禧</v>
      </c>
      <c r="C58">
        <f>_xlfn.XLOOKUP(A58,明细及反馈核算!D:D,明细及反馈核算!P:P,0)</f>
        <v>1</v>
      </c>
    </row>
    <row r="59" spans="1:3" x14ac:dyDescent="0.15">
      <c r="A59" t="str">
        <v>孙红梅</v>
      </c>
      <c r="B59" t="str">
        <f>_xlfn.XLOOKUP(A59,明细及反馈核算!D:D,明细及反馈核算!C:C,0)</f>
        <v>大丰</v>
      </c>
      <c r="C59">
        <f>_xlfn.XLOOKUP(A59,明细及反馈核算!D:D,明细及反馈核算!P:P,0)</f>
        <v>2</v>
      </c>
    </row>
    <row r="60" spans="1:3" x14ac:dyDescent="0.15">
      <c r="A60" t="str">
        <v>张江秀</v>
      </c>
      <c r="B60" t="str">
        <f>_xlfn.XLOOKUP(A60,明细及反馈核算!D:D,明细及反馈核算!C:C,0)</f>
        <v>华润</v>
      </c>
      <c r="C60">
        <f>_xlfn.XLOOKUP(A60,明细及反馈核算!D:D,明细及反馈核算!P:P,0)</f>
        <v>1</v>
      </c>
    </row>
    <row r="61" spans="1:3" x14ac:dyDescent="0.15">
      <c r="A61" t="str">
        <v>王智慧</v>
      </c>
      <c r="B61" t="str">
        <f>_xlfn.XLOOKUP(A61,明细及反馈核算!D:D,明细及反馈核算!C:C,0)</f>
        <v>优品道</v>
      </c>
      <c r="C61">
        <f>_xlfn.XLOOKUP(A61,明细及反馈核算!D:D,明细及反馈核算!P:P,0)</f>
        <v>3</v>
      </c>
    </row>
    <row r="62" spans="1:3" x14ac:dyDescent="0.15">
      <c r="A62" t="str">
        <v>梁缘缘</v>
      </c>
      <c r="B62" t="str">
        <f>_xlfn.XLOOKUP(A62,明细及反馈核算!D:D,明细及反馈核算!C:C,0)</f>
        <v>融创</v>
      </c>
      <c r="C62">
        <f>_xlfn.XLOOKUP(A62,明细及反馈核算!D:D,明细及反馈核算!P:P,0)</f>
        <v>2</v>
      </c>
    </row>
    <row r="63" spans="1:3" x14ac:dyDescent="0.15">
      <c r="A63" t="str">
        <v>马宏梅</v>
      </c>
      <c r="B63" t="str">
        <f>_xlfn.XLOOKUP(A63,明细及反馈核算!D:D,明细及反馈核算!C:C,0)</f>
        <v>荣华南路</v>
      </c>
      <c r="C63">
        <f>_xlfn.XLOOKUP(A63,明细及反馈核算!D:D,明细及反馈核算!P:P,0)</f>
        <v>2</v>
      </c>
    </row>
    <row r="64" spans="1:3" x14ac:dyDescent="0.15">
      <c r="A64" t="str">
        <v>李思忆</v>
      </c>
      <c r="B64" t="str">
        <f>_xlfn.XLOOKUP(A64,明细及反馈核算!D:D,明细及反馈核算!C:C,0)</f>
        <v>融创</v>
      </c>
      <c r="C64">
        <f>_xlfn.XLOOKUP(A64,明细及反馈核算!D:D,明细及反馈核算!P:P,0)</f>
        <v>2</v>
      </c>
    </row>
    <row r="65" spans="1:3" x14ac:dyDescent="0.15">
      <c r="A65" t="str">
        <v>王依蕊</v>
      </c>
      <c r="B65" t="str">
        <f>_xlfn.XLOOKUP(A65,明细及反馈核算!D:D,明细及反馈核算!C:C,0)</f>
        <v>沙河</v>
      </c>
      <c r="C65">
        <f>_xlfn.XLOOKUP(A65,明细及反馈核算!D:D,明细及反馈核算!P:P,0)</f>
        <v>1</v>
      </c>
    </row>
    <row r="66" spans="1:3" x14ac:dyDescent="0.15">
      <c r="A66" t="str">
        <v>刘巧艳</v>
      </c>
      <c r="B66" t="str">
        <f>_xlfn.XLOOKUP(A66,明细及反馈核算!D:D,明细及反馈核算!C:C,0)</f>
        <v>紫荆</v>
      </c>
      <c r="C66">
        <f>_xlfn.XLOOKUP(A66,明细及反馈核算!D:D,明细及反馈核算!P:P,0)</f>
        <v>1</v>
      </c>
    </row>
    <row r="67" spans="1:3" x14ac:dyDescent="0.15">
      <c r="A67" t="str">
        <v>王萍</v>
      </c>
      <c r="B67" t="str">
        <f>_xlfn.XLOOKUP(A67,明细及反馈核算!D:D,明细及反馈核算!C:C,0)</f>
        <v>荣华北路</v>
      </c>
      <c r="C67">
        <f>_xlfn.XLOOKUP(A67,明细及反馈核算!D:D,明细及反馈核算!P:P,0)</f>
        <v>2.5</v>
      </c>
    </row>
    <row r="68" spans="1:3" x14ac:dyDescent="0.15">
      <c r="A68" t="str">
        <v>王红</v>
      </c>
      <c r="B68" t="str">
        <f>_xlfn.XLOOKUP(A68,明细及反馈核算!D:D,明细及反馈核算!C:C,0)</f>
        <v>明信</v>
      </c>
      <c r="C68">
        <f>_xlfn.XLOOKUP(A68,明细及反馈核算!D:D,明细及反馈核算!P:P,0)</f>
        <v>2.5</v>
      </c>
    </row>
    <row r="69" spans="1:3" x14ac:dyDescent="0.15">
      <c r="A69" t="str">
        <v>冷忠翠</v>
      </c>
      <c r="B69" t="str">
        <f>_xlfn.XLOOKUP(A69,明细及反馈核算!D:D,明细及反馈核算!C:C,0)</f>
        <v>明信</v>
      </c>
      <c r="C69">
        <f>_xlfn.XLOOKUP(A69,明细及反馈核算!D:D,明细及反馈核算!P:P,0)</f>
        <v>2.5</v>
      </c>
    </row>
    <row r="70" spans="1:3" x14ac:dyDescent="0.15">
      <c r="A70" t="str">
        <v>王显珍</v>
      </c>
      <c r="B70" t="str">
        <f>_xlfn.XLOOKUP(A70,明细及反馈核算!D:D,明细及反馈核算!C:C,0)</f>
        <v>千禧</v>
      </c>
      <c r="C70">
        <f>_xlfn.XLOOKUP(A70,明细及反馈核算!D:D,明细及反馈核算!P:P,0)</f>
        <v>1</v>
      </c>
    </row>
    <row r="71" spans="1:3" x14ac:dyDescent="0.15">
      <c r="A71" t="str">
        <v>阿衣尔扎</v>
      </c>
      <c r="B71" t="str">
        <f>_xlfn.XLOOKUP(A71,明细及反馈核算!D:D,明细及反馈核算!C:C,0)</f>
        <v>红光</v>
      </c>
      <c r="C71">
        <f>_xlfn.XLOOKUP(A71,明细及反馈核算!D:D,明细及反馈核算!P:P,0)</f>
        <v>2</v>
      </c>
    </row>
    <row r="72" spans="1:3" x14ac:dyDescent="0.15">
      <c r="A72" t="str">
        <v>张芮</v>
      </c>
      <c r="B72" t="str">
        <f>_xlfn.XLOOKUP(A72,明细及反馈核算!D:D,明细及反馈核算!C:C,0)</f>
        <v>沙河</v>
      </c>
      <c r="C72">
        <f>_xlfn.XLOOKUP(A72,明细及反馈核算!D:D,明细及反馈核算!P:P,0)</f>
        <v>1</v>
      </c>
    </row>
    <row r="73" spans="1:3" x14ac:dyDescent="0.15">
      <c r="A73" t="str">
        <v>龙巧云</v>
      </c>
      <c r="B73" t="str">
        <f>_xlfn.XLOOKUP(A73,明细及反馈核算!D:D,明细及反馈核算!C:C,0)</f>
        <v>骑士郡</v>
      </c>
      <c r="C73">
        <f>_xlfn.XLOOKUP(A73,明细及反馈核算!D:D,明细及反馈核算!P:P,0)</f>
        <v>0.5</v>
      </c>
    </row>
    <row r="74" spans="1:3" x14ac:dyDescent="0.15">
      <c r="A74" t="str">
        <v>曹悦</v>
      </c>
      <c r="B74" t="str">
        <f>_xlfn.XLOOKUP(A74,明细及反馈核算!D:D,明细及反馈核算!C:C,0)</f>
        <v>融创</v>
      </c>
      <c r="C74">
        <f>_xlfn.XLOOKUP(A74,明细及反馈核算!D:D,明细及反馈核算!P:P,0)</f>
        <v>1</v>
      </c>
    </row>
    <row r="75" spans="1:3" x14ac:dyDescent="0.15">
      <c r="A75" t="str">
        <v>李红梅</v>
      </c>
      <c r="B75" t="str">
        <f>_xlfn.XLOOKUP(A75,明细及反馈核算!D:D,明细及反馈核算!C:C,0)</f>
        <v>中和</v>
      </c>
      <c r="C75">
        <f>_xlfn.XLOOKUP(A75,明细及反馈核算!D:D,明细及反馈核算!P:P,0)</f>
        <v>0.5</v>
      </c>
    </row>
    <row r="76" spans="1:3" x14ac:dyDescent="0.15">
      <c r="A76" t="str">
        <v>康钦</v>
      </c>
      <c r="B76" t="str">
        <f>_xlfn.XLOOKUP(A76,明细及反馈核算!D:D,明细及反馈核算!C:C,0)</f>
        <v>光华</v>
      </c>
      <c r="C76">
        <f>_xlfn.XLOOKUP(A76,明细及反馈核算!D:D,明细及反馈核算!P:P,0)</f>
        <v>1</v>
      </c>
    </row>
    <row r="77" spans="1:3" x14ac:dyDescent="0.15">
      <c r="A77" t="str">
        <v>李燕</v>
      </c>
      <c r="B77">
        <f>_xlfn.XLOOKUP(A77,明细及反馈核算!D:D,明细及反馈核算!C:C,0)</f>
        <v>468</v>
      </c>
      <c r="C77">
        <f>_xlfn.XLOOKUP(A77,明细及反馈核算!D:D,明细及反馈核算!P:P,0)</f>
        <v>1</v>
      </c>
    </row>
    <row r="78" spans="1:3" x14ac:dyDescent="0.15">
      <c r="A78" t="str">
        <v>熊艳</v>
      </c>
      <c r="B78" t="str">
        <f>_xlfn.XLOOKUP(A78,明细及反馈核算!D:D,明细及反馈核算!C:C,0)</f>
        <v>紫荆</v>
      </c>
      <c r="C78">
        <f>_xlfn.XLOOKUP(A78,明细及反馈核算!D:D,明细及反馈核算!P:P,0)</f>
        <v>3</v>
      </c>
    </row>
    <row r="79" spans="1:3" x14ac:dyDescent="0.15">
      <c r="A79" t="str">
        <v>张丽</v>
      </c>
      <c r="B79" t="str">
        <f>_xlfn.XLOOKUP(A79,明细及反馈核算!D:D,明细及反馈核算!C:C,0)</f>
        <v>静居寺</v>
      </c>
      <c r="C79">
        <f>_xlfn.XLOOKUP(A79,明细及反馈核算!D:D,明细及反馈核算!P:P,0)</f>
        <v>1</v>
      </c>
    </row>
    <row r="80" spans="1:3" x14ac:dyDescent="0.15">
      <c r="A80" t="str">
        <v>董顺秀</v>
      </c>
      <c r="B80" t="str">
        <f>_xlfn.XLOOKUP(A80,明细及反馈核算!D:D,明细及反馈核算!C:C,0)</f>
        <v>静居寺</v>
      </c>
      <c r="C80">
        <f>_xlfn.XLOOKUP(A80,明细及反馈核算!D:D,明细及反馈核算!P:P,0)</f>
        <v>1</v>
      </c>
    </row>
    <row r="81" spans="1:3" x14ac:dyDescent="0.15">
      <c r="A81" t="str">
        <v>赵玉晓</v>
      </c>
      <c r="B81" t="str">
        <f>_xlfn.XLOOKUP(A81,明细及反馈核算!D:D,明细及反馈核算!C:C,0)</f>
        <v>华润</v>
      </c>
      <c r="C81">
        <f>_xlfn.XLOOKUP(A81,明细及反馈核算!D:D,明细及反馈核算!P:P,0)</f>
        <v>1</v>
      </c>
    </row>
    <row r="82" spans="1:3" x14ac:dyDescent="0.15">
      <c r="B82">
        <f>_xlfn.XLOOKUP(A82,明细及反馈核算!D:D,明细及反馈核算!C:C,0)</f>
        <v>0</v>
      </c>
      <c r="C82">
        <f>_xlfn.XLOOKUP(A82,明细及反馈核算!D:D,明细及反馈核算!P:P,0)</f>
        <v>0</v>
      </c>
    </row>
    <row r="83" spans="1:3" x14ac:dyDescent="0.15">
      <c r="B83">
        <f>_xlfn.XLOOKUP(A83,明细及反馈核算!D:D,明细及反馈核算!C:C,0)</f>
        <v>0</v>
      </c>
      <c r="C83">
        <f>_xlfn.XLOOKUP(A83,明细及反馈核算!D:D,明细及反馈核算!P:P,0)</f>
        <v>0</v>
      </c>
    </row>
    <row r="84" spans="1:3" x14ac:dyDescent="0.15">
      <c r="C84">
        <f>_xlfn.XLOOKUP(A84,明细及反馈核算!D:D,明细及反馈核算!P:P,0)</f>
        <v>0</v>
      </c>
    </row>
  </sheetData>
  <sheetProtection formatCells="0" formatColumns="0" formatRows="0" insertColumns="0" insertRows="0" insertHyperlinks="0" deleteColumns="0" deleteRows="0" sort="0" autoFilter="0" pivotTables="0"/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48548"/>
  <sheetViews>
    <sheetView workbookViewId="0">
      <selection activeCell="C8" sqref="C8"/>
    </sheetView>
  </sheetViews>
  <sheetFormatPr defaultColWidth="9" defaultRowHeight="17.25" x14ac:dyDescent="0.15"/>
  <cols>
    <col min="1" max="1" width="22.5" style="4" customWidth="1"/>
    <col min="2" max="2" width="11.5" style="4" customWidth="1"/>
    <col min="3" max="3" width="13.125" style="4" customWidth="1"/>
    <col min="4" max="4" width="15.5" style="5" customWidth="1"/>
    <col min="5" max="5" width="15.25" customWidth="1"/>
    <col min="6" max="6" width="16.375" customWidth="1"/>
    <col min="7" max="7" width="13.25" customWidth="1"/>
  </cols>
  <sheetData>
    <row r="1" spans="1:15" x14ac:dyDescent="0.15">
      <c r="D1" s="5" t="s">
        <v>69</v>
      </c>
      <c r="E1">
        <f>SUM(E3:E102)</f>
        <v>24000</v>
      </c>
      <c r="F1">
        <f t="shared" ref="F1:O1" si="0">SUM(F3:F102)</f>
        <v>21916</v>
      </c>
      <c r="G1">
        <f t="shared" si="0"/>
        <v>17448</v>
      </c>
      <c r="H1">
        <f t="shared" si="0"/>
        <v>0</v>
      </c>
      <c r="I1">
        <f t="shared" si="0"/>
        <v>0</v>
      </c>
      <c r="J1">
        <f t="shared" si="0"/>
        <v>12944</v>
      </c>
      <c r="K1">
        <f t="shared" si="0"/>
        <v>0</v>
      </c>
      <c r="L1">
        <f t="shared" si="0"/>
        <v>0</v>
      </c>
      <c r="M1">
        <f t="shared" si="0"/>
        <v>0</v>
      </c>
      <c r="N1">
        <f t="shared" si="0"/>
        <v>0</v>
      </c>
      <c r="O1">
        <f t="shared" si="0"/>
        <v>0</v>
      </c>
    </row>
    <row r="2" spans="1:15" ht="18" x14ac:dyDescent="0.15">
      <c r="A2" s="6" t="s">
        <v>2</v>
      </c>
      <c r="B2" s="6" t="s">
        <v>1</v>
      </c>
      <c r="C2" s="6" t="s">
        <v>51</v>
      </c>
      <c r="D2" s="7" t="s">
        <v>515</v>
      </c>
      <c r="E2" t="s">
        <v>73</v>
      </c>
      <c r="F2" t="s">
        <v>209</v>
      </c>
      <c r="G2" t="s">
        <v>315</v>
      </c>
      <c r="H2" t="s">
        <v>390</v>
      </c>
      <c r="I2" t="s">
        <v>429</v>
      </c>
      <c r="J2" t="s">
        <v>463</v>
      </c>
      <c r="K2" t="s">
        <v>516</v>
      </c>
      <c r="L2" t="s">
        <v>517</v>
      </c>
      <c r="M2" t="s">
        <v>518</v>
      </c>
      <c r="N2" t="s">
        <v>519</v>
      </c>
      <c r="O2" t="s">
        <v>520</v>
      </c>
    </row>
    <row r="3" spans="1:15" ht="18" x14ac:dyDescent="0.15">
      <c r="A3" s="8" t="s">
        <v>15</v>
      </c>
      <c r="B3" s="9" t="s">
        <v>14</v>
      </c>
      <c r="C3" s="9" t="s">
        <v>328</v>
      </c>
      <c r="D3" s="2">
        <v>1000</v>
      </c>
      <c r="E3">
        <f>SUMIFS(明细及反馈核算!$L:$L,明细及反馈核算!$D:$D,$C$3,明细及反馈核算!$H:$H,E2)</f>
        <v>0</v>
      </c>
      <c r="F3">
        <f>SUMIFS(明细及反馈核算!$L:$L,明细及反馈核算!$D:$D,C3,明细及反馈核算!$H:$H,$F$2)</f>
        <v>0</v>
      </c>
      <c r="G3">
        <f>SUMIFS(明细及反馈核算!$L:$L,明细及反馈核算!$D:$D,C3,明细及反馈核算!$H:$H,$G$2)</f>
        <v>500</v>
      </c>
      <c r="H3">
        <f>SUMIFS(明细及反馈核算!$L:$L,明细及反馈核算!$D:$D,D3,明细及反馈核算!$H:$H,$G$2)</f>
        <v>0</v>
      </c>
      <c r="I3">
        <f>SUMIFS(明细及反馈核算!$L:$L,明细及反馈核算!$D:$D,E3,明细及反馈核算!$H:$H,$G$2)</f>
        <v>0</v>
      </c>
      <c r="J3">
        <f>SUMIFS(明细及反馈核算!$L:$L,明细及反馈核算!$D:$D,C3,明细及反馈核算!$H:$H,$J$2)</f>
        <v>500</v>
      </c>
      <c r="K3">
        <f>SUMIFS(明细及反馈核算!$L:$L,明细及反馈核算!$D:$D,$C$3,明细及反馈核算!$H:$H,K2)</f>
        <v>0</v>
      </c>
      <c r="L3">
        <f>SUMIFS(明细及反馈核算!$L:$L,明细及反馈核算!$D:$D,$C$3,明细及反馈核算!$H:$H,L2)</f>
        <v>0</v>
      </c>
      <c r="M3">
        <f>SUMIFS(明细及反馈核算!$L:$L,明细及反馈核算!$D:$D,$C$3,明细及反馈核算!$H:$H,M2)</f>
        <v>0</v>
      </c>
      <c r="N3">
        <f>SUMIFS(明细及反馈核算!$L:$L,明细及反馈核算!$D:$D,$C$3,明细及反馈核算!$H:$H,N2)</f>
        <v>0</v>
      </c>
      <c r="O3">
        <f>SUMIFS(明细及反馈核算!$L:$L,明细及反馈核算!$D:$D,$C$3,明细及反馈核算!$H:$H,O2)</f>
        <v>0</v>
      </c>
    </row>
    <row r="4" spans="1:15" ht="18" x14ac:dyDescent="0.15">
      <c r="A4" s="8" t="s">
        <v>4</v>
      </c>
      <c r="B4" s="9" t="s">
        <v>10</v>
      </c>
      <c r="C4" s="9" t="s">
        <v>208</v>
      </c>
      <c r="D4" s="2">
        <v>1000</v>
      </c>
      <c r="E4">
        <f>SUMIFS(明细及反馈核算!$L:$L,明细及反馈核算!$D:$D,C4,明细及反馈核算!$H:$H,$E$2)</f>
        <v>0</v>
      </c>
      <c r="F4">
        <f>SUMIFS(明细及反馈核算!$L:$L,明细及反馈核算!$D:$D,C4,明细及反馈核算!$H:$H,$F$2)</f>
        <v>500</v>
      </c>
      <c r="G4">
        <f>SUMIFS(明细及反馈核算!$L:$L,明细及反馈核算!$D:$D,C4,明细及反馈核算!$H:$H,$G$2)</f>
        <v>0</v>
      </c>
      <c r="H4">
        <f>SUMIFS(明细及反馈核算!$L:$L,明细及反馈核算!$D:$D,D4,明细及反馈核算!$H:$H,$G$2)</f>
        <v>0</v>
      </c>
      <c r="I4">
        <f>SUMIFS(明细及反馈核算!$L:$L,明细及反馈核算!$D:$D,E4,明细及反馈核算!$H:$H,$G$2)</f>
        <v>0</v>
      </c>
      <c r="J4">
        <f>SUMIFS(明细及反馈核算!$L:$L,明细及反馈核算!$D:$D,C4,明细及反馈核算!$H:$H,$J$2)</f>
        <v>500</v>
      </c>
    </row>
    <row r="5" spans="1:15" ht="18" x14ac:dyDescent="0.15">
      <c r="A5" s="9" t="s">
        <v>4</v>
      </c>
      <c r="B5" s="9" t="s">
        <v>10</v>
      </c>
      <c r="C5" s="9" t="s">
        <v>71</v>
      </c>
      <c r="D5" s="2">
        <v>1000</v>
      </c>
      <c r="E5">
        <f>SUMIFS(明细及反馈核算!$L:$L,明细及反馈核算!$D:$D,C5,明细及反馈核算!$H:$H,$E$2)</f>
        <v>500</v>
      </c>
      <c r="F5">
        <f>SUMIFS(明细及反馈核算!$L:$L,明细及反馈核算!$D:$D,C5,明细及反馈核算!$H:$H,$F$2)</f>
        <v>0</v>
      </c>
      <c r="G5">
        <f>SUMIFS(明细及反馈核算!$L:$L,明细及反馈核算!$D:$D,C5,明细及反馈核算!$H:$H,$G$2)</f>
        <v>0</v>
      </c>
      <c r="H5">
        <f>SUMIFS(明细及反馈核算!$L:$L,明细及反馈核算!$D:$D,D5,明细及反馈核算!$H:$H,$G$2)</f>
        <v>0</v>
      </c>
      <c r="I5">
        <f>SUMIFS(明细及反馈核算!$L:$L,明细及反馈核算!$D:$D,E5,明细及反馈核算!$H:$H,$G$2)</f>
        <v>0</v>
      </c>
      <c r="J5">
        <f>SUMIFS(明细及反馈核算!$L:$L,明细及反馈核算!$D:$D,C5,明细及反馈核算!$H:$H,$J$2)</f>
        <v>0</v>
      </c>
    </row>
    <row r="6" spans="1:15" ht="18" x14ac:dyDescent="0.15">
      <c r="A6" s="8" t="s">
        <v>4</v>
      </c>
      <c r="B6" s="9" t="s">
        <v>10</v>
      </c>
      <c r="C6" s="9" t="s">
        <v>521</v>
      </c>
      <c r="D6" s="2">
        <v>1000</v>
      </c>
      <c r="E6">
        <f>SUMIFS(明细及反馈核算!$L:$L,明细及反馈核算!$D:$D,C6,明细及反馈核算!$H:$H,$E$2)</f>
        <v>0</v>
      </c>
      <c r="F6">
        <f>SUMIFS(明细及反馈核算!$L:$L,明细及反馈核算!$D:$D,C6,明细及反馈核算!$H:$H,$F$2)</f>
        <v>0</v>
      </c>
      <c r="G6">
        <f>SUMIFS(明细及反馈核算!$L:$L,明细及反馈核算!$D:$D,C6,明细及反馈核算!$H:$H,$G$2)</f>
        <v>0</v>
      </c>
      <c r="H6">
        <f>SUMIFS(明细及反馈核算!$L:$L,明细及反馈核算!$D:$D,D6,明细及反馈核算!$H:$H,$G$2)</f>
        <v>0</v>
      </c>
      <c r="I6">
        <f>SUMIFS(明细及反馈核算!$L:$L,明细及反馈核算!$D:$D,E6,明细及反馈核算!$H:$H,$G$2)</f>
        <v>0</v>
      </c>
      <c r="J6">
        <f>SUMIFS(明细及反馈核算!$L:$L,明细及反馈核算!$D:$D,C6,明细及反馈核算!$H:$H,$J$2)</f>
        <v>0</v>
      </c>
    </row>
    <row r="7" spans="1:15" ht="18" x14ac:dyDescent="0.15">
      <c r="A7" s="8" t="s">
        <v>4</v>
      </c>
      <c r="B7" s="9" t="s">
        <v>41</v>
      </c>
      <c r="C7" s="9" t="s">
        <v>389</v>
      </c>
      <c r="D7" s="2">
        <v>1000</v>
      </c>
      <c r="E7">
        <f>SUMIFS(明细及反馈核算!$L:$L,明细及反馈核算!$D:$D,C7,明细及反馈核算!$H:$H,$E$2)</f>
        <v>0</v>
      </c>
      <c r="F7">
        <f>SUMIFS(明细及反馈核算!$L:$L,明细及反馈核算!$D:$D,C7,明细及反馈核算!$H:$H,$F$2)</f>
        <v>0</v>
      </c>
      <c r="G7">
        <f>SUMIFS(明细及反馈核算!$L:$L,明细及反馈核算!$D:$D,C7,明细及反馈核算!$H:$H,$G$2)</f>
        <v>0</v>
      </c>
      <c r="H7">
        <f>SUMIFS(明细及反馈核算!$L:$L,明细及反馈核算!$D:$D,D7,明细及反馈核算!$H:$H,$G$2)</f>
        <v>0</v>
      </c>
      <c r="I7">
        <f>SUMIFS(明细及反馈核算!$L:$L,明细及反馈核算!$D:$D,E7,明细及反馈核算!$H:$H,$G$2)</f>
        <v>0</v>
      </c>
      <c r="J7">
        <f>SUMIFS(明细及反馈核算!$L:$L,明细及反馈核算!$D:$D,C7,明细及反馈核算!$H:$H,$J$2)</f>
        <v>0</v>
      </c>
    </row>
    <row r="8" spans="1:15" ht="18" x14ac:dyDescent="0.15">
      <c r="A8" s="8" t="s">
        <v>4</v>
      </c>
      <c r="B8" s="9" t="s">
        <v>10</v>
      </c>
      <c r="C8" s="9" t="s">
        <v>522</v>
      </c>
      <c r="D8" s="2">
        <v>1000</v>
      </c>
      <c r="E8">
        <f>SUMIFS(明细及反馈核算!$L:$L,明细及反馈核算!$D:$D,C8,明细及反馈核算!$H:$H,$E$2)</f>
        <v>0</v>
      </c>
      <c r="F8">
        <f>SUMIFS(明细及反馈核算!$L:$L,明细及反馈核算!$D:$D,C8,明细及反馈核算!$H:$H,$F$2)</f>
        <v>0</v>
      </c>
      <c r="G8">
        <f>SUMIFS(明细及反馈核算!$L:$L,明细及反馈核算!$D:$D,C8,明细及反馈核算!$H:$H,$G$2)</f>
        <v>0</v>
      </c>
      <c r="H8">
        <f>SUMIFS(明细及反馈核算!$L:$L,明细及反馈核算!$D:$D,D8,明细及反馈核算!$H:$H,$G$2)</f>
        <v>0</v>
      </c>
      <c r="I8">
        <f>SUMIFS(明细及反馈核算!$L:$L,明细及反馈核算!$D:$D,E8,明细及反馈核算!$H:$H,$G$2)</f>
        <v>0</v>
      </c>
      <c r="J8">
        <f>SUMIFS(明细及反馈核算!$L:$L,明细及反馈核算!$D:$D,C8,明细及反馈核算!$H:$H,$J$2)</f>
        <v>0</v>
      </c>
    </row>
    <row r="9" spans="1:15" ht="18" x14ac:dyDescent="0.15">
      <c r="A9" s="9" t="s">
        <v>4</v>
      </c>
      <c r="B9" s="9" t="s">
        <v>10</v>
      </c>
      <c r="C9" s="9" t="s">
        <v>80</v>
      </c>
      <c r="D9" s="2">
        <v>1000</v>
      </c>
      <c r="E9">
        <f>SUMIFS(明细及反馈核算!$L:$L,明细及反馈核算!$D:$D,C9,明细及反馈核算!$H:$H,$E$2)</f>
        <v>500</v>
      </c>
      <c r="F9">
        <f>SUMIFS(明细及反馈核算!$L:$L,明细及反馈核算!$D:$D,C9,明细及反馈核算!$H:$H,$F$2)</f>
        <v>0</v>
      </c>
      <c r="G9">
        <f>SUMIFS(明细及反馈核算!$L:$L,明细及反馈核算!$D:$D,C9,明细及反馈核算!$H:$H,$G$2)</f>
        <v>0</v>
      </c>
      <c r="H9">
        <f>SUMIFS(明细及反馈核算!$L:$L,明细及反馈核算!$D:$D,D9,明细及反馈核算!$H:$H,$G$2)</f>
        <v>0</v>
      </c>
      <c r="I9">
        <f>SUMIFS(明细及反馈核算!$L:$L,明细及反馈核算!$D:$D,E9,明细及反馈核算!$H:$H,$G$2)</f>
        <v>0</v>
      </c>
      <c r="J9">
        <f>SUMIFS(明细及反馈核算!$L:$L,明细及反馈核算!$D:$D,C9,明细及反馈核算!$H:$H,$J$2)</f>
        <v>0</v>
      </c>
    </row>
    <row r="10" spans="1:15" ht="18" x14ac:dyDescent="0.15">
      <c r="A10" s="8" t="s">
        <v>4</v>
      </c>
      <c r="B10" s="9" t="s">
        <v>41</v>
      </c>
      <c r="C10" s="9" t="s">
        <v>523</v>
      </c>
      <c r="D10" s="2">
        <v>1000</v>
      </c>
      <c r="E10">
        <f>SUMIFS(明细及反馈核算!$L:$L,明细及反馈核算!$D:$D,C10,明细及反馈核算!$H:$H,$E$2)</f>
        <v>0</v>
      </c>
      <c r="F10">
        <f>SUMIFS(明细及反馈核算!$L:$L,明细及反馈核算!$D:$D,C10,明细及反馈核算!$H:$H,$F$2)</f>
        <v>0</v>
      </c>
      <c r="G10">
        <f>SUMIFS(明细及反馈核算!$L:$L,明细及反馈核算!$D:$D,C10,明细及反馈核算!$H:$H,$G$2)</f>
        <v>0</v>
      </c>
      <c r="H10">
        <f>SUMIFS(明细及反馈核算!$L:$L,明细及反馈核算!$D:$D,D10,明细及反馈核算!$H:$H,$G$2)</f>
        <v>0</v>
      </c>
      <c r="I10">
        <f>SUMIFS(明细及反馈核算!$L:$L,明细及反馈核算!$D:$D,E10,明细及反馈核算!$H:$H,$G$2)</f>
        <v>0</v>
      </c>
      <c r="J10">
        <f>SUMIFS(明细及反馈核算!$L:$L,明细及反馈核算!$D:$D,C10,明细及反馈核算!$H:$H,$J$2)</f>
        <v>0</v>
      </c>
    </row>
    <row r="11" spans="1:15" ht="18" x14ac:dyDescent="0.15">
      <c r="A11" s="8" t="s">
        <v>4</v>
      </c>
      <c r="B11" s="9" t="s">
        <v>6</v>
      </c>
      <c r="C11" s="9" t="s">
        <v>488</v>
      </c>
      <c r="D11" s="2">
        <v>1000</v>
      </c>
      <c r="E11">
        <f>SUMIFS(明细及反馈核算!$L:$L,明细及反馈核算!$D:$D,C11,明细及反馈核算!$H:$H,$E$2)</f>
        <v>0</v>
      </c>
      <c r="F11">
        <f>SUMIFS(明细及反馈核算!$L:$L,明细及反馈核算!$D:$D,C11,明细及反馈核算!$H:$H,$F$2)</f>
        <v>0</v>
      </c>
      <c r="G11">
        <f>SUMIFS(明细及反馈核算!$L:$L,明细及反馈核算!$D:$D,C11,明细及反馈核算!$H:$H,$G$2)</f>
        <v>0</v>
      </c>
      <c r="H11">
        <f>SUMIFS(明细及反馈核算!$L:$L,明细及反馈核算!$D:$D,D11,明细及反馈核算!$H:$H,$G$2)</f>
        <v>0</v>
      </c>
      <c r="I11">
        <f>SUMIFS(明细及反馈核算!$L:$L,明细及反馈核算!$D:$D,E11,明细及反馈核算!$H:$H,$G$2)</f>
        <v>0</v>
      </c>
      <c r="J11">
        <f>SUMIFS(明细及反馈核算!$L:$L,明细及反馈核算!$D:$D,C11,明细及反馈核算!$H:$H,$J$2)</f>
        <v>500</v>
      </c>
    </row>
    <row r="12" spans="1:15" ht="18" x14ac:dyDescent="0.15">
      <c r="A12" s="9" t="s">
        <v>4</v>
      </c>
      <c r="B12" s="9" t="s">
        <v>6</v>
      </c>
      <c r="C12" s="9" t="s">
        <v>85</v>
      </c>
      <c r="D12" s="2">
        <v>1000</v>
      </c>
      <c r="E12">
        <f>SUMIFS(明细及反馈核算!$L:$L,明细及反馈核算!$D:$D,C12,明细及反馈核算!$H:$H,$E$2)</f>
        <v>1000</v>
      </c>
      <c r="F12">
        <f>SUMIFS(明细及反馈核算!$L:$L,明细及反馈核算!$D:$D,C12,明细及反馈核算!$H:$H,$F$2)</f>
        <v>0</v>
      </c>
      <c r="G12">
        <f>SUMIFS(明细及反馈核算!$L:$L,明细及反馈核算!$D:$D,C12,明细及反馈核算!$H:$H,$G$2)</f>
        <v>0</v>
      </c>
      <c r="H12">
        <f>SUMIFS(明细及反馈核算!$L:$L,明细及反馈核算!$D:$D,D12,明细及反馈核算!$H:$H,$G$2)</f>
        <v>0</v>
      </c>
      <c r="I12">
        <f>SUMIFS(明细及反馈核算!$L:$L,明细及反馈核算!$D:$D,E12,明细及反馈核算!$H:$H,$G$2)</f>
        <v>0</v>
      </c>
      <c r="J12">
        <f>SUMIFS(明细及反馈核算!$L:$L,明细及反馈核算!$D:$D,C12,明细及反馈核算!$H:$H,$J$2)</f>
        <v>0</v>
      </c>
    </row>
    <row r="13" spans="1:15" ht="18" x14ac:dyDescent="0.15">
      <c r="A13" s="8" t="s">
        <v>4</v>
      </c>
      <c r="B13" s="9" t="s">
        <v>6</v>
      </c>
      <c r="C13" s="9" t="s">
        <v>491</v>
      </c>
      <c r="D13" s="2">
        <v>1000</v>
      </c>
      <c r="E13">
        <f>SUMIFS(明细及反馈核算!$L:$L,明细及反馈核算!$D:$D,C13,明细及反馈核算!$H:$H,$E$2)</f>
        <v>0</v>
      </c>
      <c r="F13">
        <f>SUMIFS(明细及反馈核算!$L:$L,明细及反馈核算!$D:$D,C13,明细及反馈核算!$H:$H,$F$2)</f>
        <v>0</v>
      </c>
      <c r="G13">
        <f>SUMIFS(明细及反馈核算!$L:$L,明细及反馈核算!$D:$D,C13,明细及反馈核算!$H:$H,$G$2)</f>
        <v>0</v>
      </c>
      <c r="H13">
        <f>SUMIFS(明细及反馈核算!$L:$L,明细及反馈核算!$D:$D,D13,明细及反馈核算!$H:$H,$G$2)</f>
        <v>0</v>
      </c>
      <c r="I13">
        <f>SUMIFS(明细及反馈核算!$L:$L,明细及反馈核算!$D:$D,E13,明细及反馈核算!$H:$H,$G$2)</f>
        <v>0</v>
      </c>
      <c r="J13">
        <f>SUMIFS(明细及反馈核算!$L:$L,明细及反馈核算!$D:$D,C13,明细及反馈核算!$H:$H,$J$2)</f>
        <v>500</v>
      </c>
    </row>
    <row r="14" spans="1:15" ht="18" x14ac:dyDescent="0.15">
      <c r="A14" s="8" t="s">
        <v>4</v>
      </c>
      <c r="B14" s="9" t="s">
        <v>6</v>
      </c>
      <c r="C14" s="9" t="s">
        <v>214</v>
      </c>
      <c r="D14" s="2">
        <v>1000</v>
      </c>
      <c r="E14">
        <f>SUMIFS(明细及反馈核算!$L:$L,明细及反馈核算!$D:$D,C14,明细及反馈核算!$H:$H,$E$2)</f>
        <v>0</v>
      </c>
      <c r="F14">
        <f>SUMIFS(明细及反馈核算!$L:$L,明细及反馈核算!$D:$D,C14,明细及反馈核算!$H:$H,$F$2)</f>
        <v>500</v>
      </c>
      <c r="G14">
        <f>SUMIFS(明细及反馈核算!$L:$L,明细及反馈核算!$D:$D,C14,明细及反馈核算!$H:$H,$G$2)</f>
        <v>0</v>
      </c>
      <c r="H14">
        <f>SUMIFS(明细及反馈核算!$L:$L,明细及反馈核算!$D:$D,D14,明细及反馈核算!$H:$H,$G$2)</f>
        <v>0</v>
      </c>
      <c r="I14">
        <f>SUMIFS(明细及反馈核算!$L:$L,明细及反馈核算!$D:$D,E14,明细及反馈核算!$H:$H,$G$2)</f>
        <v>0</v>
      </c>
      <c r="J14">
        <f>SUMIFS(明细及反馈核算!$L:$L,明细及反馈核算!$D:$D,C14,明细及反馈核算!$H:$H,$J$2)</f>
        <v>0</v>
      </c>
    </row>
    <row r="15" spans="1:15" ht="18" x14ac:dyDescent="0.15">
      <c r="A15" s="8" t="s">
        <v>4</v>
      </c>
      <c r="B15" s="9">
        <v>468</v>
      </c>
      <c r="C15" s="9" t="s">
        <v>217</v>
      </c>
      <c r="D15" s="2">
        <v>1000</v>
      </c>
      <c r="E15">
        <f>SUMIFS(明细及反馈核算!$L:$L,明细及反馈核算!$D:$D,C15,明细及反馈核算!$H:$H,$E$2)</f>
        <v>0</v>
      </c>
      <c r="F15">
        <f>SUMIFS(明细及反馈核算!$L:$L,明细及反馈核算!$D:$D,C15,明细及反馈核算!$H:$H,$F$2)</f>
        <v>1000</v>
      </c>
      <c r="G15">
        <f>SUMIFS(明细及反馈核算!$L:$L,明细及反馈核算!$D:$D,C15,明细及反馈核算!$H:$H,$G$2)</f>
        <v>0</v>
      </c>
      <c r="H15">
        <f>SUMIFS(明细及反馈核算!$L:$L,明细及反馈核算!$D:$D,D15,明细及反馈核算!$H:$H,$G$2)</f>
        <v>0</v>
      </c>
      <c r="I15">
        <f>SUMIFS(明细及反馈核算!$L:$L,明细及反馈核算!$D:$D,E15,明细及反馈核算!$H:$H,$G$2)</f>
        <v>0</v>
      </c>
      <c r="J15">
        <f>SUMIFS(明细及反馈核算!$L:$L,明细及反馈核算!$D:$D,C15,明细及反馈核算!$H:$H,$J$2)</f>
        <v>0</v>
      </c>
    </row>
    <row r="16" spans="1:15" ht="18" x14ac:dyDescent="0.15">
      <c r="A16" s="8" t="s">
        <v>4</v>
      </c>
      <c r="B16" s="9">
        <v>468</v>
      </c>
      <c r="C16" s="9" t="s">
        <v>221</v>
      </c>
      <c r="D16" s="2">
        <v>1000</v>
      </c>
      <c r="E16">
        <f>SUMIFS(明细及反馈核算!$L:$L,明细及反馈核算!$D:$D,C16,明细及反馈核算!$H:$H,$E$2)</f>
        <v>0</v>
      </c>
      <c r="F16">
        <f>SUMIFS(明细及反馈核算!$L:$L,明细及反馈核算!$D:$D,C16,明细及反馈核算!$H:$H,$F$2)</f>
        <v>500</v>
      </c>
      <c r="G16">
        <f>SUMIFS(明细及反馈核算!$L:$L,明细及反馈核算!$D:$D,C16,明细及反馈核算!$H:$H,$G$2)</f>
        <v>0</v>
      </c>
      <c r="H16">
        <f>SUMIFS(明细及反馈核算!$L:$L,明细及反馈核算!$D:$D,D16,明细及反馈核算!$H:$H,$G$2)</f>
        <v>0</v>
      </c>
      <c r="I16">
        <f>SUMIFS(明细及反馈核算!$L:$L,明细及反馈核算!$D:$D,E16,明细及反馈核算!$H:$H,$G$2)</f>
        <v>0</v>
      </c>
      <c r="J16">
        <f>SUMIFS(明细及反馈核算!$L:$L,明细及反馈核算!$D:$D,C16,明细及反馈核算!$H:$H,$J$2)</f>
        <v>0</v>
      </c>
    </row>
    <row r="17" spans="1:10" ht="18" x14ac:dyDescent="0.15">
      <c r="A17" s="9" t="s">
        <v>4</v>
      </c>
      <c r="B17" s="9">
        <v>468</v>
      </c>
      <c r="C17" s="9" t="s">
        <v>91</v>
      </c>
      <c r="D17" s="2">
        <v>1000</v>
      </c>
      <c r="E17">
        <f>SUMIFS(明细及反馈核算!$L:$L,明细及反馈核算!$D:$D,C17,明细及反馈核算!$H:$H,$E$2)</f>
        <v>500</v>
      </c>
      <c r="F17">
        <f>SUMIFS(明细及反馈核算!$L:$L,明细及反馈核算!$D:$D,C17,明细及反馈核算!$H:$H,$F$2)</f>
        <v>2000</v>
      </c>
      <c r="G17">
        <f>SUMIFS(明细及反馈核算!$L:$L,明细及反馈核算!$D:$D,C17,明细及反馈核算!$H:$H,$G$2)</f>
        <v>0</v>
      </c>
      <c r="H17">
        <f>SUMIFS(明细及反馈核算!$L:$L,明细及反馈核算!$D:$D,D17,明细及反馈核算!$H:$H,$G$2)</f>
        <v>0</v>
      </c>
      <c r="I17">
        <f>SUMIFS(明细及反馈核算!$L:$L,明细及反馈核算!$D:$D,E17,明细及反馈核算!$H:$H,$G$2)</f>
        <v>0</v>
      </c>
      <c r="J17">
        <f>SUMIFS(明细及反馈核算!$L:$L,明细及反馈核算!$D:$D,C17,明细及反馈核算!$H:$H,$J$2)</f>
        <v>0</v>
      </c>
    </row>
    <row r="18" spans="1:10" ht="18" x14ac:dyDescent="0.15">
      <c r="A18" s="8" t="s">
        <v>4</v>
      </c>
      <c r="B18" s="9">
        <v>468</v>
      </c>
      <c r="C18" s="9" t="s">
        <v>468</v>
      </c>
      <c r="D18" s="2">
        <v>1000</v>
      </c>
      <c r="E18">
        <f>SUMIFS(明细及反馈核算!$L:$L,明细及反馈核算!$D:$D,C18,明细及反馈核算!$H:$H,$E$2)</f>
        <v>0</v>
      </c>
      <c r="F18">
        <f>SUMIFS(明细及反馈核算!$L:$L,明细及反馈核算!$D:$D,C18,明细及反馈核算!$H:$H,$F$2)</f>
        <v>0</v>
      </c>
      <c r="G18">
        <f>SUMIFS(明细及反馈核算!$L:$L,明细及反馈核算!$D:$D,C18,明细及反馈核算!$H:$H,$G$2)</f>
        <v>0</v>
      </c>
      <c r="H18">
        <f>SUMIFS(明细及反馈核算!$L:$L,明细及反馈核算!$D:$D,D18,明细及反馈核算!$H:$H,$G$2)</f>
        <v>0</v>
      </c>
      <c r="I18">
        <f>SUMIFS(明细及反馈核算!$L:$L,明细及反馈核算!$D:$D,E18,明细及反馈核算!$H:$H,$G$2)</f>
        <v>0</v>
      </c>
      <c r="J18">
        <f>SUMIFS(明细及反馈核算!$L:$L,明细及反馈核算!$D:$D,C18,明细及反馈核算!$H:$H,$J$2)</f>
        <v>500</v>
      </c>
    </row>
    <row r="19" spans="1:10" ht="18" x14ac:dyDescent="0.15">
      <c r="A19" s="8" t="s">
        <v>4</v>
      </c>
      <c r="B19" s="9">
        <v>468</v>
      </c>
      <c r="C19" s="9" t="s">
        <v>524</v>
      </c>
      <c r="D19" s="2">
        <v>1000</v>
      </c>
      <c r="E19">
        <f>SUMIFS(明细及反馈核算!$L:$L,明细及反馈核算!$D:$D,C19,明细及反馈核算!$H:$H,$E$2)</f>
        <v>0</v>
      </c>
      <c r="F19">
        <f>SUMIFS(明细及反馈核算!$L:$L,明细及反馈核算!$D:$D,C19,明细及反馈核算!$H:$H,$F$2)</f>
        <v>0</v>
      </c>
      <c r="G19">
        <f>SUMIFS(明细及反馈核算!$L:$L,明细及反馈核算!$D:$D,C19,明细及反馈核算!$H:$H,$G$2)</f>
        <v>0</v>
      </c>
      <c r="H19">
        <f>SUMIFS(明细及反馈核算!$L:$L,明细及反馈核算!$D:$D,D19,明细及反馈核算!$H:$H,$G$2)</f>
        <v>0</v>
      </c>
      <c r="I19">
        <f>SUMIFS(明细及反馈核算!$L:$L,明细及反馈核算!$D:$D,E19,明细及反馈核算!$H:$H,$G$2)</f>
        <v>0</v>
      </c>
      <c r="J19">
        <f>SUMIFS(明细及反馈核算!$L:$L,明细及反馈核算!$D:$D,C19,明细及反馈核算!$H:$H,$J$2)</f>
        <v>0</v>
      </c>
    </row>
    <row r="20" spans="1:10" ht="18" x14ac:dyDescent="0.15">
      <c r="A20" s="8" t="s">
        <v>4</v>
      </c>
      <c r="B20" s="9">
        <v>468</v>
      </c>
      <c r="C20" s="9" t="s">
        <v>525</v>
      </c>
      <c r="D20" s="2">
        <v>1000</v>
      </c>
      <c r="E20">
        <f>SUMIFS(明细及反馈核算!$L:$L,明细及反馈核算!$D:$D,C20,明细及反馈核算!$H:$H,$E$2)</f>
        <v>0</v>
      </c>
      <c r="F20">
        <f>SUMIFS(明细及反馈核算!$L:$L,明细及反馈核算!$D:$D,C20,明细及反馈核算!$H:$H,$F$2)</f>
        <v>0</v>
      </c>
      <c r="G20">
        <f>SUMIFS(明细及反馈核算!$L:$L,明细及反馈核算!$D:$D,C20,明细及反馈核算!$H:$H,$G$2)</f>
        <v>0</v>
      </c>
      <c r="H20">
        <f>SUMIFS(明细及反馈核算!$L:$L,明细及反馈核算!$D:$D,D20,明细及反馈核算!$H:$H,$G$2)</f>
        <v>0</v>
      </c>
      <c r="I20">
        <f>SUMIFS(明细及反馈核算!$L:$L,明细及反馈核算!$D:$D,E20,明细及反馈核算!$H:$H,$G$2)</f>
        <v>0</v>
      </c>
      <c r="J20">
        <f>SUMIFS(明细及反馈核算!$L:$L,明细及反馈核算!$D:$D,C20,明细及反馈核算!$H:$H,$J$2)</f>
        <v>0</v>
      </c>
    </row>
    <row r="21" spans="1:10" ht="18" x14ac:dyDescent="0.15">
      <c r="A21" s="9" t="s">
        <v>4</v>
      </c>
      <c r="B21" s="9" t="s">
        <v>12</v>
      </c>
      <c r="C21" s="9" t="s">
        <v>95</v>
      </c>
      <c r="D21" s="2">
        <v>1000</v>
      </c>
      <c r="E21">
        <f>SUMIFS(明细及反馈核算!$L:$L,明细及反馈核算!$D:$D,C21,明细及反馈核算!$H:$H,$E$2)</f>
        <v>500</v>
      </c>
      <c r="F21">
        <f>SUMIFS(明细及反馈核算!$L:$L,明细及反馈核算!$D:$D,C21,明细及反馈核算!$H:$H,$F$2)</f>
        <v>0</v>
      </c>
      <c r="G21">
        <f>SUMIFS(明细及反馈核算!$L:$L,明细及反馈核算!$D:$D,C21,明细及反馈核算!$H:$H,$G$2)</f>
        <v>500</v>
      </c>
      <c r="H21">
        <f>SUMIFS(明细及反馈核算!$L:$L,明细及反馈核算!$D:$D,D21,明细及反馈核算!$H:$H,$G$2)</f>
        <v>0</v>
      </c>
      <c r="I21">
        <f>SUMIFS(明细及反馈核算!$L:$L,明细及反馈核算!$D:$D,E21,明细及反馈核算!$H:$H,$G$2)</f>
        <v>0</v>
      </c>
      <c r="J21">
        <f>SUMIFS(明细及反馈核算!$L:$L,明细及反馈核算!$D:$D,C21,明细及反馈核算!$H:$H,$J$2)</f>
        <v>0</v>
      </c>
    </row>
    <row r="22" spans="1:10" ht="18" x14ac:dyDescent="0.15">
      <c r="A22" s="9" t="s">
        <v>4</v>
      </c>
      <c r="B22" s="9" t="s">
        <v>12</v>
      </c>
      <c r="C22" s="9" t="s">
        <v>99</v>
      </c>
      <c r="D22" s="2">
        <v>1000</v>
      </c>
      <c r="E22">
        <f>SUMIFS(明细及反馈核算!$L:$L,明细及反馈核算!$D:$D,C22,明细及反馈核算!$H:$H,$E$2)</f>
        <v>500</v>
      </c>
      <c r="F22">
        <f>SUMIFS(明细及反馈核算!$L:$L,明细及反馈核算!$D:$D,C22,明细及反馈核算!$H:$H,$F$2)</f>
        <v>0</v>
      </c>
      <c r="G22">
        <f>SUMIFS(明细及反馈核算!$L:$L,明细及反馈核算!$D:$D,C22,明细及反馈核算!$H:$H,$G$2)</f>
        <v>0</v>
      </c>
      <c r="H22">
        <f>SUMIFS(明细及反馈核算!$L:$L,明细及反馈核算!$D:$D,D22,明细及反馈核算!$H:$H,$G$2)</f>
        <v>0</v>
      </c>
      <c r="I22">
        <f>SUMIFS(明细及反馈核算!$L:$L,明细及反馈核算!$D:$D,E22,明细及反馈核算!$H:$H,$G$2)</f>
        <v>0</v>
      </c>
      <c r="J22">
        <f>SUMIFS(明细及反馈核算!$L:$L,明细及反馈核算!$D:$D,C22,明细及反馈核算!$H:$H,$J$2)</f>
        <v>0</v>
      </c>
    </row>
    <row r="23" spans="1:10" ht="18" x14ac:dyDescent="0.15">
      <c r="A23" s="8" t="s">
        <v>4</v>
      </c>
      <c r="B23" s="9" t="s">
        <v>12</v>
      </c>
      <c r="C23" s="9" t="s">
        <v>230</v>
      </c>
      <c r="D23" s="2">
        <v>1000</v>
      </c>
      <c r="E23">
        <f>SUMIFS(明细及反馈核算!$L:$L,明细及反馈核算!$D:$D,C23,明细及反馈核算!$H:$H,$E$2)</f>
        <v>0</v>
      </c>
      <c r="F23">
        <f>SUMIFS(明细及反馈核算!$L:$L,明细及反馈核算!$D:$D,C23,明细及反馈核算!$H:$H,$F$2)</f>
        <v>500</v>
      </c>
      <c r="G23">
        <f>SUMIFS(明细及反馈核算!$L:$L,明细及反馈核算!$D:$D,C23,明细及反馈核算!$H:$H,$G$2)</f>
        <v>0</v>
      </c>
      <c r="H23">
        <f>SUMIFS(明细及反馈核算!$L:$L,明细及反馈核算!$D:$D,D23,明细及反馈核算!$H:$H,$G$2)</f>
        <v>0</v>
      </c>
      <c r="I23">
        <f>SUMIFS(明细及反馈核算!$L:$L,明细及反馈核算!$D:$D,E23,明细及反馈核算!$H:$H,$G$2)</f>
        <v>0</v>
      </c>
      <c r="J23">
        <f>SUMIFS(明细及反馈核算!$L:$L,明细及反馈核算!$D:$D,C23,明细及反馈核算!$H:$H,$J$2)</f>
        <v>0</v>
      </c>
    </row>
    <row r="24" spans="1:10" ht="18" x14ac:dyDescent="0.15">
      <c r="A24" s="8" t="s">
        <v>4</v>
      </c>
      <c r="B24" s="9" t="s">
        <v>12</v>
      </c>
      <c r="C24" s="9" t="s">
        <v>499</v>
      </c>
      <c r="D24" s="2">
        <v>1000</v>
      </c>
      <c r="E24">
        <f>SUMIFS(明细及反馈核算!$L:$L,明细及反馈核算!$D:$D,C24,明细及反馈核算!$H:$H,$E$2)</f>
        <v>0</v>
      </c>
      <c r="F24">
        <f>SUMIFS(明细及反馈核算!$L:$L,明细及反馈核算!$D:$D,C24,明细及反馈核算!$H:$H,$F$2)</f>
        <v>0</v>
      </c>
      <c r="G24">
        <f>SUMIFS(明细及反馈核算!$L:$L,明细及反馈核算!$D:$D,C24,明细及反馈核算!$H:$H,$G$2)</f>
        <v>0</v>
      </c>
      <c r="H24">
        <f>SUMIFS(明细及反馈核算!$L:$L,明细及反馈核算!$D:$D,D24,明细及反馈核算!$H:$H,$G$2)</f>
        <v>0</v>
      </c>
      <c r="I24">
        <f>SUMIFS(明细及反馈核算!$L:$L,明细及反馈核算!$D:$D,E24,明细及反馈核算!$H:$H,$G$2)</f>
        <v>0</v>
      </c>
      <c r="J24">
        <f>SUMIFS(明细及反馈核算!$L:$L,明细及反馈核算!$D:$D,C24,明细及反馈核算!$H:$H,$J$2)</f>
        <v>500</v>
      </c>
    </row>
    <row r="25" spans="1:10" ht="18" x14ac:dyDescent="0.15">
      <c r="A25" s="8" t="s">
        <v>4</v>
      </c>
      <c r="B25" s="9" t="s">
        <v>12</v>
      </c>
      <c r="C25" s="9" t="s">
        <v>318</v>
      </c>
      <c r="D25" s="2">
        <v>1000</v>
      </c>
      <c r="E25">
        <f>SUMIFS(明细及反馈核算!$L:$L,明细及反馈核算!$D:$D,C25,明细及反馈核算!$H:$H,$E$2)</f>
        <v>0</v>
      </c>
      <c r="F25">
        <f>SUMIFS(明细及反馈核算!$L:$L,明细及反馈核算!$D:$D,C25,明细及反馈核算!$H:$H,$F$2)</f>
        <v>0</v>
      </c>
      <c r="G25">
        <f>SUMIFS(明细及反馈核算!$L:$L,明细及反馈核算!$D:$D,C25,明细及反馈核算!$H:$H,$G$2)</f>
        <v>500</v>
      </c>
      <c r="H25">
        <f>SUMIFS(明细及反馈核算!$L:$L,明细及反馈核算!$D:$D,D25,明细及反馈核算!$H:$H,$G$2)</f>
        <v>0</v>
      </c>
      <c r="I25">
        <f>SUMIFS(明细及反馈核算!$L:$L,明细及反馈核算!$D:$D,E25,明细及反馈核算!$H:$H,$G$2)</f>
        <v>0</v>
      </c>
      <c r="J25">
        <f>SUMIFS(明细及反馈核算!$L:$L,明细及反馈核算!$D:$D,C25,明细及反馈核算!$H:$H,$J$2)</f>
        <v>0</v>
      </c>
    </row>
    <row r="26" spans="1:10" ht="18" x14ac:dyDescent="0.15">
      <c r="A26" s="8" t="s">
        <v>39</v>
      </c>
      <c r="B26" s="9" t="s">
        <v>38</v>
      </c>
      <c r="C26" s="9" t="s">
        <v>526</v>
      </c>
      <c r="D26" s="2">
        <v>1000</v>
      </c>
      <c r="E26">
        <f>SUMIFS(明细及反馈核算!$L:$L,明细及反馈核算!$D:$D,C26,明细及反馈核算!$H:$H,$E$2)</f>
        <v>0</v>
      </c>
      <c r="F26">
        <f>SUMIFS(明细及反馈核算!$L:$L,明细及反馈核算!$D:$D,C26,明细及反馈核算!$H:$H,$F$2)</f>
        <v>0</v>
      </c>
      <c r="G26">
        <f>SUMIFS(明细及反馈核算!$L:$L,明细及反馈核算!$D:$D,C26,明细及反馈核算!$H:$H,$G$2)</f>
        <v>0</v>
      </c>
      <c r="H26">
        <f>SUMIFS(明细及反馈核算!$L:$L,明细及反馈核算!$D:$D,D26,明细及反馈核算!$H:$H,$G$2)</f>
        <v>0</v>
      </c>
      <c r="I26">
        <f>SUMIFS(明细及反馈核算!$L:$L,明细及反馈核算!$D:$D,E26,明细及反馈核算!$H:$H,$G$2)</f>
        <v>0</v>
      </c>
      <c r="J26">
        <f>SUMIFS(明细及反馈核算!$L:$L,明细及反馈核算!$D:$D,C26,明细及反馈核算!$H:$H,$J$2)</f>
        <v>0</v>
      </c>
    </row>
    <row r="27" spans="1:10" ht="18" x14ac:dyDescent="0.15">
      <c r="A27" s="9" t="s">
        <v>39</v>
      </c>
      <c r="B27" s="9" t="s">
        <v>38</v>
      </c>
      <c r="C27" s="9" t="s">
        <v>102</v>
      </c>
      <c r="D27" s="2">
        <v>1000</v>
      </c>
      <c r="E27">
        <f>SUMIFS(明细及反馈核算!$L:$L,明细及反馈核算!$D:$D,C27,明细及反馈核算!$H:$H,$E$2)</f>
        <v>2000</v>
      </c>
      <c r="F27">
        <f>SUMIFS(明细及反馈核算!$L:$L,明细及反馈核算!$D:$D,C27,明细及反馈核算!$H:$H,$F$2)</f>
        <v>1666</v>
      </c>
      <c r="G27">
        <f>SUMIFS(明细及反馈核算!$L:$L,明细及反馈核算!$D:$D,C27,明细及反馈核算!$H:$H,$G$2)</f>
        <v>1000</v>
      </c>
      <c r="H27">
        <f>SUMIFS(明细及反馈核算!$L:$L,明细及反馈核算!$D:$D,D27,明细及反馈核算!$H:$H,$G$2)</f>
        <v>0</v>
      </c>
      <c r="I27">
        <f>SUMIFS(明细及反馈核算!$L:$L,明细及反馈核算!$D:$D,E27,明细及反馈核算!$H:$H,$G$2)</f>
        <v>0</v>
      </c>
      <c r="J27">
        <f>SUMIFS(明细及反馈核算!$L:$L,明细及反馈核算!$D:$D,C27,明细及反馈核算!$H:$H,$J$2)</f>
        <v>1000</v>
      </c>
    </row>
    <row r="28" spans="1:10" ht="18" x14ac:dyDescent="0.15">
      <c r="A28" s="9" t="s">
        <v>39</v>
      </c>
      <c r="B28" s="9" t="s">
        <v>38</v>
      </c>
      <c r="C28" s="9" t="s">
        <v>112</v>
      </c>
      <c r="D28" s="2">
        <v>1000</v>
      </c>
      <c r="E28">
        <f>SUMIFS(明细及反馈核算!$L:$L,明细及反馈核算!$D:$D,C28,明细及反馈核算!$H:$H,$E$2)</f>
        <v>1000</v>
      </c>
      <c r="F28">
        <f>SUMIFS(明细及反馈核算!$L:$L,明细及反馈核算!$D:$D,C28,明细及反馈核算!$H:$H,$F$2)</f>
        <v>0</v>
      </c>
      <c r="G28">
        <f>SUMIFS(明细及反馈核算!$L:$L,明细及反馈核算!$D:$D,C28,明细及反馈核算!$H:$H,$G$2)</f>
        <v>0</v>
      </c>
      <c r="H28">
        <f>SUMIFS(明细及反馈核算!$L:$L,明细及反馈核算!$D:$D,D28,明细及反馈核算!$H:$H,$G$2)</f>
        <v>0</v>
      </c>
      <c r="I28">
        <f>SUMIFS(明细及反馈核算!$L:$L,明细及反馈核算!$D:$D,E28,明细及反馈核算!$H:$H,$G$2)</f>
        <v>0</v>
      </c>
      <c r="J28">
        <f>SUMIFS(明细及反馈核算!$L:$L,明细及反馈核算!$D:$D,C28,明细及反馈核算!$H:$H,$J$2)</f>
        <v>0</v>
      </c>
    </row>
    <row r="29" spans="1:10" ht="18" x14ac:dyDescent="0.15">
      <c r="A29" s="8" t="s">
        <v>39</v>
      </c>
      <c r="B29" s="9" t="s">
        <v>38</v>
      </c>
      <c r="C29" s="9" t="s">
        <v>323</v>
      </c>
      <c r="D29" s="2">
        <v>1000</v>
      </c>
      <c r="E29">
        <f>SUMIFS(明细及反馈核算!$L:$L,明细及反馈核算!$D:$D,C29,明细及反馈核算!$H:$H,$E$2)</f>
        <v>0</v>
      </c>
      <c r="F29">
        <f>SUMIFS(明细及反馈核算!$L:$L,明细及反馈核算!$D:$D,C29,明细及反馈核算!$H:$H,$F$2)</f>
        <v>0</v>
      </c>
      <c r="G29">
        <f>SUMIFS(明细及反馈核算!$L:$L,明细及反馈核算!$D:$D,C29,明细及反馈核算!$H:$H,$G$2)</f>
        <v>500</v>
      </c>
      <c r="H29">
        <f>SUMIFS(明细及反馈核算!$L:$L,明细及反馈核算!$D:$D,D29,明细及反馈核算!$H:$H,$G$2)</f>
        <v>0</v>
      </c>
      <c r="I29">
        <f>SUMIFS(明细及反馈核算!$L:$L,明细及反馈核算!$D:$D,E29,明细及反馈核算!$H:$H,$G$2)</f>
        <v>0</v>
      </c>
      <c r="J29">
        <f>SUMIFS(明细及反馈核算!$L:$L,明细及反馈核算!$D:$D,C29,明细及反馈核算!$H:$H,$J$2)</f>
        <v>745</v>
      </c>
    </row>
    <row r="30" spans="1:10" ht="18" x14ac:dyDescent="0.15">
      <c r="A30" s="8" t="s">
        <v>39</v>
      </c>
      <c r="B30" s="9" t="s">
        <v>38</v>
      </c>
      <c r="C30" s="9" t="s">
        <v>527</v>
      </c>
      <c r="D30" s="2">
        <v>1000</v>
      </c>
      <c r="E30">
        <f>SUMIFS(明细及反馈核算!$L:$L,明细及反馈核算!$D:$D,C30,明细及反馈核算!$H:$H,$E$2)</f>
        <v>0</v>
      </c>
      <c r="F30">
        <f>SUMIFS(明细及反馈核算!$L:$L,明细及反馈核算!$D:$D,C30,明细及反馈核算!$H:$H,$F$2)</f>
        <v>0</v>
      </c>
      <c r="G30">
        <f>SUMIFS(明细及反馈核算!$L:$L,明细及反馈核算!$D:$D,C30,明细及反馈核算!$H:$H,$G$2)</f>
        <v>0</v>
      </c>
      <c r="H30">
        <f>SUMIFS(明细及反馈核算!$L:$L,明细及反馈核算!$D:$D,D30,明细及反馈核算!$H:$H,$G$2)</f>
        <v>0</v>
      </c>
      <c r="I30">
        <f>SUMIFS(明细及反馈核算!$L:$L,明细及反馈核算!$D:$D,E30,明细及反馈核算!$H:$H,$G$2)</f>
        <v>0</v>
      </c>
      <c r="J30">
        <f>SUMIFS(明细及反馈核算!$L:$L,明细及反馈核算!$D:$D,C30,明细及反馈核算!$H:$H,$J$2)</f>
        <v>0</v>
      </c>
    </row>
    <row r="31" spans="1:10" ht="18" x14ac:dyDescent="0.15">
      <c r="A31" s="8" t="s">
        <v>39</v>
      </c>
      <c r="B31" s="9" t="s">
        <v>38</v>
      </c>
      <c r="C31" s="9" t="s">
        <v>237</v>
      </c>
      <c r="D31" s="2">
        <v>1000</v>
      </c>
      <c r="E31">
        <f>SUMIFS(明细及反馈核算!$L:$L,明细及反馈核算!$D:$D,C31,明细及反馈核算!$H:$H,$E$2)</f>
        <v>0</v>
      </c>
      <c r="F31">
        <f>SUMIFS(明细及反馈核算!$L:$L,明细及反馈核算!$D:$D,C31,明细及反馈核算!$H:$H,$F$2)</f>
        <v>1000</v>
      </c>
      <c r="G31">
        <f>SUMIFS(明细及反馈核算!$L:$L,明细及反馈核算!$D:$D,C31,明细及反馈核算!$H:$H,$G$2)</f>
        <v>0</v>
      </c>
      <c r="H31">
        <f>SUMIFS(明细及反馈核算!$L:$L,明细及反馈核算!$D:$D,D31,明细及反馈核算!$H:$H,$G$2)</f>
        <v>0</v>
      </c>
      <c r="I31">
        <f>SUMIFS(明细及反馈核算!$L:$L,明细及反馈核算!$D:$D,E31,明细及反馈核算!$H:$H,$G$2)</f>
        <v>0</v>
      </c>
      <c r="J31">
        <f>SUMIFS(明细及反馈核算!$L:$L,明细及反馈核算!$D:$D,C31,明细及反馈核算!$H:$H,$J$2)</f>
        <v>0</v>
      </c>
    </row>
    <row r="32" spans="1:10" ht="18" x14ac:dyDescent="0.15">
      <c r="A32" s="8" t="s">
        <v>39</v>
      </c>
      <c r="B32" s="9" t="s">
        <v>40</v>
      </c>
      <c r="C32" s="9" t="s">
        <v>241</v>
      </c>
      <c r="D32" s="2">
        <v>1000</v>
      </c>
      <c r="E32">
        <f>SUMIFS(明细及反馈核算!$L:$L,明细及反馈核算!$D:$D,C32,明细及反馈核算!$H:$H,$E$2)</f>
        <v>0</v>
      </c>
      <c r="F32">
        <f>SUMIFS(明细及反馈核算!$L:$L,明细及反馈核算!$D:$D,C32,明细及反馈核算!$H:$H,$F$2)</f>
        <v>500</v>
      </c>
      <c r="G32">
        <f>SUMIFS(明细及反馈核算!$L:$L,明细及反馈核算!$D:$D,C32,明细及反馈核算!$H:$H,$G$2)</f>
        <v>500</v>
      </c>
      <c r="H32">
        <f>SUMIFS(明细及反馈核算!$L:$L,明细及反馈核算!$D:$D,D32,明细及反馈核算!$H:$H,$G$2)</f>
        <v>0</v>
      </c>
      <c r="I32">
        <f>SUMIFS(明细及反馈核算!$L:$L,明细及反馈核算!$D:$D,E32,明细及反馈核算!$H:$H,$G$2)</f>
        <v>0</v>
      </c>
      <c r="J32">
        <f>SUMIFS(明细及反馈核算!$L:$L,明细及反馈核算!$D:$D,C32,明细及反馈核算!$H:$H,$J$2)</f>
        <v>0</v>
      </c>
    </row>
    <row r="33" spans="1:10" ht="18" x14ac:dyDescent="0.15">
      <c r="A33" s="8" t="s">
        <v>39</v>
      </c>
      <c r="B33" s="9" t="s">
        <v>40</v>
      </c>
      <c r="C33" s="9" t="s">
        <v>246</v>
      </c>
      <c r="D33" s="2">
        <v>1000</v>
      </c>
      <c r="E33">
        <f>SUMIFS(明细及反馈核算!$L:$L,明细及反馈核算!$D:$D,C33,明细及反馈核算!$H:$H,$E$2)</f>
        <v>0</v>
      </c>
      <c r="F33">
        <f>SUMIFS(明细及反馈核算!$L:$L,明细及反馈核算!$D:$D,C33,明细及反馈核算!$H:$H,$F$2)</f>
        <v>500</v>
      </c>
      <c r="G33">
        <f>SUMIFS(明细及反馈核算!$L:$L,明细及反馈核算!$D:$D,C33,明细及反馈核算!$H:$H,$G$2)</f>
        <v>0</v>
      </c>
      <c r="H33">
        <f>SUMIFS(明细及反馈核算!$L:$L,明细及反馈核算!$D:$D,D33,明细及反馈核算!$H:$H,$G$2)</f>
        <v>0</v>
      </c>
      <c r="I33">
        <f>SUMIFS(明细及反馈核算!$L:$L,明细及反馈核算!$D:$D,E33,明细及反馈核算!$H:$H,$G$2)</f>
        <v>0</v>
      </c>
      <c r="J33">
        <f>SUMIFS(明细及反馈核算!$L:$L,明细及反馈核算!$D:$D,C33,明细及反馈核算!$H:$H,$J$2)</f>
        <v>0</v>
      </c>
    </row>
    <row r="34" spans="1:10" ht="18" x14ac:dyDescent="0.15">
      <c r="A34" s="9" t="s">
        <v>39</v>
      </c>
      <c r="B34" s="9" t="s">
        <v>40</v>
      </c>
      <c r="C34" s="9" t="s">
        <v>118</v>
      </c>
      <c r="D34" s="2">
        <v>1000</v>
      </c>
      <c r="E34">
        <f>SUMIFS(明细及反馈核算!$L:$L,明细及反馈核算!$D:$D,C34,明细及反馈核算!$H:$H,$E$2)</f>
        <v>500</v>
      </c>
      <c r="F34">
        <f>SUMIFS(明细及反馈核算!$L:$L,明细及反馈核算!$D:$D,C34,明细及反馈核算!$H:$H,$F$2)</f>
        <v>0</v>
      </c>
      <c r="G34">
        <f>SUMIFS(明细及反馈核算!$L:$L,明细及反馈核算!$D:$D,C34,明细及反馈核算!$H:$H,$G$2)</f>
        <v>0</v>
      </c>
      <c r="H34">
        <f>SUMIFS(明细及反馈核算!$L:$L,明细及反馈核算!$D:$D,D34,明细及反馈核算!$H:$H,$G$2)</f>
        <v>0</v>
      </c>
      <c r="I34">
        <f>SUMIFS(明细及反馈核算!$L:$L,明细及反馈核算!$D:$D,E34,明细及反馈核算!$H:$H,$G$2)</f>
        <v>0</v>
      </c>
      <c r="J34">
        <f>SUMIFS(明细及反馈核算!$L:$L,明细及反馈核算!$D:$D,C34,明细及反馈核算!$H:$H,$J$2)</f>
        <v>0</v>
      </c>
    </row>
    <row r="35" spans="1:10" ht="18" x14ac:dyDescent="0.15">
      <c r="A35" s="9" t="s">
        <v>39</v>
      </c>
      <c r="B35" s="9" t="s">
        <v>40</v>
      </c>
      <c r="C35" s="9" t="s">
        <v>122</v>
      </c>
      <c r="D35" s="2">
        <v>1000</v>
      </c>
      <c r="E35">
        <f>SUMIFS(明细及反馈核算!$L:$L,明细及反馈核算!$D:$D,C35,明细及反馈核算!$H:$H,$E$2)</f>
        <v>500</v>
      </c>
      <c r="F35">
        <f>SUMIFS(明细及反馈核算!$L:$L,明细及反馈核算!$D:$D,C35,明细及反馈核算!$H:$H,$F$2)</f>
        <v>500</v>
      </c>
      <c r="G35">
        <f>SUMIFS(明细及反馈核算!$L:$L,明细及反馈核算!$D:$D,C35,明细及反馈核算!$H:$H,$G$2)</f>
        <v>0</v>
      </c>
      <c r="H35">
        <f>SUMIFS(明细及反馈核算!$L:$L,明细及反馈核算!$D:$D,D35,明细及反馈核算!$H:$H,$G$2)</f>
        <v>0</v>
      </c>
      <c r="I35">
        <f>SUMIFS(明细及反馈核算!$L:$L,明细及反馈核算!$D:$D,E35,明细及反馈核算!$H:$H,$G$2)</f>
        <v>0</v>
      </c>
      <c r="J35">
        <f>SUMIFS(明细及反馈核算!$L:$L,明细及反馈核算!$D:$D,C35,明细及反馈核算!$H:$H,$J$2)</f>
        <v>1000</v>
      </c>
    </row>
    <row r="36" spans="1:10" ht="18" x14ac:dyDescent="0.15">
      <c r="A36" s="8" t="s">
        <v>15</v>
      </c>
      <c r="B36" s="9" t="s">
        <v>17</v>
      </c>
      <c r="C36" s="9" t="s">
        <v>331</v>
      </c>
      <c r="D36" s="2">
        <v>1000</v>
      </c>
      <c r="E36">
        <f>SUMIFS(明细及反馈核算!$L:$L,明细及反馈核算!$D:$D,C36,明细及反馈核算!$H:$H,$E$2)</f>
        <v>0</v>
      </c>
      <c r="F36">
        <f>SUMIFS(明细及反馈核算!$L:$L,明细及反馈核算!$D:$D,C36,明细及反馈核算!$H:$H,$F$2)</f>
        <v>0</v>
      </c>
      <c r="G36">
        <f>SUMIFS(明细及反馈核算!$L:$L,明细及反馈核算!$D:$D,C36,明细及反馈核算!$H:$H,$G$2)</f>
        <v>500</v>
      </c>
      <c r="H36">
        <f>SUMIFS(明细及反馈核算!$L:$L,明细及反馈核算!$D:$D,D36,明细及反馈核算!$H:$H,$G$2)</f>
        <v>0</v>
      </c>
      <c r="I36">
        <f>SUMIFS(明细及反馈核算!$L:$L,明细及反馈核算!$D:$D,E36,明细及反馈核算!$H:$H,$G$2)</f>
        <v>0</v>
      </c>
      <c r="J36">
        <f>SUMIFS(明细及反馈核算!$L:$L,明细及反馈核算!$D:$D,C36,明细及反馈核算!$H:$H,$J$2)</f>
        <v>500</v>
      </c>
    </row>
    <row r="37" spans="1:10" ht="18" x14ac:dyDescent="0.15">
      <c r="A37" s="9" t="s">
        <v>15</v>
      </c>
      <c r="B37" s="9" t="s">
        <v>17</v>
      </c>
      <c r="C37" s="9" t="s">
        <v>125</v>
      </c>
      <c r="D37" s="2">
        <v>1000</v>
      </c>
      <c r="E37">
        <f>SUMIFS(明细及反馈核算!$L:$L,明细及反馈核算!$D:$D,C37,明细及反馈核算!$H:$H,$E$2)</f>
        <v>500</v>
      </c>
      <c r="F37">
        <f>SUMIFS(明细及反馈核算!$L:$L,明细及反馈核算!$D:$D,C37,明细及反馈核算!$H:$H,$F$2)</f>
        <v>500</v>
      </c>
      <c r="G37">
        <f>SUMIFS(明细及反馈核算!$L:$L,明细及反馈核算!$D:$D,C37,明细及反馈核算!$H:$H,$G$2)</f>
        <v>0</v>
      </c>
      <c r="H37">
        <f>SUMIFS(明细及反馈核算!$L:$L,明细及反馈核算!$D:$D,D37,明细及反馈核算!$H:$H,$G$2)</f>
        <v>0</v>
      </c>
      <c r="I37">
        <f>SUMIFS(明细及反馈核算!$L:$L,明细及反馈核算!$D:$D,E37,明细及反馈核算!$H:$H,$G$2)</f>
        <v>0</v>
      </c>
      <c r="J37">
        <f>SUMIFS(明细及反馈核算!$L:$L,明细及反馈核算!$D:$D,C37,明细及反馈核算!$H:$H,$J$2)</f>
        <v>1000</v>
      </c>
    </row>
    <row r="38" spans="1:10" ht="18" x14ac:dyDescent="0.15">
      <c r="A38" s="9" t="s">
        <v>15</v>
      </c>
      <c r="B38" s="9" t="s">
        <v>17</v>
      </c>
      <c r="C38" s="9" t="s">
        <v>128</v>
      </c>
      <c r="D38" s="2">
        <v>1000</v>
      </c>
      <c r="E38">
        <f>SUMIFS(明细及反馈核算!$L:$L,明细及反馈核算!$D:$D,C38,明细及反馈核算!$H:$H,$E$2)</f>
        <v>500</v>
      </c>
      <c r="F38">
        <f>SUMIFS(明细及反馈核算!$L:$L,明细及反馈核算!$D:$D,C38,明细及反馈核算!$H:$H,$F$2)</f>
        <v>0</v>
      </c>
      <c r="G38">
        <f>SUMIFS(明细及反馈核算!$L:$L,明细及反馈核算!$D:$D,C38,明细及反馈核算!$H:$H,$G$2)</f>
        <v>0</v>
      </c>
      <c r="H38">
        <f>SUMIFS(明细及反馈核算!$L:$L,明细及反馈核算!$D:$D,D38,明细及反馈核算!$H:$H,$G$2)</f>
        <v>0</v>
      </c>
      <c r="I38">
        <f>SUMIFS(明细及反馈核算!$L:$L,明细及反馈核算!$D:$D,E38,明细及反馈核算!$H:$H,$G$2)</f>
        <v>0</v>
      </c>
      <c r="J38">
        <f>SUMIFS(明细及反馈核算!$L:$L,明细及反馈核算!$D:$D,C38,明细及反馈核算!$H:$H,$J$2)</f>
        <v>0</v>
      </c>
    </row>
    <row r="39" spans="1:10" ht="18" x14ac:dyDescent="0.15">
      <c r="A39" s="9" t="s">
        <v>15</v>
      </c>
      <c r="B39" s="9" t="s">
        <v>20</v>
      </c>
      <c r="C39" s="9" t="s">
        <v>131</v>
      </c>
      <c r="D39" s="2">
        <v>1000</v>
      </c>
      <c r="E39">
        <f>SUMIFS(明细及反馈核算!$L:$L,明细及反馈核算!$D:$D,C39,明细及反馈核算!$H:$H,$E$2)</f>
        <v>500</v>
      </c>
      <c r="F39">
        <f>SUMIFS(明细及反馈核算!$L:$L,明细及反馈核算!$D:$D,C39,明细及反馈核算!$H:$H,$F$2)</f>
        <v>0</v>
      </c>
      <c r="G39">
        <f>SUMIFS(明细及反馈核算!$L:$L,明细及反馈核算!$D:$D,C39,明细及反馈核算!$H:$H,$G$2)</f>
        <v>0</v>
      </c>
      <c r="H39">
        <f>SUMIFS(明细及反馈核算!$L:$L,明细及反馈核算!$D:$D,D39,明细及反馈核算!$H:$H,$G$2)</f>
        <v>0</v>
      </c>
      <c r="I39">
        <f>SUMIFS(明细及反馈核算!$L:$L,明细及反馈核算!$D:$D,E39,明细及反馈核算!$H:$H,$G$2)</f>
        <v>0</v>
      </c>
      <c r="J39">
        <f>SUMIFS(明细及反馈核算!$L:$L,明细及反馈核算!$D:$D,C39,明细及反馈核算!$H:$H,$J$2)</f>
        <v>0</v>
      </c>
    </row>
    <row r="40" spans="1:10" ht="18" x14ac:dyDescent="0.15">
      <c r="A40" s="9" t="s">
        <v>15</v>
      </c>
      <c r="B40" s="9" t="s">
        <v>20</v>
      </c>
      <c r="C40" s="9" t="s">
        <v>133</v>
      </c>
      <c r="D40" s="2">
        <v>1000</v>
      </c>
      <c r="E40">
        <f>SUMIFS(明细及反馈核算!$L:$L,明细及反馈核算!$D:$D,C40,明细及反馈核算!$H:$H,$E$2)</f>
        <v>500</v>
      </c>
      <c r="F40">
        <f>SUMIFS(明细及反馈核算!$L:$L,明细及反馈核算!$D:$D,C40,明细及反馈核算!$H:$H,$F$2)</f>
        <v>0</v>
      </c>
      <c r="G40">
        <f>SUMIFS(明细及反馈核算!$L:$L,明细及反馈核算!$D:$D,C40,明细及反馈核算!$H:$H,$G$2)</f>
        <v>0</v>
      </c>
      <c r="H40">
        <f>SUMIFS(明细及反馈核算!$L:$L,明细及反馈核算!$D:$D,D40,明细及反馈核算!$H:$H,$G$2)</f>
        <v>0</v>
      </c>
      <c r="I40">
        <f>SUMIFS(明细及反馈核算!$L:$L,明细及反馈核算!$D:$D,E40,明细及反馈核算!$H:$H,$G$2)</f>
        <v>0</v>
      </c>
      <c r="J40">
        <f>SUMIFS(明细及反馈核算!$L:$L,明细及反馈核算!$D:$D,C40,明细及反馈核算!$H:$H,$J$2)</f>
        <v>0</v>
      </c>
    </row>
    <row r="41" spans="1:10" ht="18" x14ac:dyDescent="0.15">
      <c r="A41" s="8" t="s">
        <v>15</v>
      </c>
      <c r="B41" s="9" t="s">
        <v>20</v>
      </c>
      <c r="C41" s="9" t="s">
        <v>459</v>
      </c>
      <c r="D41" s="2">
        <v>1000</v>
      </c>
      <c r="E41">
        <f>SUMIFS(明细及反馈核算!$L:$L,明细及反馈核算!$D:$D,C41,明细及反馈核算!$H:$H,$E$2)</f>
        <v>0</v>
      </c>
      <c r="F41">
        <f>SUMIFS(明细及反馈核算!$L:$L,明细及反馈核算!$D:$D,C41,明细及反馈核算!$H:$H,$F$2)</f>
        <v>0</v>
      </c>
      <c r="G41">
        <f>SUMIFS(明细及反馈核算!$L:$L,明细及反馈核算!$D:$D,C41,明细及反馈核算!$H:$H,$G$2)</f>
        <v>0</v>
      </c>
      <c r="H41">
        <f>SUMIFS(明细及反馈核算!$L:$L,明细及反馈核算!$D:$D,D41,明细及反馈核算!$H:$H,$G$2)</f>
        <v>0</v>
      </c>
      <c r="I41">
        <f>SUMIFS(明细及反馈核算!$L:$L,明细及反馈核算!$D:$D,E41,明细及反馈核算!$H:$H,$G$2)</f>
        <v>0</v>
      </c>
      <c r="J41">
        <f>SUMIFS(明细及反馈核算!$L:$L,明细及反馈核算!$D:$D,C41,明细及反馈核算!$H:$H,$J$2)</f>
        <v>0</v>
      </c>
    </row>
    <row r="42" spans="1:10" ht="18" x14ac:dyDescent="0.15">
      <c r="A42" s="8" t="s">
        <v>15</v>
      </c>
      <c r="B42" s="9" t="s">
        <v>18</v>
      </c>
      <c r="C42" s="9" t="s">
        <v>136</v>
      </c>
      <c r="D42" s="2">
        <v>1000</v>
      </c>
      <c r="E42">
        <f>SUMIFS(明细及反馈核算!$L:$L,明细及反馈核算!$D:$D,C42,明细及反馈核算!$H:$H,$E$2)</f>
        <v>250</v>
      </c>
      <c r="F42">
        <f>SUMIFS(明细及反馈核算!$L:$L,明细及反馈核算!$D:$D,C42,明细及反馈核算!$H:$H,$F$2)</f>
        <v>0</v>
      </c>
      <c r="G42">
        <f>SUMIFS(明细及反馈核算!$L:$L,明细及反馈核算!$D:$D,C42,明细及反馈核算!$H:$H,$G$2)</f>
        <v>0</v>
      </c>
      <c r="H42">
        <f>SUMIFS(明细及反馈核算!$L:$L,明细及反馈核算!$D:$D,D42,明细及反馈核算!$H:$H,$G$2)</f>
        <v>0</v>
      </c>
      <c r="I42">
        <f>SUMIFS(明细及反馈核算!$L:$L,明细及反馈核算!$D:$D,E42,明细及反馈核算!$H:$H,$G$2)</f>
        <v>0</v>
      </c>
      <c r="J42">
        <f>SUMIFS(明细及反馈核算!$L:$L,明细及反馈核算!$D:$D,C42,明细及反馈核算!$H:$H,$J$2)</f>
        <v>0</v>
      </c>
    </row>
    <row r="43" spans="1:10" ht="18" x14ac:dyDescent="0.15">
      <c r="A43" s="8" t="s">
        <v>15</v>
      </c>
      <c r="B43" s="9" t="s">
        <v>18</v>
      </c>
      <c r="C43" s="9" t="s">
        <v>139</v>
      </c>
      <c r="D43" s="2">
        <v>1000</v>
      </c>
      <c r="E43">
        <f>SUMIFS(明细及反馈核算!$L:$L,明细及反馈核算!$D:$D,C43,明细及反馈核算!$H:$H,$E$2)</f>
        <v>250</v>
      </c>
      <c r="F43">
        <f>SUMIFS(明细及反馈核算!$L:$L,明细及反馈核算!$D:$D,C43,明细及反馈核算!$H:$H,$F$2)</f>
        <v>0</v>
      </c>
      <c r="G43">
        <f>SUMIFS(明细及反馈核算!$L:$L,明细及反馈核算!$D:$D,C43,明细及反馈核算!$H:$H,$G$2)</f>
        <v>500</v>
      </c>
      <c r="H43">
        <f>SUMIFS(明细及反馈核算!$L:$L,明细及反馈核算!$D:$D,D43,明细及反馈核算!$H:$H,$G$2)</f>
        <v>0</v>
      </c>
      <c r="I43">
        <f>SUMIFS(明细及反馈核算!$L:$L,明细及反馈核算!$D:$D,E43,明细及反馈核算!$H:$H,$G$2)</f>
        <v>0</v>
      </c>
      <c r="J43">
        <f>SUMIFS(明细及反馈核算!$L:$L,明细及反馈核算!$D:$D,C43,明细及反馈核算!$H:$H,$J$2)</f>
        <v>0</v>
      </c>
    </row>
    <row r="44" spans="1:10" ht="18" x14ac:dyDescent="0.15">
      <c r="A44" s="8" t="s">
        <v>15</v>
      </c>
      <c r="B44" s="9" t="s">
        <v>18</v>
      </c>
      <c r="C44" s="9" t="s">
        <v>443</v>
      </c>
      <c r="D44" s="2">
        <v>1000</v>
      </c>
      <c r="E44">
        <f>SUMIFS(明细及反馈核算!$L:$L,明细及反馈核算!$D:$D,C44,明细及反馈核算!$H:$H,$E$2)</f>
        <v>0</v>
      </c>
      <c r="F44">
        <f>SUMIFS(明细及反馈核算!$L:$L,明细及反馈核算!$D:$D,C44,明细及反馈核算!$H:$H,$F$2)</f>
        <v>0</v>
      </c>
      <c r="G44">
        <f>SUMIFS(明细及反馈核算!$L:$L,明细及反馈核算!$D:$D,C44,明细及反馈核算!$H:$H,$G$2)</f>
        <v>0</v>
      </c>
      <c r="H44">
        <f>SUMIFS(明细及反馈核算!$L:$L,明细及反馈核算!$D:$D,D44,明细及反馈核算!$H:$H,$G$2)</f>
        <v>0</v>
      </c>
      <c r="I44">
        <f>SUMIFS(明细及反馈核算!$L:$L,明细及反馈核算!$D:$D,E44,明细及反馈核算!$H:$H,$G$2)</f>
        <v>0</v>
      </c>
      <c r="J44">
        <f>SUMIFS(明细及反馈核算!$L:$L,明细及反馈核算!$D:$D,C44,明细及反馈核算!$H:$H,$J$2)</f>
        <v>0</v>
      </c>
    </row>
    <row r="45" spans="1:10" ht="18" x14ac:dyDescent="0.15">
      <c r="A45" s="8" t="s">
        <v>15</v>
      </c>
      <c r="B45" s="9" t="s">
        <v>14</v>
      </c>
      <c r="C45" s="9" t="s">
        <v>254</v>
      </c>
      <c r="D45" s="2">
        <v>1000</v>
      </c>
      <c r="E45">
        <f>SUMIFS(明细及反馈核算!$L:$L,明细及反馈核算!$D:$D,C45,明细及反馈核算!$H:$H,$E$2)</f>
        <v>0</v>
      </c>
      <c r="F45">
        <f>SUMIFS(明细及反馈核算!$L:$L,明细及反馈核算!$D:$D,C45,明细及反馈核算!$H:$H,$F$2)</f>
        <v>1000</v>
      </c>
      <c r="G45">
        <f>SUMIFS(明细及反馈核算!$L:$L,明细及反馈核算!$D:$D,C45,明细及反馈核算!$H:$H,$G$2)</f>
        <v>0</v>
      </c>
      <c r="H45">
        <f>SUMIFS(明细及反馈核算!$L:$L,明细及反馈核算!$D:$D,D45,明细及反馈核算!$H:$H,$G$2)</f>
        <v>0</v>
      </c>
      <c r="I45">
        <f>SUMIFS(明细及反馈核算!$L:$L,明细及反馈核算!$D:$D,E45,明细及反馈核算!$H:$H,$G$2)</f>
        <v>0</v>
      </c>
      <c r="J45">
        <f>SUMIFS(明细及反馈核算!$L:$L,明细及反馈核算!$D:$D,C45,明细及反馈核算!$H:$H,$J$2)</f>
        <v>0</v>
      </c>
    </row>
    <row r="46" spans="1:10" ht="18" x14ac:dyDescent="0.15">
      <c r="A46" s="8" t="s">
        <v>15</v>
      </c>
      <c r="B46" s="9" t="s">
        <v>14</v>
      </c>
      <c r="C46" s="9" t="s">
        <v>337</v>
      </c>
      <c r="D46" s="2">
        <v>1000</v>
      </c>
      <c r="E46">
        <f>SUMIFS(明细及反馈核算!$L:$L,明细及反馈核算!$D:$D,C46,明细及反馈核算!$H:$H,$E$2)</f>
        <v>0</v>
      </c>
      <c r="F46">
        <f>SUMIFS(明细及反馈核算!$L:$L,明细及反馈核算!$D:$D,C46,明细及反馈核算!$H:$H,$F$2)</f>
        <v>0</v>
      </c>
      <c r="G46">
        <f>SUMIFS(明细及反馈核算!$L:$L,明细及反馈核算!$D:$D,C46,明细及反馈核算!$H:$H,$G$2)</f>
        <v>500</v>
      </c>
      <c r="H46">
        <f>SUMIFS(明细及反馈核算!$L:$L,明细及反馈核算!$D:$D,D46,明细及反馈核算!$H:$H,$G$2)</f>
        <v>0</v>
      </c>
      <c r="I46">
        <f>SUMIFS(明细及反馈核算!$L:$L,明细及反馈核算!$D:$D,E46,明细及反馈核算!$H:$H,$G$2)</f>
        <v>0</v>
      </c>
      <c r="J46">
        <f>SUMIFS(明细及反馈核算!$L:$L,明细及反馈核算!$D:$D,C46,明细及反馈核算!$H:$H,$J$2)</f>
        <v>0</v>
      </c>
    </row>
    <row r="47" spans="1:10" ht="18" x14ac:dyDescent="0.15">
      <c r="A47" s="8" t="s">
        <v>15</v>
      </c>
      <c r="B47" s="9" t="s">
        <v>14</v>
      </c>
      <c r="C47" s="9" t="s">
        <v>259</v>
      </c>
      <c r="D47" s="2">
        <v>1000</v>
      </c>
      <c r="E47">
        <f>SUMIFS(明细及反馈核算!$L:$L,明细及反馈核算!$D:$D,C47,明细及反馈核算!$H:$H,$E$2)</f>
        <v>0</v>
      </c>
      <c r="F47">
        <f>SUMIFS(明细及反馈核算!$L:$L,明细及反馈核算!$D:$D,C47,明细及反馈核算!$H:$H,$F$2)</f>
        <v>500</v>
      </c>
      <c r="G47">
        <f>SUMIFS(明细及反馈核算!$L:$L,明细及反馈核算!$D:$D,C47,明细及反馈核算!$H:$H,$G$2)</f>
        <v>0</v>
      </c>
      <c r="H47">
        <f>SUMIFS(明细及反馈核算!$L:$L,明细及反馈核算!$D:$D,D47,明细及反馈核算!$H:$H,$G$2)</f>
        <v>0</v>
      </c>
      <c r="I47">
        <f>SUMIFS(明细及反馈核算!$L:$L,明细及反馈核算!$D:$D,E47,明细及反馈核算!$H:$H,$G$2)</f>
        <v>0</v>
      </c>
      <c r="J47">
        <f>SUMIFS(明细及反馈核算!$L:$L,明细及反馈核算!$D:$D,C47,明细及反馈核算!$H:$H,$J$2)</f>
        <v>0</v>
      </c>
    </row>
    <row r="48" spans="1:10" ht="18" x14ac:dyDescent="0.15">
      <c r="A48" s="8" t="s">
        <v>15</v>
      </c>
      <c r="B48" s="9" t="s">
        <v>14</v>
      </c>
      <c r="C48" s="9" t="s">
        <v>446</v>
      </c>
      <c r="D48" s="2">
        <v>1000</v>
      </c>
      <c r="E48">
        <f>SUMIFS(明细及反馈核算!$L:$L,明细及反馈核算!$D:$D,C48,明细及反馈核算!$H:$H,$E$2)</f>
        <v>0</v>
      </c>
      <c r="F48">
        <f>SUMIFS(明细及反馈核算!$L:$L,明细及反馈核算!$D:$D,C48,明细及反馈核算!$H:$H,$F$2)</f>
        <v>0</v>
      </c>
      <c r="G48">
        <f>SUMIFS(明细及反馈核算!$L:$L,明细及反馈核算!$D:$D,C48,明细及反馈核算!$H:$H,$G$2)</f>
        <v>0</v>
      </c>
      <c r="H48">
        <f>SUMIFS(明细及反馈核算!$L:$L,明细及反馈核算!$D:$D,D48,明细及反馈核算!$H:$H,$G$2)</f>
        <v>0</v>
      </c>
      <c r="I48">
        <f>SUMIFS(明细及反馈核算!$L:$L,明细及反馈核算!$D:$D,E48,明细及反馈核算!$H:$H,$G$2)</f>
        <v>0</v>
      </c>
      <c r="J48">
        <f>SUMIFS(明细及反馈核算!$L:$L,明细及反馈核算!$D:$D,C48,明细及反馈核算!$H:$H,$J$2)</f>
        <v>0</v>
      </c>
    </row>
    <row r="49" spans="1:10" ht="18" x14ac:dyDescent="0.15">
      <c r="A49" s="8" t="s">
        <v>15</v>
      </c>
      <c r="B49" s="9" t="s">
        <v>16</v>
      </c>
      <c r="C49" s="9" t="s">
        <v>408</v>
      </c>
      <c r="D49" s="2">
        <v>1000</v>
      </c>
      <c r="E49">
        <f>SUMIFS(明细及反馈核算!$L:$L,明细及反馈核算!$D:$D,C49,明细及反馈核算!$H:$H,$E$2)</f>
        <v>0</v>
      </c>
      <c r="F49">
        <f>SUMIFS(明细及反馈核算!$L:$L,明细及反馈核算!$D:$D,C49,明细及反馈核算!$H:$H,$F$2)</f>
        <v>0</v>
      </c>
      <c r="G49">
        <f>SUMIFS(明细及反馈核算!$L:$L,明细及反馈核算!$D:$D,C49,明细及反馈核算!$H:$H,$G$2)</f>
        <v>0</v>
      </c>
      <c r="H49">
        <f>SUMIFS(明细及反馈核算!$L:$L,明细及反馈核算!$D:$D,D49,明细及反馈核算!$H:$H,$G$2)</f>
        <v>0</v>
      </c>
      <c r="I49">
        <f>SUMIFS(明细及反馈核算!$L:$L,明细及反馈核算!$D:$D,E49,明细及反馈核算!$H:$H,$G$2)</f>
        <v>0</v>
      </c>
      <c r="J49">
        <f>SUMIFS(明细及反馈核算!$L:$L,明细及反馈核算!$D:$D,C49,明细及反馈核算!$H:$H,$J$2)</f>
        <v>0</v>
      </c>
    </row>
    <row r="50" spans="1:10" ht="18" x14ac:dyDescent="0.15">
      <c r="A50" s="8" t="s">
        <v>15</v>
      </c>
      <c r="B50" s="9" t="s">
        <v>16</v>
      </c>
      <c r="C50" s="9" t="s">
        <v>528</v>
      </c>
      <c r="D50" s="2">
        <v>1000</v>
      </c>
      <c r="E50">
        <f>SUMIFS(明细及反馈核算!$L:$L,明细及反馈核算!$D:$D,C50,明细及反馈核算!$H:$H,$E$2)</f>
        <v>0</v>
      </c>
      <c r="F50">
        <f>SUMIFS(明细及反馈核算!$L:$L,明细及反馈核算!$D:$D,C50,明细及反馈核算!$H:$H,$F$2)</f>
        <v>0</v>
      </c>
      <c r="G50">
        <f>SUMIFS(明细及反馈核算!$L:$L,明细及反馈核算!$D:$D,C50,明细及反馈核算!$H:$H,$G$2)</f>
        <v>0</v>
      </c>
      <c r="H50">
        <f>SUMIFS(明细及反馈核算!$L:$L,明细及反馈核算!$D:$D,D50,明细及反馈核算!$H:$H,$G$2)</f>
        <v>0</v>
      </c>
      <c r="I50">
        <f>SUMIFS(明细及反馈核算!$L:$L,明细及反馈核算!$D:$D,E50,明细及反馈核算!$H:$H,$G$2)</f>
        <v>0</v>
      </c>
      <c r="J50">
        <f>SUMIFS(明细及反馈核算!$L:$L,明细及反馈核算!$D:$D,C50,明细及反馈核算!$H:$H,$J$2)</f>
        <v>0</v>
      </c>
    </row>
    <row r="51" spans="1:10" ht="18" x14ac:dyDescent="0.15">
      <c r="A51" s="8" t="s">
        <v>15</v>
      </c>
      <c r="B51" s="9" t="s">
        <v>16</v>
      </c>
      <c r="C51" s="9" t="s">
        <v>529</v>
      </c>
      <c r="D51" s="2">
        <v>1000</v>
      </c>
      <c r="E51">
        <f>SUMIFS(明细及反馈核算!$L:$L,明细及反馈核算!$D:$D,C51,明细及反馈核算!$H:$H,$E$2)</f>
        <v>0</v>
      </c>
      <c r="F51">
        <f>SUMIFS(明细及反馈核算!$L:$L,明细及反馈核算!$D:$D,C51,明细及反馈核算!$H:$H,$F$2)</f>
        <v>0</v>
      </c>
      <c r="G51">
        <f>SUMIFS(明细及反馈核算!$L:$L,明细及反馈核算!$D:$D,C51,明细及反馈核算!$H:$H,$G$2)</f>
        <v>0</v>
      </c>
      <c r="H51">
        <f>SUMIFS(明细及反馈核算!$L:$L,明细及反馈核算!$D:$D,D51,明细及反馈核算!$H:$H,$G$2)</f>
        <v>0</v>
      </c>
      <c r="I51">
        <f>SUMIFS(明细及反馈核算!$L:$L,明细及反馈核算!$D:$D,E51,明细及反馈核算!$H:$H,$G$2)</f>
        <v>0</v>
      </c>
      <c r="J51">
        <f>SUMIFS(明细及反馈核算!$L:$L,明细及反馈核算!$D:$D,C51,明细及反馈核算!$H:$H,$J$2)</f>
        <v>0</v>
      </c>
    </row>
    <row r="52" spans="1:10" ht="18" x14ac:dyDescent="0.15">
      <c r="A52" s="8" t="s">
        <v>15</v>
      </c>
      <c r="B52" s="9" t="s">
        <v>16</v>
      </c>
      <c r="C52" s="9" t="s">
        <v>339</v>
      </c>
      <c r="D52" s="2">
        <v>1000</v>
      </c>
      <c r="E52">
        <f>SUMIFS(明细及反馈核算!$L:$L,明细及反馈核算!$D:$D,C52,明细及反馈核算!$H:$H,$E$2)</f>
        <v>0</v>
      </c>
      <c r="F52">
        <f>SUMIFS(明细及反馈核算!$L:$L,明细及反馈核算!$D:$D,C52,明细及反馈核算!$H:$H,$F$2)</f>
        <v>0</v>
      </c>
      <c r="G52">
        <f>SUMIFS(明细及反馈核算!$L:$L,明细及反馈核算!$D:$D,C52,明细及反馈核算!$H:$H,$G$2)</f>
        <v>500</v>
      </c>
      <c r="H52">
        <f>SUMIFS(明细及反馈核算!$L:$L,明细及反馈核算!$D:$D,D52,明细及反馈核算!$H:$H,$G$2)</f>
        <v>0</v>
      </c>
      <c r="I52">
        <f>SUMIFS(明细及反馈核算!$L:$L,明细及反馈核算!$D:$D,E52,明细及反馈核算!$H:$H,$G$2)</f>
        <v>0</v>
      </c>
      <c r="J52">
        <f>SUMIFS(明细及反馈核算!$L:$L,明细及反馈核算!$D:$D,C52,明细及反馈核算!$H:$H,$J$2)</f>
        <v>0</v>
      </c>
    </row>
    <row r="53" spans="1:10" ht="18" x14ac:dyDescent="0.15">
      <c r="A53" s="8" t="s">
        <v>15</v>
      </c>
      <c r="B53" s="9" t="s">
        <v>37</v>
      </c>
      <c r="C53" s="9" t="s">
        <v>262</v>
      </c>
      <c r="D53" s="2">
        <v>1000</v>
      </c>
      <c r="E53">
        <f>SUMIFS(明细及反馈核算!$L:$L,明细及反馈核算!$D:$D,C53,明细及反馈核算!$H:$H,$E$2)</f>
        <v>0</v>
      </c>
      <c r="F53">
        <f>SUMIFS(明细及反馈核算!$L:$L,明细及反馈核算!$D:$D,C53,明细及反馈核算!$H:$H,$F$2)</f>
        <v>500</v>
      </c>
      <c r="G53">
        <f>SUMIFS(明细及反馈核算!$L:$L,明细及反馈核算!$D:$D,C53,明细及反馈核算!$H:$H,$G$2)</f>
        <v>0</v>
      </c>
      <c r="H53">
        <f>SUMIFS(明细及反馈核算!$L:$L,明细及反馈核算!$D:$D,D53,明细及反馈核算!$H:$H,$G$2)</f>
        <v>0</v>
      </c>
      <c r="I53">
        <f>SUMIFS(明细及反馈核算!$L:$L,明细及反馈核算!$D:$D,E53,明细及反馈核算!$H:$H,$G$2)</f>
        <v>0</v>
      </c>
      <c r="J53">
        <f>SUMIFS(明细及反馈核算!$L:$L,明细及反馈核算!$D:$D,C53,明细及反馈核算!$H:$H,$J$2)</f>
        <v>0</v>
      </c>
    </row>
    <row r="54" spans="1:10" ht="18" x14ac:dyDescent="0.15">
      <c r="A54" s="9" t="s">
        <v>15</v>
      </c>
      <c r="B54" s="9" t="s">
        <v>37</v>
      </c>
      <c r="C54" s="9" t="s">
        <v>140</v>
      </c>
      <c r="D54" s="2">
        <v>1000</v>
      </c>
      <c r="E54">
        <f>SUMIFS(明细及反馈核算!$L:$L,明细及反馈核算!$D:$D,C54,明细及反馈核算!$H:$H,$E$2)</f>
        <v>500</v>
      </c>
      <c r="F54">
        <f>SUMIFS(明细及反馈核算!$L:$L,明细及反馈核算!$D:$D,C54,明细及反馈核算!$H:$H,$F$2)</f>
        <v>0</v>
      </c>
      <c r="G54">
        <f>SUMIFS(明细及反馈核算!$L:$L,明细及反馈核算!$D:$D,C54,明细及反馈核算!$H:$H,$G$2)</f>
        <v>0</v>
      </c>
      <c r="H54">
        <f>SUMIFS(明细及反馈核算!$L:$L,明细及反馈核算!$D:$D,D54,明细及反馈核算!$H:$H,$G$2)</f>
        <v>0</v>
      </c>
      <c r="I54">
        <f>SUMIFS(明细及反馈核算!$L:$L,明细及反馈核算!$D:$D,E54,明细及反馈核算!$H:$H,$G$2)</f>
        <v>0</v>
      </c>
      <c r="J54">
        <f>SUMIFS(明细及反馈核算!$L:$L,明细及反馈核算!$D:$D,C54,明细及反馈核算!$H:$H,$J$2)</f>
        <v>500</v>
      </c>
    </row>
    <row r="55" spans="1:10" ht="18" x14ac:dyDescent="0.15">
      <c r="A55" s="9" t="s">
        <v>15</v>
      </c>
      <c r="B55" s="9" t="s">
        <v>37</v>
      </c>
      <c r="C55" s="9" t="s">
        <v>143</v>
      </c>
      <c r="D55" s="2">
        <v>1000</v>
      </c>
      <c r="E55">
        <f>SUMIFS(明细及反馈核算!$L:$L,明细及反馈核算!$D:$D,C55,明细及反馈核算!$H:$H,$E$2)</f>
        <v>500</v>
      </c>
      <c r="F55">
        <f>SUMIFS(明细及反馈核算!$L:$L,明细及反馈核算!$D:$D,C55,明细及反馈核算!$H:$H,$F$2)</f>
        <v>500</v>
      </c>
      <c r="G55">
        <f>SUMIFS(明细及反馈核算!$L:$L,明细及反馈核算!$D:$D,C55,明细及反馈核算!$H:$H,$G$2)</f>
        <v>1000</v>
      </c>
      <c r="H55">
        <f>SUMIFS(明细及反馈核算!$L:$L,明细及反馈核算!$D:$D,D55,明细及反馈核算!$H:$H,$G$2)</f>
        <v>0</v>
      </c>
      <c r="I55">
        <f>SUMIFS(明细及反馈核算!$L:$L,明细及反馈核算!$D:$D,E55,明细及反馈核算!$H:$H,$G$2)</f>
        <v>0</v>
      </c>
      <c r="J55">
        <f>SUMIFS(明细及反馈核算!$L:$L,明细及反馈核算!$D:$D,C55,明细及反馈核算!$H:$H,$J$2)</f>
        <v>0</v>
      </c>
    </row>
    <row r="56" spans="1:10" ht="18" x14ac:dyDescent="0.15">
      <c r="A56" s="9" t="s">
        <v>22</v>
      </c>
      <c r="B56" s="9" t="s">
        <v>36</v>
      </c>
      <c r="C56" s="9" t="s">
        <v>146</v>
      </c>
      <c r="D56" s="2">
        <v>1000</v>
      </c>
      <c r="E56">
        <f>SUMIFS(明细及反馈核算!$L:$L,明细及反馈核算!$D:$D,C56,明细及反馈核算!$H:$H,$E$2)</f>
        <v>250</v>
      </c>
      <c r="F56">
        <f>SUMIFS(明细及反馈核算!$L:$L,明细及反馈核算!$D:$D,C56,明细及反馈核算!$H:$H,$F$2)</f>
        <v>0</v>
      </c>
      <c r="G56">
        <f>SUMIFS(明细及反馈核算!$L:$L,明细及反馈核算!$D:$D,C56,明细及反馈核算!$H:$H,$G$2)</f>
        <v>0</v>
      </c>
      <c r="H56">
        <f>SUMIFS(明细及反馈核算!$L:$L,明细及反馈核算!$D:$D,D56,明细及反馈核算!$H:$H,$G$2)</f>
        <v>0</v>
      </c>
      <c r="I56">
        <f>SUMIFS(明细及反馈核算!$L:$L,明细及反馈核算!$D:$D,E56,明细及反馈核算!$H:$H,$G$2)</f>
        <v>0</v>
      </c>
      <c r="J56">
        <f>SUMIFS(明细及反馈核算!$L:$L,明细及反馈核算!$D:$D,C56,明细及反馈核算!$H:$H,$J$2)</f>
        <v>0</v>
      </c>
    </row>
    <row r="57" spans="1:10" ht="18" x14ac:dyDescent="0.15">
      <c r="A57" s="8" t="s">
        <v>22</v>
      </c>
      <c r="B57" s="9" t="s">
        <v>36</v>
      </c>
      <c r="C57" s="9" t="s">
        <v>267</v>
      </c>
      <c r="D57" s="2">
        <v>1000</v>
      </c>
      <c r="E57">
        <f>SUMIFS(明细及反馈核算!$L:$L,明细及反馈核算!$D:$D,C57,明细及反馈核算!$H:$H,$E$2)</f>
        <v>0</v>
      </c>
      <c r="F57">
        <f>SUMIFS(明细及反馈核算!$L:$L,明细及反馈核算!$D:$D,C57,明细及反馈核算!$H:$H,$F$2)</f>
        <v>500</v>
      </c>
      <c r="G57">
        <f>SUMIFS(明细及反馈核算!$L:$L,明细及反馈核算!$D:$D,C57,明细及反馈核算!$H:$H,$G$2)</f>
        <v>500</v>
      </c>
      <c r="H57">
        <f>SUMIFS(明细及反馈核算!$L:$L,明细及反馈核算!$D:$D,D57,明细及反馈核算!$H:$H,$G$2)</f>
        <v>0</v>
      </c>
      <c r="I57">
        <f>SUMIFS(明细及反馈核算!$L:$L,明细及反馈核算!$D:$D,E57,明细及反馈核算!$H:$H,$G$2)</f>
        <v>0</v>
      </c>
      <c r="J57">
        <f>SUMIFS(明细及反馈核算!$L:$L,明细及反馈核算!$D:$D,C57,明细及反馈核算!$H:$H,$J$2)</f>
        <v>0</v>
      </c>
    </row>
    <row r="58" spans="1:10" ht="18" x14ac:dyDescent="0.15">
      <c r="A58" s="8" t="s">
        <v>22</v>
      </c>
      <c r="B58" s="9" t="s">
        <v>36</v>
      </c>
      <c r="C58" s="9" t="s">
        <v>530</v>
      </c>
      <c r="D58" s="2">
        <v>1000</v>
      </c>
      <c r="E58">
        <f>SUMIFS(明细及反馈核算!$L:$L,明细及反馈核算!$D:$D,C58,明细及反馈核算!$H:$H,$E$2)</f>
        <v>0</v>
      </c>
      <c r="F58">
        <f>SUMIFS(明细及反馈核算!$L:$L,明细及反馈核算!$D:$D,C58,明细及反馈核算!$H:$H,$F$2)</f>
        <v>0</v>
      </c>
      <c r="G58">
        <f>SUMIFS(明细及反馈核算!$L:$L,明细及反馈核算!$D:$D,C58,明细及反馈核算!$H:$H,$G$2)</f>
        <v>0</v>
      </c>
      <c r="H58">
        <f>SUMIFS(明细及反馈核算!$L:$L,明细及反馈核算!$D:$D,D58,明细及反馈核算!$H:$H,$G$2)</f>
        <v>0</v>
      </c>
      <c r="I58">
        <f>SUMIFS(明细及反馈核算!$L:$L,明细及反馈核算!$D:$D,E58,明细及反馈核算!$H:$H,$G$2)</f>
        <v>0</v>
      </c>
      <c r="J58">
        <f>SUMIFS(明细及反馈核算!$L:$L,明细及反馈核算!$D:$D,C58,明细及反馈核算!$H:$H,$J$2)</f>
        <v>0</v>
      </c>
    </row>
    <row r="59" spans="1:10" ht="18" x14ac:dyDescent="0.15">
      <c r="A59" s="9" t="s">
        <v>22</v>
      </c>
      <c r="B59" s="9" t="s">
        <v>36</v>
      </c>
      <c r="C59" s="9" t="s">
        <v>149</v>
      </c>
      <c r="D59" s="2">
        <v>1000</v>
      </c>
      <c r="E59">
        <f>SUMIFS(明细及反馈核算!$L:$L,明细及反馈核算!$D:$D,C59,明细及反馈核算!$H:$H,$E$2)</f>
        <v>250</v>
      </c>
      <c r="F59">
        <f>SUMIFS(明细及反馈核算!$L:$L,明细及反馈核算!$D:$D,C59,明细及反馈核算!$H:$H,$F$2)</f>
        <v>500</v>
      </c>
      <c r="G59">
        <f>SUMIFS(明细及反馈核算!$L:$L,明细及反馈核算!$D:$D,C59,明细及反馈核算!$H:$H,$G$2)</f>
        <v>0</v>
      </c>
      <c r="H59">
        <f>SUMIFS(明细及反馈核算!$L:$L,明细及反馈核算!$D:$D,D59,明细及反馈核算!$H:$H,$G$2)</f>
        <v>0</v>
      </c>
      <c r="I59">
        <f>SUMIFS(明细及反馈核算!$L:$L,明细及反馈核算!$D:$D,E59,明细及反馈核算!$H:$H,$G$2)</f>
        <v>0</v>
      </c>
      <c r="J59">
        <f>SUMIFS(明细及反馈核算!$L:$L,明细及反馈核算!$D:$D,C59,明细及反馈核算!$H:$H,$J$2)</f>
        <v>0</v>
      </c>
    </row>
    <row r="60" spans="1:10" ht="18" x14ac:dyDescent="0.15">
      <c r="A60" s="9" t="s">
        <v>22</v>
      </c>
      <c r="B60" s="9" t="s">
        <v>24</v>
      </c>
      <c r="C60" s="9" t="s">
        <v>150</v>
      </c>
      <c r="D60" s="2">
        <v>1000</v>
      </c>
      <c r="E60">
        <f>SUMIFS(明细及反馈核算!$L:$L,明细及反馈核算!$D:$D,C60,明细及反馈核算!$H:$H,$E$2)</f>
        <v>500</v>
      </c>
      <c r="F60">
        <f>SUMIFS(明细及反馈核算!$L:$L,明细及反馈核算!$D:$D,C60,明细及反馈核算!$H:$H,$F$2)</f>
        <v>250</v>
      </c>
      <c r="G60">
        <f>SUMIFS(明细及反馈核算!$L:$L,明细及反馈核算!$D:$D,C60,明细及反馈核算!$H:$H,$G$2)</f>
        <v>250</v>
      </c>
      <c r="H60">
        <f>SUMIFS(明细及反馈核算!$L:$L,明细及反馈核算!$D:$D,D60,明细及反馈核算!$H:$H,$G$2)</f>
        <v>0</v>
      </c>
      <c r="I60">
        <f>SUMIFS(明细及反馈核算!$L:$L,明细及反馈核算!$D:$D,E60,明细及反馈核算!$H:$H,$G$2)</f>
        <v>0</v>
      </c>
      <c r="J60">
        <f>SUMIFS(明细及反馈核算!$L:$L,明细及反馈核算!$D:$D,C60,明细及反馈核算!$H:$H,$J$2)</f>
        <v>0</v>
      </c>
    </row>
    <row r="61" spans="1:10" ht="18" x14ac:dyDescent="0.15">
      <c r="A61" s="9" t="s">
        <v>22</v>
      </c>
      <c r="B61" s="9" t="s">
        <v>24</v>
      </c>
      <c r="C61" s="9" t="s">
        <v>153</v>
      </c>
      <c r="D61" s="2">
        <v>1000</v>
      </c>
      <c r="E61">
        <f>SUMIFS(明细及反馈核算!$L:$L,明细及反馈核算!$D:$D,C61,明细及反馈核算!$H:$H,$E$2)</f>
        <v>1000</v>
      </c>
      <c r="F61">
        <f>SUMIFS(明细及反馈核算!$L:$L,明细及反馈核算!$D:$D,C61,明细及反馈核算!$H:$H,$F$2)</f>
        <v>500</v>
      </c>
      <c r="G61">
        <f>SUMIFS(明细及反馈核算!$L:$L,明细及反馈核算!$D:$D,C61,明细及反馈核算!$H:$H,$G$2)</f>
        <v>1500</v>
      </c>
      <c r="H61">
        <f>SUMIFS(明细及反馈核算!$L:$L,明细及反馈核算!$D:$D,D61,明细及反馈核算!$H:$H,$G$2)</f>
        <v>0</v>
      </c>
      <c r="I61">
        <f>SUMIFS(明细及反馈核算!$L:$L,明细及反馈核算!$D:$D,E61,明细及反馈核算!$H:$H,$G$2)</f>
        <v>0</v>
      </c>
      <c r="J61">
        <f>SUMIFS(明细及反馈核算!$L:$L,明细及反馈核算!$D:$D,C61,明细及反馈核算!$H:$H,$J$2)</f>
        <v>0</v>
      </c>
    </row>
    <row r="62" spans="1:10" ht="18" x14ac:dyDescent="0.15">
      <c r="A62" s="9" t="s">
        <v>22</v>
      </c>
      <c r="B62" s="9" t="s">
        <v>24</v>
      </c>
      <c r="C62" s="9" t="s">
        <v>158</v>
      </c>
      <c r="D62" s="2">
        <v>1000</v>
      </c>
      <c r="E62">
        <f>SUMIFS(明细及反馈核算!$L:$L,明细及反馈核算!$D:$D,C62,明细及反馈核算!$H:$H,$E$2)</f>
        <v>500</v>
      </c>
      <c r="F62">
        <f>SUMIFS(明细及反馈核算!$L:$L,明细及反馈核算!$D:$D,C62,明细及反馈核算!$H:$H,$F$2)</f>
        <v>0</v>
      </c>
      <c r="G62">
        <f>SUMIFS(明细及反馈核算!$L:$L,明细及反馈核算!$D:$D,C62,明细及反馈核算!$H:$H,$G$2)</f>
        <v>0</v>
      </c>
      <c r="H62">
        <f>SUMIFS(明细及反馈核算!$L:$L,明细及反馈核算!$D:$D,D62,明细及反馈核算!$H:$H,$G$2)</f>
        <v>0</v>
      </c>
      <c r="I62">
        <f>SUMIFS(明细及反馈核算!$L:$L,明细及反馈核算!$D:$D,E62,明细及反馈核算!$H:$H,$G$2)</f>
        <v>0</v>
      </c>
      <c r="J62">
        <f>SUMIFS(明细及反馈核算!$L:$L,明细及反馈核算!$D:$D,C62,明细及反馈核算!$H:$H,$J$2)</f>
        <v>500</v>
      </c>
    </row>
    <row r="63" spans="1:10" ht="18" x14ac:dyDescent="0.15">
      <c r="A63" s="8" t="s">
        <v>22</v>
      </c>
      <c r="B63" s="9" t="s">
        <v>24</v>
      </c>
      <c r="C63" s="9" t="s">
        <v>531</v>
      </c>
      <c r="D63" s="2" t="s">
        <v>532</v>
      </c>
      <c r="E63">
        <f>SUMIFS(明细及反馈核算!$L:$L,明细及反馈核算!$D:$D,C63,明细及反馈核算!$H:$H,$E$2)</f>
        <v>0</v>
      </c>
      <c r="F63">
        <f>SUMIFS(明细及反馈核算!$L:$L,明细及反馈核算!$D:$D,C63,明细及反馈核算!$H:$H,$F$2)</f>
        <v>0</v>
      </c>
      <c r="G63">
        <f>SUMIFS(明细及反馈核算!$L:$L,明细及反馈核算!$D:$D,C63,明细及反馈核算!$H:$H,$G$2)</f>
        <v>0</v>
      </c>
      <c r="H63">
        <f>SUMIFS(明细及反馈核算!$L:$L,明细及反馈核算!$D:$D,D63,明细及反馈核算!$H:$H,$G$2)</f>
        <v>0</v>
      </c>
      <c r="I63">
        <f>SUMIFS(明细及反馈核算!$L:$L,明细及反馈核算!$D:$D,E63,明细及反馈核算!$H:$H,$G$2)</f>
        <v>0</v>
      </c>
      <c r="J63">
        <f>SUMIFS(明细及反馈核算!$L:$L,明细及反馈核算!$D:$D,C63,明细及反馈核算!$H:$H,$J$2)</f>
        <v>0</v>
      </c>
    </row>
    <row r="64" spans="1:10" ht="18" x14ac:dyDescent="0.15">
      <c r="A64" s="9" t="s">
        <v>22</v>
      </c>
      <c r="B64" s="9" t="s">
        <v>24</v>
      </c>
      <c r="C64" s="9" t="s">
        <v>161</v>
      </c>
      <c r="D64" s="2">
        <v>1000</v>
      </c>
      <c r="E64">
        <f>SUMIFS(明细及反馈核算!$L:$L,明细及反馈核算!$D:$D,C64,明细及反馈核算!$H:$H,$E$2)</f>
        <v>1000</v>
      </c>
      <c r="F64">
        <f>SUMIFS(明细及反馈核算!$L:$L,明细及反馈核算!$D:$D,C64,明细及反馈核算!$H:$H,$F$2)</f>
        <v>0</v>
      </c>
      <c r="G64">
        <f>SUMIFS(明细及反馈核算!$L:$L,明细及反馈核算!$D:$D,C64,明细及反馈核算!$H:$H,$G$2)</f>
        <v>0</v>
      </c>
      <c r="H64">
        <f>SUMIFS(明细及反馈核算!$L:$L,明细及反馈核算!$D:$D,D64,明细及反馈核算!$H:$H,$G$2)</f>
        <v>0</v>
      </c>
      <c r="I64">
        <f>SUMIFS(明细及反馈核算!$L:$L,明细及反馈核算!$D:$D,E64,明细及反馈核算!$H:$H,$G$2)</f>
        <v>0</v>
      </c>
      <c r="J64">
        <f>SUMIFS(明细及反馈核算!$L:$L,明细及反馈核算!$D:$D,C64,明细及反馈核算!$H:$H,$J$2)</f>
        <v>0</v>
      </c>
    </row>
    <row r="65" spans="1:10" ht="18" x14ac:dyDescent="0.15">
      <c r="A65" s="8" t="s">
        <v>22</v>
      </c>
      <c r="B65" s="9" t="s">
        <v>26</v>
      </c>
      <c r="C65" s="9" t="s">
        <v>356</v>
      </c>
      <c r="D65" s="2">
        <v>1000</v>
      </c>
      <c r="E65">
        <f>SUMIFS(明细及反馈核算!$L:$L,明细及反馈核算!$D:$D,C65,明细及反馈核算!$H:$H,$E$2)</f>
        <v>0</v>
      </c>
      <c r="F65">
        <f>SUMIFS(明细及反馈核算!$L:$L,明细及反馈核算!$D:$D,C65,明细及反馈核算!$H:$H,$F$2)</f>
        <v>0</v>
      </c>
      <c r="G65">
        <f>SUMIFS(明细及反馈核算!$L:$L,明细及反馈核算!$D:$D,C65,明细及反馈核算!$H:$H,$G$2)</f>
        <v>500</v>
      </c>
      <c r="H65">
        <f>SUMIFS(明细及反馈核算!$L:$L,明细及反馈核算!$D:$D,D65,明细及反馈核算!$H:$H,$G$2)</f>
        <v>0</v>
      </c>
      <c r="I65">
        <f>SUMIFS(明细及反馈核算!$L:$L,明细及反馈核算!$D:$D,E65,明细及反馈核算!$H:$H,$G$2)</f>
        <v>0</v>
      </c>
      <c r="J65">
        <f>SUMIFS(明细及反馈核算!$L:$L,明细及反馈核算!$D:$D,C65,明细及反馈核算!$H:$H,$J$2)</f>
        <v>500</v>
      </c>
    </row>
    <row r="66" spans="1:10" ht="18" x14ac:dyDescent="0.15">
      <c r="A66" s="9" t="s">
        <v>22</v>
      </c>
      <c r="B66" s="9" t="s">
        <v>26</v>
      </c>
      <c r="C66" s="9" t="s">
        <v>165</v>
      </c>
      <c r="D66" s="2">
        <v>1000</v>
      </c>
      <c r="E66">
        <f>SUMIFS(明细及反馈核算!$L:$L,明细及反馈核算!$D:$D,C66,明细及反馈核算!$H:$H,$E$2)</f>
        <v>500</v>
      </c>
      <c r="F66">
        <f>SUMIFS(明细及反馈核算!$L:$L,明细及反馈核算!$D:$D,C66,明细及反馈核算!$H:$H,$F$2)</f>
        <v>0</v>
      </c>
      <c r="G66">
        <f>SUMIFS(明细及反馈核算!$L:$L,明细及反馈核算!$D:$D,C66,明细及反馈核算!$H:$H,$G$2)</f>
        <v>0</v>
      </c>
      <c r="H66">
        <f>SUMIFS(明细及反馈核算!$L:$L,明细及反馈核算!$D:$D,D66,明细及反馈核算!$H:$H,$G$2)</f>
        <v>0</v>
      </c>
      <c r="I66">
        <f>SUMIFS(明细及反馈核算!$L:$L,明细及反馈核算!$D:$D,E66,明细及反馈核算!$H:$H,$G$2)</f>
        <v>0</v>
      </c>
      <c r="J66">
        <f>SUMIFS(明细及反馈核算!$L:$L,明细及反馈核算!$D:$D,C66,明细及反馈核算!$H:$H,$J$2)</f>
        <v>0</v>
      </c>
    </row>
    <row r="67" spans="1:10" ht="18" x14ac:dyDescent="0.15">
      <c r="A67" s="8" t="s">
        <v>22</v>
      </c>
      <c r="B67" s="9" t="s">
        <v>26</v>
      </c>
      <c r="C67" s="9" t="s">
        <v>275</v>
      </c>
      <c r="D67" s="2">
        <v>1000</v>
      </c>
      <c r="E67">
        <f>SUMIFS(明细及反馈核算!$L:$L,明细及反馈核算!$D:$D,C67,明细及反馈核算!$H:$H,$E$2)</f>
        <v>0</v>
      </c>
      <c r="F67">
        <f>SUMIFS(明细及反馈核算!$L:$L,明细及反馈核算!$D:$D,C67,明细及反馈核算!$H:$H,$F$2)</f>
        <v>250</v>
      </c>
      <c r="G67">
        <f>SUMIFS(明细及反馈核算!$L:$L,明细及反馈核算!$D:$D,C67,明细及反馈核算!$H:$H,$G$2)</f>
        <v>500</v>
      </c>
      <c r="H67">
        <f>SUMIFS(明细及反馈核算!$L:$L,明细及反馈核算!$D:$D,D67,明细及反馈核算!$H:$H,$G$2)</f>
        <v>0</v>
      </c>
      <c r="I67">
        <f>SUMIFS(明细及反馈核算!$L:$L,明细及反馈核算!$D:$D,E67,明细及反馈核算!$H:$H,$G$2)</f>
        <v>0</v>
      </c>
      <c r="J67">
        <f>SUMIFS(明细及反馈核算!$L:$L,明细及反馈核算!$D:$D,C67,明细及反馈核算!$H:$H,$J$2)</f>
        <v>0</v>
      </c>
    </row>
    <row r="68" spans="1:10" ht="18" x14ac:dyDescent="0.15">
      <c r="A68" s="8" t="s">
        <v>22</v>
      </c>
      <c r="B68" s="9" t="s">
        <v>26</v>
      </c>
      <c r="C68" s="9" t="s">
        <v>278</v>
      </c>
      <c r="D68" s="2">
        <v>1000</v>
      </c>
      <c r="E68">
        <f>SUMIFS(明细及反馈核算!$L:$L,明细及反馈核算!$D:$D,C68,明细及反馈核算!$H:$H,$E$2)</f>
        <v>0</v>
      </c>
      <c r="F68">
        <f>SUMIFS(明细及反馈核算!$L:$L,明细及反馈核算!$D:$D,C68,明细及反馈核算!$H:$H,$F$2)</f>
        <v>250</v>
      </c>
      <c r="G68">
        <f>SUMIFS(明细及反馈核算!$L:$L,明细及反馈核算!$D:$D,C68,明细及反馈核算!$H:$H,$G$2)</f>
        <v>0</v>
      </c>
      <c r="H68">
        <f>SUMIFS(明细及反馈核算!$L:$L,明细及反馈核算!$D:$D,D68,明细及反馈核算!$H:$H,$G$2)</f>
        <v>0</v>
      </c>
      <c r="I68">
        <f>SUMIFS(明细及反馈核算!$L:$L,明细及反馈核算!$D:$D,E68,明细及反馈核算!$H:$H,$G$2)</f>
        <v>0</v>
      </c>
      <c r="J68">
        <f>SUMIFS(明细及反馈核算!$L:$L,明细及反馈核算!$D:$D,C68,明细及反馈核算!$H:$H,$J$2)</f>
        <v>0</v>
      </c>
    </row>
    <row r="69" spans="1:10" ht="18" x14ac:dyDescent="0.15">
      <c r="A69" s="9" t="s">
        <v>22</v>
      </c>
      <c r="B69" s="9" t="s">
        <v>23</v>
      </c>
      <c r="C69" s="9" t="s">
        <v>168</v>
      </c>
      <c r="D69" s="2">
        <v>1000</v>
      </c>
      <c r="E69">
        <f>SUMIFS(明细及反馈核算!$L:$L,明细及反馈核算!$D:$D,C69,明细及反馈核算!$H:$H,$E$2)</f>
        <v>500</v>
      </c>
      <c r="F69">
        <f>SUMIFS(明细及反馈核算!$L:$L,明细及反馈核算!$D:$D,C69,明细及反馈核算!$H:$H,$F$2)</f>
        <v>500</v>
      </c>
      <c r="G69">
        <f>SUMIFS(明细及反馈核算!$L:$L,明细及反馈核算!$D:$D,C69,明细及反馈核算!$H:$H,$G$2)</f>
        <v>1000</v>
      </c>
      <c r="H69">
        <f>SUMIFS(明细及反馈核算!$L:$L,明细及反馈核算!$D:$D,D69,明细及反馈核算!$H:$H,$G$2)</f>
        <v>0</v>
      </c>
      <c r="I69">
        <f>SUMIFS(明细及反馈核算!$L:$L,明细及反馈核算!$D:$D,E69,明细及反馈核算!$H:$H,$G$2)</f>
        <v>0</v>
      </c>
      <c r="J69">
        <f>SUMIFS(明细及反馈核算!$L:$L,明细及反馈核算!$D:$D,C69,明细及反馈核算!$H:$H,$J$2)</f>
        <v>0</v>
      </c>
    </row>
    <row r="70" spans="1:10" ht="18" x14ac:dyDescent="0.15">
      <c r="A70" s="9" t="s">
        <v>22</v>
      </c>
      <c r="B70" s="9" t="s">
        <v>23</v>
      </c>
      <c r="C70" s="9" t="s">
        <v>171</v>
      </c>
      <c r="D70" s="2">
        <v>1000</v>
      </c>
      <c r="E70">
        <f>SUMIFS(明细及反馈核算!$L:$L,明细及反馈核算!$D:$D,C70,明细及反馈核算!$H:$H,$E$2)</f>
        <v>3000</v>
      </c>
      <c r="F70">
        <f>SUMIFS(明细及反馈核算!$L:$L,明细及反馈核算!$D:$D,C70,明细及反馈核算!$H:$H,$F$2)</f>
        <v>0</v>
      </c>
      <c r="G70">
        <f>SUMIFS(明细及反馈核算!$L:$L,明细及反馈核算!$D:$D,C70,明细及反馈核算!$H:$H,$G$2)</f>
        <v>0</v>
      </c>
      <c r="H70">
        <f>SUMIFS(明细及反馈核算!$L:$L,明细及反馈核算!$D:$D,D70,明细及反馈核算!$H:$H,$G$2)</f>
        <v>0</v>
      </c>
      <c r="I70">
        <f>SUMIFS(明细及反馈核算!$L:$L,明细及反馈核算!$D:$D,E70,明细及反馈核算!$H:$H,$G$2)</f>
        <v>0</v>
      </c>
      <c r="J70">
        <f>SUMIFS(明细及反馈核算!$L:$L,明细及反馈核算!$D:$D,C70,明细及反馈核算!$H:$H,$J$2)</f>
        <v>0</v>
      </c>
    </row>
    <row r="71" spans="1:10" ht="18" x14ac:dyDescent="0.15">
      <c r="A71" s="8" t="s">
        <v>22</v>
      </c>
      <c r="B71" s="9" t="s">
        <v>23</v>
      </c>
      <c r="C71" s="9" t="s">
        <v>281</v>
      </c>
      <c r="D71" s="2">
        <v>1000</v>
      </c>
      <c r="E71">
        <f>SUMIFS(明细及反馈核算!$L:$L,明细及反馈核算!$D:$D,C71,明细及反馈核算!$H:$H,$E$2)</f>
        <v>0</v>
      </c>
      <c r="F71">
        <f>SUMIFS(明细及反馈核算!$L:$L,明细及反馈核算!$D:$D,C71,明细及反馈核算!$H:$H,$F$2)</f>
        <v>1000</v>
      </c>
      <c r="G71">
        <f>SUMIFS(明细及反馈核算!$L:$L,明细及反馈核算!$D:$D,C71,明细及反馈核算!$H:$H,$G$2)</f>
        <v>2000</v>
      </c>
      <c r="H71">
        <f>SUMIFS(明细及反馈核算!$L:$L,明细及反馈核算!$D:$D,D71,明细及反馈核算!$H:$H,$G$2)</f>
        <v>0</v>
      </c>
      <c r="I71">
        <f>SUMIFS(明细及反馈核算!$L:$L,明细及反馈核算!$D:$D,E71,明细及反馈核算!$H:$H,$G$2)</f>
        <v>0</v>
      </c>
      <c r="J71">
        <f>SUMIFS(明细及反馈核算!$L:$L,明细及反馈核算!$D:$D,C71,明细及反馈核算!$H:$H,$J$2)</f>
        <v>0</v>
      </c>
    </row>
    <row r="72" spans="1:10" ht="18" x14ac:dyDescent="0.15">
      <c r="A72" s="9" t="s">
        <v>22</v>
      </c>
      <c r="B72" s="9" t="s">
        <v>23</v>
      </c>
      <c r="C72" s="9" t="s">
        <v>533</v>
      </c>
      <c r="D72" s="2">
        <v>1000</v>
      </c>
      <c r="E72">
        <f>SUMIFS(明细及反馈核算!$L:$L,明细及反馈核算!$D:$D,C72,明细及反馈核算!$H:$H,$E$2)</f>
        <v>0</v>
      </c>
      <c r="F72">
        <f>SUMIFS(明细及反馈核算!$L:$L,明细及反馈核算!$D:$D,C72,明细及反馈核算!$H:$H,$F$2)</f>
        <v>0</v>
      </c>
      <c r="G72">
        <f>SUMIFS(明细及反馈核算!$L:$L,明细及反馈核算!$D:$D,C72,明细及反馈核算!$H:$H,$G$2)</f>
        <v>0</v>
      </c>
      <c r="H72">
        <f>SUMIFS(明细及反馈核算!$L:$L,明细及反馈核算!$D:$D,D72,明细及反馈核算!$H:$H,$G$2)</f>
        <v>0</v>
      </c>
      <c r="I72">
        <f>SUMIFS(明细及反馈核算!$L:$L,明细及反馈核算!$D:$D,E72,明细及反馈核算!$H:$H,$G$2)</f>
        <v>0</v>
      </c>
      <c r="J72">
        <f>SUMIFS(明细及反馈核算!$L:$L,明细及反馈核算!$D:$D,C72,明细及反馈核算!$H:$H,$J$2)</f>
        <v>0</v>
      </c>
    </row>
    <row r="73" spans="1:10" ht="18" x14ac:dyDescent="0.15">
      <c r="A73" s="8" t="s">
        <v>22</v>
      </c>
      <c r="B73" s="9" t="s">
        <v>21</v>
      </c>
      <c r="C73" s="9" t="s">
        <v>462</v>
      </c>
      <c r="D73" s="2">
        <v>1000</v>
      </c>
      <c r="E73">
        <f>SUMIFS(明细及反馈核算!$L:$L,明细及反馈核算!$D:$D,C73,明细及反馈核算!$H:$H,$E$2)</f>
        <v>0</v>
      </c>
      <c r="F73">
        <f>SUMIFS(明细及反馈核算!$L:$L,明细及反馈核算!$D:$D,C73,明细及反馈核算!$H:$H,$F$2)</f>
        <v>0</v>
      </c>
      <c r="G73">
        <f>SUMIFS(明细及反馈核算!$L:$L,明细及反馈核算!$D:$D,C73,明细及反馈核算!$H:$H,$G$2)</f>
        <v>0</v>
      </c>
      <c r="H73">
        <f>SUMIFS(明细及反馈核算!$L:$L,明细及反馈核算!$D:$D,D73,明细及反馈核算!$H:$H,$G$2)</f>
        <v>0</v>
      </c>
      <c r="I73">
        <f>SUMIFS(明细及反馈核算!$L:$L,明细及反馈核算!$D:$D,E73,明细及反馈核算!$H:$H,$G$2)</f>
        <v>0</v>
      </c>
      <c r="J73">
        <f>SUMIFS(明细及反馈核算!$L:$L,明细及反馈核算!$D:$D,C73,明细及反馈核算!$H:$H,$J$2)</f>
        <v>500</v>
      </c>
    </row>
    <row r="74" spans="1:10" ht="18" x14ac:dyDescent="0.15">
      <c r="A74" s="8" t="s">
        <v>22</v>
      </c>
      <c r="B74" s="9" t="s">
        <v>21</v>
      </c>
      <c r="C74" s="9" t="s">
        <v>534</v>
      </c>
      <c r="D74" s="2">
        <v>1000</v>
      </c>
      <c r="E74">
        <f>SUMIFS(明细及反馈核算!$L:$L,明细及反馈核算!$D:$D,C74,明细及反馈核算!$H:$H,$E$2)</f>
        <v>0</v>
      </c>
      <c r="F74">
        <f>SUMIFS(明细及反馈核算!$L:$L,明细及反馈核算!$D:$D,C74,明细及反馈核算!$H:$H,$F$2)</f>
        <v>0</v>
      </c>
      <c r="G74">
        <f>SUMIFS(明细及反馈核算!$L:$L,明细及反馈核算!$D:$D,C74,明细及反馈核算!$H:$H,$G$2)</f>
        <v>0</v>
      </c>
      <c r="H74">
        <f>SUMIFS(明细及反馈核算!$L:$L,明细及反馈核算!$D:$D,D74,明细及反馈核算!$H:$H,$G$2)</f>
        <v>0</v>
      </c>
      <c r="I74">
        <f>SUMIFS(明细及反馈核算!$L:$L,明细及反馈核算!$D:$D,E74,明细及反馈核算!$H:$H,$G$2)</f>
        <v>0</v>
      </c>
      <c r="J74">
        <f>SUMIFS(明细及反馈核算!$L:$L,明细及反馈核算!$D:$D,C74,明细及反馈核算!$H:$H,$J$2)</f>
        <v>0</v>
      </c>
    </row>
    <row r="75" spans="1:10" ht="18" x14ac:dyDescent="0.15">
      <c r="A75" s="9" t="s">
        <v>22</v>
      </c>
      <c r="B75" s="9" t="s">
        <v>21</v>
      </c>
      <c r="C75" s="9" t="s">
        <v>178</v>
      </c>
      <c r="D75" s="2">
        <v>1000</v>
      </c>
      <c r="E75">
        <f>SUMIFS(明细及反馈核算!$L:$L,明细及反馈核算!$D:$D,C75,明细及反馈核算!$H:$H,$E$2)</f>
        <v>500</v>
      </c>
      <c r="F75">
        <f>SUMIFS(明细及反馈核算!$L:$L,明细及反馈核算!$D:$D,C75,明细及反馈核算!$H:$H,$F$2)</f>
        <v>500</v>
      </c>
      <c r="G75">
        <f>SUMIFS(明细及反馈核算!$L:$L,明细及反馈核算!$D:$D,C75,明细及反馈核算!$H:$H,$G$2)</f>
        <v>198</v>
      </c>
      <c r="H75">
        <f>SUMIFS(明细及反馈核算!$L:$L,明细及反馈核算!$D:$D,D75,明细及反馈核算!$H:$H,$G$2)</f>
        <v>0</v>
      </c>
      <c r="I75">
        <f>SUMIFS(明细及反馈核算!$L:$L,明细及反馈核算!$D:$D,E75,明细及反馈核算!$H:$H,$G$2)</f>
        <v>0</v>
      </c>
      <c r="J75">
        <f>SUMIFS(明细及反馈核算!$L:$L,明细及反馈核算!$D:$D,C75,明细及反馈核算!$H:$H,$J$2)</f>
        <v>0</v>
      </c>
    </row>
    <row r="76" spans="1:10" ht="18" x14ac:dyDescent="0.15">
      <c r="A76" s="9" t="s">
        <v>22</v>
      </c>
      <c r="B76" s="9" t="s">
        <v>27</v>
      </c>
      <c r="C76" s="9" t="s">
        <v>286</v>
      </c>
      <c r="D76" s="2">
        <v>1000</v>
      </c>
      <c r="E76">
        <f>SUMIFS(明细及反馈核算!$L:$L,明细及反馈核算!$D:$D,C76,明细及反馈核算!$H:$H,$E$2)</f>
        <v>0</v>
      </c>
      <c r="F76">
        <f>SUMIFS(明细及反馈核算!$L:$L,明细及反馈核算!$D:$D,C76,明细及反馈核算!$H:$H,$F$2)</f>
        <v>500</v>
      </c>
      <c r="G76">
        <f>SUMIFS(明细及反馈核算!$L:$L,明细及反馈核算!$D:$D,C76,明细及反馈核算!$H:$H,$G$2)</f>
        <v>0</v>
      </c>
      <c r="H76">
        <f>SUMIFS(明细及反馈核算!$L:$L,明细及反馈核算!$D:$D,D76,明细及反馈核算!$H:$H,$G$2)</f>
        <v>0</v>
      </c>
      <c r="I76">
        <f>SUMIFS(明细及反馈核算!$L:$L,明细及反馈核算!$D:$D,E76,明细及反馈核算!$H:$H,$G$2)</f>
        <v>0</v>
      </c>
      <c r="J76">
        <f>SUMIFS(明细及反馈核算!$L:$L,明细及反馈核算!$D:$D,C76,明细及反馈核算!$H:$H,$J$2)</f>
        <v>0</v>
      </c>
    </row>
    <row r="77" spans="1:10" ht="18" x14ac:dyDescent="0.15">
      <c r="A77" s="8" t="s">
        <v>22</v>
      </c>
      <c r="B77" s="9" t="s">
        <v>27</v>
      </c>
      <c r="C77" s="9" t="s">
        <v>290</v>
      </c>
      <c r="D77" s="2">
        <v>1000</v>
      </c>
      <c r="E77">
        <f>SUMIFS(明细及反馈核算!$L:$L,明细及反馈核算!$D:$D,C77,明细及反馈核算!$H:$H,$E$2)</f>
        <v>0</v>
      </c>
      <c r="F77">
        <f>SUMIFS(明细及反馈核算!$L:$L,明细及反馈核算!$D:$D,C77,明细及反馈核算!$H:$H,$F$2)</f>
        <v>500</v>
      </c>
      <c r="G77">
        <f>SUMIFS(明细及反馈核算!$L:$L,明细及反馈核算!$D:$D,C77,明细及反馈核算!$H:$H,$G$2)</f>
        <v>500</v>
      </c>
      <c r="H77">
        <f>SUMIFS(明细及反馈核算!$L:$L,明细及反馈核算!$D:$D,D77,明细及反馈核算!$H:$H,$G$2)</f>
        <v>0</v>
      </c>
      <c r="I77">
        <f>SUMIFS(明细及反馈核算!$L:$L,明细及反馈核算!$D:$D,E77,明细及反馈核算!$H:$H,$G$2)</f>
        <v>0</v>
      </c>
      <c r="J77">
        <f>SUMIFS(明细及反馈核算!$L:$L,明细及反馈核算!$D:$D,C77,明细及反馈核算!$H:$H,$J$2)</f>
        <v>0</v>
      </c>
    </row>
    <row r="78" spans="1:10" ht="18" x14ac:dyDescent="0.15">
      <c r="A78" s="8" t="s">
        <v>22</v>
      </c>
      <c r="B78" s="9" t="s">
        <v>27</v>
      </c>
      <c r="C78" s="9" t="s">
        <v>535</v>
      </c>
      <c r="D78" s="2">
        <v>1000</v>
      </c>
      <c r="E78">
        <f>SUMIFS(明细及反馈核算!$L:$L,明细及反馈核算!$D:$D,C78,明细及反馈核算!$H:$H,$E$2)</f>
        <v>0</v>
      </c>
      <c r="F78">
        <f>SUMIFS(明细及反馈核算!$L:$L,明细及反馈核算!$D:$D,C78,明细及反馈核算!$H:$H,$F$2)</f>
        <v>0</v>
      </c>
      <c r="G78">
        <f>SUMIFS(明细及反馈核算!$L:$L,明细及反馈核算!$D:$D,C78,明细及反馈核算!$H:$H,$G$2)</f>
        <v>0</v>
      </c>
      <c r="H78">
        <f>SUMIFS(明细及反馈核算!$L:$L,明细及反馈核算!$D:$D,D78,明细及反馈核算!$H:$H,$G$2)</f>
        <v>0</v>
      </c>
      <c r="I78">
        <f>SUMIFS(明细及反馈核算!$L:$L,明细及反馈核算!$D:$D,E78,明细及反馈核算!$H:$H,$G$2)</f>
        <v>0</v>
      </c>
      <c r="J78">
        <f>SUMIFS(明细及反馈核算!$L:$L,明细及反馈核算!$D:$D,C78,明细及反馈核算!$H:$H,$J$2)</f>
        <v>0</v>
      </c>
    </row>
    <row r="79" spans="1:10" ht="18" x14ac:dyDescent="0.15">
      <c r="A79" s="9" t="s">
        <v>22</v>
      </c>
      <c r="B79" s="9" t="s">
        <v>27</v>
      </c>
      <c r="C79" s="9" t="s">
        <v>181</v>
      </c>
      <c r="D79" s="2">
        <v>1000</v>
      </c>
      <c r="E79">
        <f>SUMIFS(明细及反馈核算!$L:$L,明细及反馈核算!$D:$D,C79,明细及反馈核算!$H:$H,$E$2)</f>
        <v>1000</v>
      </c>
      <c r="F79">
        <f>SUMIFS(明细及反馈核算!$L:$L,明细及反馈核算!$D:$D,C79,明细及反馈核算!$H:$H,$F$2)</f>
        <v>1000</v>
      </c>
      <c r="G79">
        <f>SUMIFS(明细及反馈核算!$L:$L,明细及反馈核算!$D:$D,C79,明细及反馈核算!$H:$H,$G$2)</f>
        <v>0</v>
      </c>
      <c r="H79">
        <f>SUMIFS(明细及反馈核算!$L:$L,明细及反馈核算!$D:$D,D79,明细及反馈核算!$H:$H,$G$2)</f>
        <v>0</v>
      </c>
      <c r="I79">
        <f>SUMIFS(明细及反馈核算!$L:$L,明细及反馈核算!$D:$D,E79,明细及反馈核算!$H:$H,$G$2)</f>
        <v>0</v>
      </c>
      <c r="J79">
        <f>SUMIFS(明细及反馈核算!$L:$L,明细及反馈核算!$D:$D,C79,明细及反馈核算!$H:$H,$J$2)</f>
        <v>0</v>
      </c>
    </row>
    <row r="80" spans="1:10" ht="18" x14ac:dyDescent="0.15">
      <c r="A80" s="8" t="s">
        <v>22</v>
      </c>
      <c r="B80" s="9" t="s">
        <v>25</v>
      </c>
      <c r="C80" s="9" t="s">
        <v>348</v>
      </c>
      <c r="D80" s="2">
        <v>1000</v>
      </c>
      <c r="E80">
        <f>SUMIFS(明细及反馈核算!$L:$L,明细及反馈核算!$D:$D,C80,明细及反馈核算!$H:$H,$E$2)</f>
        <v>0</v>
      </c>
      <c r="F80">
        <f>SUMIFS(明细及反馈核算!$L:$L,明细及反馈核算!$D:$D,C80,明细及反馈核算!$H:$H,$F$2)</f>
        <v>0</v>
      </c>
      <c r="G80">
        <f>SUMIFS(明细及反馈核算!$L:$L,明细及反馈核算!$D:$D,C80,明细及反馈核算!$H:$H,$G$2)</f>
        <v>500</v>
      </c>
      <c r="H80">
        <f>SUMIFS(明细及反馈核算!$L:$L,明细及反馈核算!$D:$D,D80,明细及反馈核算!$H:$H,$G$2)</f>
        <v>0</v>
      </c>
      <c r="I80">
        <f>SUMIFS(明细及反馈核算!$L:$L,明细及反馈核算!$D:$D,E80,明细及反馈核算!$H:$H,$G$2)</f>
        <v>0</v>
      </c>
      <c r="J80">
        <f>SUMIFS(明细及反馈核算!$L:$L,明细及反馈核算!$D:$D,C80,明细及反馈核算!$H:$H,$J$2)</f>
        <v>0</v>
      </c>
    </row>
    <row r="81" spans="1:10" ht="18" x14ac:dyDescent="0.15">
      <c r="A81" s="8" t="s">
        <v>22</v>
      </c>
      <c r="B81" s="9" t="s">
        <v>25</v>
      </c>
      <c r="C81" s="9" t="s">
        <v>536</v>
      </c>
      <c r="D81" s="2">
        <v>1000</v>
      </c>
      <c r="E81">
        <f>SUMIFS(明细及反馈核算!$L:$L,明细及反馈核算!$D:$D,C81,明细及反馈核算!$H:$H,$E$2)</f>
        <v>0</v>
      </c>
      <c r="F81">
        <f>SUMIFS(明细及反馈核算!$L:$L,明细及反馈核算!$D:$D,C81,明细及反馈核算!$H:$H,$F$2)</f>
        <v>0</v>
      </c>
      <c r="G81">
        <f>SUMIFS(明细及反馈核算!$L:$L,明细及反馈核算!$D:$D,C81,明细及反馈核算!$H:$H,$G$2)</f>
        <v>0</v>
      </c>
      <c r="H81">
        <f>SUMIFS(明细及反馈核算!$L:$L,明细及反馈核算!$D:$D,D81,明细及反馈核算!$H:$H,$G$2)</f>
        <v>0</v>
      </c>
      <c r="I81">
        <f>SUMIFS(明细及反馈核算!$L:$L,明细及反馈核算!$D:$D,E81,明细及反馈核算!$H:$H,$G$2)</f>
        <v>0</v>
      </c>
      <c r="J81">
        <f>SUMIFS(明细及反馈核算!$L:$L,明细及反馈核算!$D:$D,C81,明细及反馈核算!$H:$H,$J$2)</f>
        <v>0</v>
      </c>
    </row>
    <row r="82" spans="1:10" ht="18" x14ac:dyDescent="0.15">
      <c r="A82" s="8" t="s">
        <v>22</v>
      </c>
      <c r="B82" s="9" t="s">
        <v>25</v>
      </c>
      <c r="C82" s="9" t="s">
        <v>186</v>
      </c>
      <c r="D82" s="2">
        <v>1000</v>
      </c>
      <c r="E82">
        <f>SUMIFS(明细及反馈核算!$L:$L,明细及反馈核算!$D:$D,C82,明细及反馈核算!$H:$H,$E$2)</f>
        <v>500</v>
      </c>
      <c r="F82">
        <f>SUMIFS(明细及反馈核算!$L:$L,明细及反馈核算!$D:$D,C82,明细及反馈核算!$H:$H,$F$2)</f>
        <v>0</v>
      </c>
      <c r="G82">
        <f>SUMIFS(明细及反馈核算!$L:$L,明细及反馈核算!$D:$D,C82,明细及反馈核算!$H:$H,$G$2)</f>
        <v>0</v>
      </c>
      <c r="H82">
        <f>SUMIFS(明细及反馈核算!$L:$L,明细及反馈核算!$D:$D,D82,明细及反馈核算!$H:$H,$G$2)</f>
        <v>0</v>
      </c>
      <c r="I82">
        <f>SUMIFS(明细及反馈核算!$L:$L,明细及反馈核算!$D:$D,E82,明细及反馈核算!$H:$H,$G$2)</f>
        <v>0</v>
      </c>
      <c r="J82">
        <f>SUMIFS(明细及反馈核算!$L:$L,明细及反馈核算!$D:$D,C82,明细及反馈核算!$H:$H,$J$2)</f>
        <v>0</v>
      </c>
    </row>
    <row r="83" spans="1:10" ht="18" x14ac:dyDescent="0.15">
      <c r="A83" s="8" t="s">
        <v>22</v>
      </c>
      <c r="B83" s="9" t="s">
        <v>25</v>
      </c>
      <c r="C83" s="9" t="s">
        <v>296</v>
      </c>
      <c r="D83" s="2">
        <v>1000</v>
      </c>
      <c r="E83">
        <f>SUMIFS(明细及反馈核算!$L:$L,明细及反馈核算!$D:$D,C83,明细及反馈核算!$H:$H,$E$2)</f>
        <v>0</v>
      </c>
      <c r="F83">
        <f>SUMIFS(明细及反馈核算!$L:$L,明细及反馈核算!$D:$D,C83,明细及反馈核算!$H:$H,$F$2)</f>
        <v>500</v>
      </c>
      <c r="G83">
        <f>SUMIFS(明细及反馈核算!$L:$L,明细及反馈核算!$D:$D,C83,明细及反馈核算!$H:$H,$G$2)</f>
        <v>0</v>
      </c>
      <c r="H83">
        <f>SUMIFS(明细及反馈核算!$L:$L,明细及反馈核算!$D:$D,D83,明细及反馈核算!$H:$H,$G$2)</f>
        <v>0</v>
      </c>
      <c r="I83">
        <f>SUMIFS(明细及反馈核算!$L:$L,明细及反馈核算!$D:$D,E83,明细及反馈核算!$H:$H,$G$2)</f>
        <v>0</v>
      </c>
      <c r="J83">
        <f>SUMIFS(明细及反馈核算!$L:$L,明细及反馈核算!$D:$D,C83,明细及反馈核算!$H:$H,$J$2)</f>
        <v>0</v>
      </c>
    </row>
    <row r="84" spans="1:10" ht="18" x14ac:dyDescent="0.15">
      <c r="A84" s="8" t="s">
        <v>22</v>
      </c>
      <c r="B84" s="9" t="s">
        <v>25</v>
      </c>
      <c r="C84" s="9" t="s">
        <v>477</v>
      </c>
      <c r="D84" s="2">
        <v>1000</v>
      </c>
      <c r="E84">
        <f>SUMIFS(明细及反馈核算!$L:$L,明细及反馈核算!$D:$D,C84,明细及反馈核算!$H:$H,$E$2)</f>
        <v>0</v>
      </c>
      <c r="F84">
        <f>SUMIFS(明细及反馈核算!$L:$L,明细及反馈核算!$D:$D,C84,明细及反馈核算!$H:$H,$F$2)</f>
        <v>0</v>
      </c>
      <c r="G84">
        <f>SUMIFS(明细及反馈核算!$L:$L,明细及反馈核算!$D:$D,C84,明细及反馈核算!$H:$H,$G$2)</f>
        <v>0</v>
      </c>
      <c r="H84">
        <f>SUMIFS(明细及反馈核算!$L:$L,明细及反馈核算!$D:$D,D84,明细及反馈核算!$H:$H,$G$2)</f>
        <v>0</v>
      </c>
      <c r="I84">
        <f>SUMIFS(明细及反馈核算!$L:$L,明细及反馈核算!$D:$D,E84,明细及反馈核算!$H:$H,$G$2)</f>
        <v>0</v>
      </c>
      <c r="J84">
        <f>SUMIFS(明细及反馈核算!$L:$L,明细及反馈核算!$D:$D,C84,明细及反馈核算!$H:$H,$J$2)</f>
        <v>2000</v>
      </c>
    </row>
    <row r="85" spans="1:10" ht="18" x14ac:dyDescent="0.15">
      <c r="A85" s="8" t="s">
        <v>22</v>
      </c>
      <c r="B85" s="9" t="s">
        <v>25</v>
      </c>
      <c r="C85" s="9" t="s">
        <v>97</v>
      </c>
      <c r="D85" s="2">
        <v>1000</v>
      </c>
      <c r="E85">
        <f>SUMIFS(明细及反馈核算!$L:$L,明细及反馈核算!$D:$D,C85,明细及反馈核算!$H:$H,$E$2)</f>
        <v>0</v>
      </c>
      <c r="F85">
        <f>SUMIFS(明细及反馈核算!$L:$L,明细及反馈核算!$D:$D,C85,明细及反馈核算!$H:$H,$F$2)</f>
        <v>0</v>
      </c>
      <c r="G85">
        <f>SUMIFS(明细及反馈核算!$L:$L,明细及反馈核算!$D:$D,C85,明细及反馈核算!$H:$H,$G$2)</f>
        <v>0</v>
      </c>
      <c r="H85">
        <f>SUMIFS(明细及反馈核算!$L:$L,明细及反馈核算!$D:$D,D85,明细及反馈核算!$H:$H,$G$2)</f>
        <v>0</v>
      </c>
      <c r="I85">
        <f>SUMIFS(明细及反馈核算!$L:$L,明细及反馈核算!$D:$D,E85,明细及反馈核算!$H:$H,$G$2)</f>
        <v>0</v>
      </c>
      <c r="J85">
        <f>SUMIFS(明细及反馈核算!$L:$L,明细及反馈核算!$D:$D,C85,明细及反馈核算!$H:$H,$J$2)</f>
        <v>0</v>
      </c>
    </row>
    <row r="86" spans="1:10" ht="18" x14ac:dyDescent="0.15">
      <c r="A86" s="8" t="s">
        <v>29</v>
      </c>
      <c r="B86" s="9" t="s">
        <v>30</v>
      </c>
      <c r="C86" s="9" t="s">
        <v>369</v>
      </c>
      <c r="D86" s="2">
        <v>1000</v>
      </c>
      <c r="E86">
        <f>SUMIFS(明细及反馈核算!$L:$L,明细及反馈核算!$D:$D,C86,明细及反馈核算!$H:$H,$E$2)</f>
        <v>0</v>
      </c>
      <c r="F86">
        <f>SUMIFS(明细及反馈核算!$L:$L,明细及反馈核算!$D:$D,C86,明细及反馈核算!$H:$H,$F$2)</f>
        <v>0</v>
      </c>
      <c r="G86">
        <f>SUMIFS(明细及反馈核算!$L:$L,明细及反馈核算!$D:$D,C86,明细及反馈核算!$H:$H,$G$2)</f>
        <v>250</v>
      </c>
      <c r="H86">
        <f>SUMIFS(明细及反馈核算!$L:$L,明细及反馈核算!$D:$D,D86,明细及反馈核算!$H:$H,$G$2)</f>
        <v>0</v>
      </c>
      <c r="I86">
        <f>SUMIFS(明细及反馈核算!$L:$L,明细及反馈核算!$D:$D,E86,明细及反馈核算!$H:$H,$G$2)</f>
        <v>0</v>
      </c>
      <c r="J86">
        <f>SUMIFS(明细及反馈核算!$L:$L,明细及反馈核算!$D:$D,C86,明细及反馈核算!$H:$H,$J$2)</f>
        <v>500</v>
      </c>
    </row>
    <row r="87" spans="1:10" ht="18" x14ac:dyDescent="0.15">
      <c r="A87" s="9" t="s">
        <v>29</v>
      </c>
      <c r="B87" s="9" t="s">
        <v>30</v>
      </c>
      <c r="C87" s="9" t="s">
        <v>373</v>
      </c>
      <c r="D87" s="2">
        <v>1000</v>
      </c>
      <c r="E87">
        <f>SUMIFS(明细及反馈核算!$L:$L,明细及反馈核算!$D:$D,C87,明细及反馈核算!$H:$H,$E$2)</f>
        <v>0</v>
      </c>
      <c r="F87">
        <f>SUMIFS(明细及反馈核算!$L:$L,明细及反馈核算!$D:$D,C87,明细及反馈核算!$H:$H,$F$2)</f>
        <v>0</v>
      </c>
      <c r="G87">
        <f>SUMIFS(明细及反馈核算!$L:$L,明细及反馈核算!$D:$D,C87,明细及反馈核算!$H:$H,$G$2)</f>
        <v>250</v>
      </c>
      <c r="H87">
        <f>SUMIFS(明细及反馈核算!$L:$L,明细及反馈核算!$D:$D,D87,明细及反馈核算!$H:$H,$G$2)</f>
        <v>0</v>
      </c>
      <c r="I87">
        <f>SUMIFS(明细及反馈核算!$L:$L,明细及反馈核算!$D:$D,E87,明细及反馈核算!$H:$H,$G$2)</f>
        <v>0</v>
      </c>
      <c r="J87">
        <f>SUMIFS(明细及反馈核算!$L:$L,明细及反馈核算!$D:$D,C87,明细及反馈核算!$H:$H,$J$2)</f>
        <v>0</v>
      </c>
    </row>
    <row r="88" spans="1:10" ht="18" x14ac:dyDescent="0.15">
      <c r="A88" s="8" t="s">
        <v>29</v>
      </c>
      <c r="B88" s="9" t="s">
        <v>31</v>
      </c>
      <c r="C88" s="9" t="s">
        <v>537</v>
      </c>
      <c r="D88" s="2">
        <v>1000</v>
      </c>
      <c r="E88">
        <f>SUMIFS(明细及反馈核算!$L:$L,明细及反馈核算!$D:$D,C88,明细及反馈核算!$H:$H,$E$2)</f>
        <v>0</v>
      </c>
      <c r="F88">
        <f>SUMIFS(明细及反馈核算!$L:$L,明细及反馈核算!$D:$D,C88,明细及反馈核算!$H:$H,$F$2)</f>
        <v>0</v>
      </c>
      <c r="G88">
        <f>SUMIFS(明细及反馈核算!$L:$L,明细及反馈核算!$D:$D,C88,明细及反馈核算!$H:$H,$G$2)</f>
        <v>0</v>
      </c>
      <c r="H88">
        <f>SUMIFS(明细及反馈核算!$L:$L,明细及反馈核算!$D:$D,D88,明细及反馈核算!$H:$H,$G$2)</f>
        <v>0</v>
      </c>
      <c r="I88">
        <f>SUMIFS(明细及反馈核算!$L:$L,明细及反馈核算!$D:$D,E88,明细及反馈核算!$H:$H,$G$2)</f>
        <v>0</v>
      </c>
      <c r="J88">
        <f>SUMIFS(明细及反馈核算!$L:$L,明细及反馈核算!$D:$D,C88,明细及反馈核算!$H:$H,$J$2)</f>
        <v>0</v>
      </c>
    </row>
    <row r="89" spans="1:10" ht="18" x14ac:dyDescent="0.15">
      <c r="A89" s="9" t="s">
        <v>29</v>
      </c>
      <c r="B89" s="9" t="s">
        <v>31</v>
      </c>
      <c r="C89" s="9" t="s">
        <v>189</v>
      </c>
      <c r="D89" s="2">
        <v>1000</v>
      </c>
      <c r="E89">
        <f>SUMIFS(明细及反馈核算!$L:$L,明细及反馈核算!$D:$D,C89,明细及反馈核算!$H:$H,$E$2)</f>
        <v>500</v>
      </c>
      <c r="F89">
        <f>SUMIFS(明细及反馈核算!$L:$L,明细及反馈核算!$D:$D,C89,明细及反馈核算!$H:$H,$F$2)</f>
        <v>0</v>
      </c>
      <c r="G89">
        <f>SUMIFS(明细及反馈核算!$L:$L,明细及反馈核算!$D:$D,C89,明细及反馈核算!$H:$H,$G$2)</f>
        <v>0</v>
      </c>
      <c r="H89">
        <f>SUMIFS(明细及反馈核算!$L:$L,明细及反馈核算!$D:$D,D89,明细及反馈核算!$H:$H,$G$2)</f>
        <v>0</v>
      </c>
      <c r="I89">
        <f>SUMIFS(明细及反馈核算!$L:$L,明细及反馈核算!$D:$D,E89,明细及反馈核算!$H:$H,$G$2)</f>
        <v>0</v>
      </c>
      <c r="J89">
        <f>SUMIFS(明细及反馈核算!$L:$L,明细及反馈核算!$D:$D,C89,明细及反馈核算!$H:$H,$J$2)</f>
        <v>0</v>
      </c>
    </row>
    <row r="90" spans="1:10" ht="18" x14ac:dyDescent="0.15">
      <c r="A90" s="9" t="s">
        <v>29</v>
      </c>
      <c r="B90" s="9" t="s">
        <v>31</v>
      </c>
      <c r="C90" s="9" t="s">
        <v>192</v>
      </c>
      <c r="D90" s="2">
        <v>1000</v>
      </c>
      <c r="E90">
        <f>SUMIFS(明细及反馈核算!$L:$L,明细及反馈核算!$D:$D,C90,明细及反馈核算!$H:$H,$E$2)</f>
        <v>1000</v>
      </c>
      <c r="F90">
        <f>SUMIFS(明细及反馈核算!$L:$L,明细及反馈核算!$D:$D,C90,明细及反馈核算!$H:$H,$F$2)</f>
        <v>1000</v>
      </c>
      <c r="G90">
        <f>SUMIFS(明细及反馈核算!$L:$L,明细及反馈核算!$D:$D,C90,明细及反馈核算!$H:$H,$G$2)</f>
        <v>1000</v>
      </c>
      <c r="H90">
        <f>SUMIFS(明细及反馈核算!$L:$L,明细及反馈核算!$D:$D,D90,明细及反馈核算!$H:$H,$G$2)</f>
        <v>0</v>
      </c>
      <c r="I90">
        <f>SUMIFS(明细及反馈核算!$L:$L,明细及反馈核算!$D:$D,E90,明细及反馈核算!$H:$H,$G$2)</f>
        <v>0</v>
      </c>
      <c r="J90">
        <f>SUMIFS(明细及反馈核算!$L:$L,明细及反馈核算!$D:$D,C90,明细及反馈核算!$H:$H,$J$2)</f>
        <v>1000</v>
      </c>
    </row>
    <row r="91" spans="1:10" ht="18" x14ac:dyDescent="0.15">
      <c r="A91" s="8" t="s">
        <v>29</v>
      </c>
      <c r="B91" s="9" t="s">
        <v>28</v>
      </c>
      <c r="C91" s="9" t="s">
        <v>302</v>
      </c>
      <c r="D91" s="2">
        <v>1000</v>
      </c>
      <c r="E91">
        <f>SUMIFS(明细及反馈核算!$L:$L,明细及反馈核算!$D:$D,C91,明细及反馈核算!$H:$H,$E$2)</f>
        <v>0</v>
      </c>
      <c r="F91">
        <f>SUMIFS(明细及反馈核算!$L:$L,明细及反馈核算!$D:$D,C91,明细及反馈核算!$H:$H,$F$2)</f>
        <v>500</v>
      </c>
      <c r="G91">
        <f>SUMIFS(明细及反馈核算!$L:$L,明细及反馈核算!$D:$D,C91,明细及反馈核算!$H:$H,$G$2)</f>
        <v>500</v>
      </c>
      <c r="H91">
        <f>SUMIFS(明细及反馈核算!$L:$L,明细及反馈核算!$D:$D,D91,明细及反馈核算!$H:$H,$G$2)</f>
        <v>0</v>
      </c>
      <c r="I91">
        <f>SUMIFS(明细及反馈核算!$L:$L,明细及反馈核算!$D:$D,E91,明细及反馈核算!$H:$H,$G$2)</f>
        <v>0</v>
      </c>
      <c r="J91">
        <f>SUMIFS(明细及反馈核算!$L:$L,明细及反馈核算!$D:$D,C91,明细及反馈核算!$H:$H,$J$2)</f>
        <v>0</v>
      </c>
    </row>
    <row r="92" spans="1:10" ht="18" x14ac:dyDescent="0.15">
      <c r="A92" s="9" t="s">
        <v>29</v>
      </c>
      <c r="B92" s="9" t="s">
        <v>28</v>
      </c>
      <c r="C92" s="9" t="s">
        <v>197</v>
      </c>
      <c r="D92" s="2">
        <v>1000</v>
      </c>
      <c r="E92">
        <f>SUMIFS(明细及反馈核算!$L:$L,明细及反馈核算!$D:$D,C92,明细及反馈核算!$H:$H,$E$2)</f>
        <v>500</v>
      </c>
      <c r="F92">
        <f>SUMIFS(明细及反馈核算!$L:$L,明细及反馈核算!$D:$D,C92,明细及反馈核算!$H:$H,$F$2)</f>
        <v>0</v>
      </c>
      <c r="G92">
        <f>SUMIFS(明细及反馈核算!$L:$L,明细及反馈核算!$D:$D,C92,明细及反馈核算!$H:$H,$G$2)</f>
        <v>0</v>
      </c>
      <c r="H92">
        <f>SUMIFS(明细及反馈核算!$L:$L,明细及反馈核算!$D:$D,D92,明细及反馈核算!$H:$H,$G$2)</f>
        <v>0</v>
      </c>
      <c r="I92">
        <f>SUMIFS(明细及反馈核算!$L:$L,明细及反馈核算!$D:$D,E92,明细及反馈核算!$H:$H,$G$2)</f>
        <v>0</v>
      </c>
      <c r="J92">
        <f>SUMIFS(明细及反馈核算!$L:$L,明细及反馈核算!$D:$D,C92,明细及反馈核算!$H:$H,$J$2)</f>
        <v>199</v>
      </c>
    </row>
    <row r="93" spans="1:10" ht="18" x14ac:dyDescent="0.15">
      <c r="A93" s="9" t="s">
        <v>29</v>
      </c>
      <c r="B93" s="9" t="s">
        <v>28</v>
      </c>
      <c r="C93" s="9" t="s">
        <v>538</v>
      </c>
      <c r="D93" s="2">
        <v>1000</v>
      </c>
      <c r="E93">
        <f>SUMIFS(明细及反馈核算!$L:$L,明细及反馈核算!$D:$D,C93,明细及反馈核算!$H:$H,$E$2)</f>
        <v>0</v>
      </c>
      <c r="F93">
        <f>SUMIFS(明细及反馈核算!$L:$L,明细及反馈核算!$D:$D,C93,明细及反馈核算!$H:$H,$F$2)</f>
        <v>0</v>
      </c>
      <c r="G93">
        <f>SUMIFS(明细及反馈核算!$L:$L,明细及反馈核算!$D:$D,C93,明细及反馈核算!$H:$H,$G$2)</f>
        <v>0</v>
      </c>
      <c r="H93">
        <f>SUMIFS(明细及反馈核算!$L:$L,明细及反馈核算!$D:$D,D93,明细及反馈核算!$H:$H,$G$2)</f>
        <v>0</v>
      </c>
      <c r="I93">
        <f>SUMIFS(明细及反馈核算!$L:$L,明细及反馈核算!$D:$D,E93,明细及反馈核算!$H:$H,$G$2)</f>
        <v>0</v>
      </c>
      <c r="J93">
        <f>SUMIFS(明细及反馈核算!$L:$L,明细及反馈核算!$D:$D,C93,明细及反馈核算!$H:$H,$J$2)</f>
        <v>0</v>
      </c>
    </row>
    <row r="94" spans="1:10" ht="18" x14ac:dyDescent="0.15">
      <c r="A94" s="9" t="s">
        <v>33</v>
      </c>
      <c r="B94" s="9" t="s">
        <v>35</v>
      </c>
      <c r="C94" s="9" t="s">
        <v>200</v>
      </c>
      <c r="D94" s="2">
        <v>1000</v>
      </c>
      <c r="E94">
        <f>SUMIFS(明细及反馈核算!$L:$L,明细及反馈核算!$D:$D,C94,明细及反馈核算!$H:$H,$E$2)</f>
        <v>1000</v>
      </c>
      <c r="F94">
        <f>SUMIFS(明细及反馈核算!$L:$L,明细及反馈核算!$D:$D,C94,明细及反馈核算!$H:$H,$F$2)</f>
        <v>0</v>
      </c>
      <c r="G94">
        <f>SUMIFS(明细及反馈核算!$L:$L,明细及反馈核算!$D:$D,C94,明细及反馈核算!$H:$H,$G$2)</f>
        <v>0</v>
      </c>
      <c r="H94">
        <f>SUMIFS(明细及反馈核算!$L:$L,明细及反馈核算!$D:$D,D94,明细及反馈核算!$H:$H,$G$2)</f>
        <v>0</v>
      </c>
      <c r="I94">
        <f>SUMIFS(明细及反馈核算!$L:$L,明细及反馈核算!$D:$D,E94,明细及反馈核算!$H:$H,$G$2)</f>
        <v>0</v>
      </c>
      <c r="J94">
        <f>SUMIFS(明细及反馈核算!$L:$L,明细及反馈核算!$D:$D,C94,明细及反馈核算!$H:$H,$J$2)</f>
        <v>0</v>
      </c>
    </row>
    <row r="95" spans="1:10" ht="18" x14ac:dyDescent="0.15">
      <c r="A95" s="9" t="s">
        <v>33</v>
      </c>
      <c r="B95" s="9" t="s">
        <v>35</v>
      </c>
      <c r="C95" s="9" t="s">
        <v>539</v>
      </c>
      <c r="D95" s="2">
        <v>1000</v>
      </c>
      <c r="E95">
        <f>SUMIFS(明细及反馈核算!$L:$L,明细及反馈核算!$D:$D,C95,明细及反馈核算!$H:$H,$E$2)</f>
        <v>0</v>
      </c>
      <c r="F95">
        <f>SUMIFS(明细及反馈核算!$L:$L,明细及反馈核算!$D:$D,C95,明细及反馈核算!$H:$H,$F$2)</f>
        <v>0</v>
      </c>
      <c r="G95">
        <f>SUMIFS(明细及反馈核算!$L:$L,明细及反馈核算!$D:$D,C95,明细及反馈核算!$H:$H,$G$2)</f>
        <v>0</v>
      </c>
      <c r="H95">
        <f>SUMIFS(明细及反馈核算!$L:$L,明细及反馈核算!$D:$D,D95,明细及反馈核算!$H:$H,$G$2)</f>
        <v>0</v>
      </c>
      <c r="I95">
        <f>SUMIFS(明细及反馈核算!$L:$L,明细及反馈核算!$D:$D,E95,明细及反馈核算!$H:$H,$G$2)</f>
        <v>0</v>
      </c>
      <c r="J95">
        <f>SUMIFS(明细及反馈核算!$L:$L,明细及反馈核算!$D:$D,C95,明细及反馈核算!$H:$H,$J$2)</f>
        <v>0</v>
      </c>
    </row>
    <row r="96" spans="1:10" ht="18" x14ac:dyDescent="0.15">
      <c r="A96" s="8" t="s">
        <v>33</v>
      </c>
      <c r="B96" s="9" t="s">
        <v>34</v>
      </c>
      <c r="C96" s="9" t="s">
        <v>305</v>
      </c>
      <c r="D96" s="2">
        <v>1000</v>
      </c>
      <c r="E96">
        <f>SUMIFS(明细及反馈核算!$L:$L,明细及反馈核算!$D:$D,C96,明细及反馈核算!$H:$H,$E$2)</f>
        <v>0</v>
      </c>
      <c r="F96">
        <f>SUMIFS(明细及反馈核算!$L:$L,明细及反馈核算!$D:$D,C96,明细及反馈核算!$H:$H,$F$2)</f>
        <v>500</v>
      </c>
      <c r="G96">
        <f>SUMIFS(明细及反馈核算!$L:$L,明细及反馈核算!$D:$D,C96,明细及反馈核算!$H:$H,$G$2)</f>
        <v>500</v>
      </c>
      <c r="H96">
        <f>SUMIFS(明细及反馈核算!$L:$L,明细及反馈核算!$D:$D,D96,明细及反馈核算!$H:$H,$G$2)</f>
        <v>0</v>
      </c>
      <c r="I96">
        <f>SUMIFS(明细及反馈核算!$L:$L,明细及反馈核算!$D:$D,E96,明细及反馈核算!$H:$H,$G$2)</f>
        <v>0</v>
      </c>
      <c r="J96">
        <f>SUMIFS(明细及反馈核算!$L:$L,明细及反馈核算!$D:$D,C96,明细及反馈核算!$H:$H,$J$2)</f>
        <v>0</v>
      </c>
    </row>
    <row r="97" spans="1:10" ht="18" x14ac:dyDescent="0.15">
      <c r="A97" s="8" t="s">
        <v>33</v>
      </c>
      <c r="B97" s="9" t="s">
        <v>34</v>
      </c>
      <c r="C97" s="9" t="s">
        <v>308</v>
      </c>
      <c r="D97" s="2">
        <v>1000</v>
      </c>
      <c r="E97">
        <f>SUMIFS(明细及反馈核算!$L:$L,明细及反馈核算!$D:$D,C97,明细及反馈核算!$H:$H,$E$2)</f>
        <v>0</v>
      </c>
      <c r="F97">
        <f>SUMIFS(明细及反馈核算!$L:$L,明细及反馈核算!$D:$D,C97,明细及反馈核算!$H:$H,$F$2)</f>
        <v>500</v>
      </c>
      <c r="G97">
        <f>SUMIFS(明细及反馈核算!$L:$L,明细及反馈核算!$D:$D,C97,明细及反馈核算!$H:$H,$G$2)</f>
        <v>0</v>
      </c>
      <c r="H97">
        <f>SUMIFS(明细及反馈核算!$L:$L,明细及反馈核算!$D:$D,D97,明细及反馈核算!$H:$H,$G$2)</f>
        <v>0</v>
      </c>
      <c r="I97">
        <f>SUMIFS(明细及反馈核算!$L:$L,明细及反馈核算!$D:$D,E97,明细及反馈核算!$H:$H,$G$2)</f>
        <v>0</v>
      </c>
      <c r="J97">
        <f>SUMIFS(明细及反馈核算!$L:$L,明细及反馈核算!$D:$D,C97,明细及反馈核算!$H:$H,$J$2)</f>
        <v>0</v>
      </c>
    </row>
    <row r="98" spans="1:10" ht="18" x14ac:dyDescent="0.15">
      <c r="A98" s="8" t="s">
        <v>33</v>
      </c>
      <c r="B98" s="9" t="s">
        <v>34</v>
      </c>
      <c r="C98" s="9" t="s">
        <v>383</v>
      </c>
      <c r="D98" s="2">
        <v>1000</v>
      </c>
      <c r="E98">
        <f>SUMIFS(明细及反馈核算!$L:$L,明细及反馈核算!$D:$D,C98,明细及反馈核算!$H:$H,$E$2)</f>
        <v>0</v>
      </c>
      <c r="F98">
        <f>SUMIFS(明细及反馈核算!$L:$L,明细及反馈核算!$D:$D,C98,明细及反馈核算!$H:$H,$F$2)</f>
        <v>0</v>
      </c>
      <c r="G98">
        <f>SUMIFS(明细及反馈核算!$L:$L,明细及反馈核算!$D:$D,C98,明细及反馈核算!$H:$H,$G$2)</f>
        <v>500</v>
      </c>
      <c r="H98">
        <f>SUMIFS(明细及反馈核算!$L:$L,明细及反馈核算!$D:$D,D98,明细及反馈核算!$H:$H,$G$2)</f>
        <v>0</v>
      </c>
      <c r="I98">
        <f>SUMIFS(明细及反馈核算!$L:$L,明细及反馈核算!$D:$D,E98,明细及反馈核算!$H:$H,$G$2)</f>
        <v>0</v>
      </c>
      <c r="J98">
        <f>SUMIFS(明细及反馈核算!$L:$L,明细及反馈核算!$D:$D,C98,明细及反馈核算!$H:$H,$J$2)</f>
        <v>0</v>
      </c>
    </row>
    <row r="99" spans="1:10" ht="18" x14ac:dyDescent="0.15">
      <c r="A99" s="8" t="s">
        <v>33</v>
      </c>
      <c r="B99" s="9" t="s">
        <v>32</v>
      </c>
      <c r="C99" s="9" t="s">
        <v>312</v>
      </c>
      <c r="D99" s="2">
        <v>1000</v>
      </c>
      <c r="E99">
        <f>SUMIFS(明细及反馈核算!$L:$L,明细及反馈核算!$D:$D,C99,明细及反馈核算!$H:$H,$E$2)</f>
        <v>0</v>
      </c>
      <c r="F99">
        <f>SUMIFS(明细及反馈核算!$L:$L,明细及反馈核算!$D:$D,C99,明细及反馈核算!$H:$H,$F$2)</f>
        <v>500</v>
      </c>
      <c r="G99">
        <f>SUMIFS(明细及反馈核算!$L:$L,明细及反馈核算!$D:$D,C99,明细及反馈核算!$H:$H,$G$2)</f>
        <v>0</v>
      </c>
      <c r="H99">
        <f>SUMIFS(明细及反馈核算!$L:$L,明细及反馈核算!$D:$D,D99,明细及反馈核算!$H:$H,$G$2)</f>
        <v>0</v>
      </c>
      <c r="I99">
        <f>SUMIFS(明细及反馈核算!$L:$L,明细及反馈核算!$D:$D,E99,明细及反馈核算!$H:$H,$G$2)</f>
        <v>0</v>
      </c>
      <c r="J99">
        <f>SUMIFS(明细及反馈核算!$L:$L,明细及反馈核算!$D:$D,C99,明细及反馈核算!$H:$H,$J$2)</f>
        <v>0</v>
      </c>
    </row>
    <row r="100" spans="1:10" ht="18" x14ac:dyDescent="0.15">
      <c r="A100" s="9" t="s">
        <v>33</v>
      </c>
      <c r="B100" s="9" t="s">
        <v>32</v>
      </c>
      <c r="C100" s="9" t="s">
        <v>205</v>
      </c>
      <c r="D100" s="2">
        <v>1000</v>
      </c>
      <c r="E100">
        <f>SUMIFS(明细及反馈核算!$L:$L,明细及反馈核算!$D:$D,C100,明细及反馈核算!$H:$H,$E$2)</f>
        <v>500</v>
      </c>
      <c r="F100">
        <f>SUMIFS(明细及反馈核算!$L:$L,明细及反馈核算!$D:$D,C100,明细及反馈核算!$H:$H,$F$2)</f>
        <v>0</v>
      </c>
      <c r="G100">
        <f>SUMIFS(明细及反馈核算!$L:$L,明细及反馈核算!$D:$D,C100,明细及反馈核算!$H:$H,$G$2)</f>
        <v>500</v>
      </c>
      <c r="H100">
        <f>SUMIFS(明细及反馈核算!$L:$L,明细及反馈核算!$D:$D,D100,明细及反馈核算!$H:$H,$G$2)</f>
        <v>0</v>
      </c>
      <c r="I100">
        <f>SUMIFS(明细及反馈核算!$L:$L,明细及反馈核算!$D:$D,E100,明细及反馈核算!$H:$H,$G$2)</f>
        <v>0</v>
      </c>
      <c r="J100">
        <f>SUMIFS(明细及反馈核算!$L:$L,明细及反馈核算!$D:$D,C100,明细及反馈核算!$H:$H,$J$2)</f>
        <v>0</v>
      </c>
    </row>
    <row r="101" spans="1:10" ht="18" x14ac:dyDescent="0.15">
      <c r="A101" s="8" t="s">
        <v>33</v>
      </c>
      <c r="B101" s="9" t="s">
        <v>32</v>
      </c>
      <c r="C101" s="9" t="s">
        <v>540</v>
      </c>
      <c r="D101" s="2">
        <v>1000</v>
      </c>
      <c r="E101">
        <f>SUMIFS(明细及反馈核算!$L:$L,明细及反馈核算!$D:$D,C101,明细及反馈核算!$H:$H,$E$2)</f>
        <v>0</v>
      </c>
      <c r="F101">
        <f>SUMIFS(明细及反馈核算!$L:$L,明细及反馈核算!$D:$D,C101,明细及反馈核算!$H:$H,$F$2)</f>
        <v>0</v>
      </c>
      <c r="G101">
        <f>SUMIFS(明细及反馈核算!$L:$L,明细及反馈核算!$D:$D,C101,明细及反馈核算!$H:$H,$G$2)</f>
        <v>0</v>
      </c>
      <c r="H101">
        <f>SUMIFS(明细及反馈核算!$L:$L,明细及反馈核算!$D:$D,D101,明细及反馈核算!$H:$H,$G$2)</f>
        <v>0</v>
      </c>
      <c r="I101">
        <f>SUMIFS(明细及反馈核算!$L:$L,明细及反馈核算!$D:$D,E101,明细及反馈核算!$H:$H,$G$2)</f>
        <v>0</v>
      </c>
      <c r="J101">
        <f>SUMIFS(明细及反馈核算!$L:$L,明细及反馈核算!$D:$D,C101,明细及反馈核算!$H:$H,$J$2)</f>
        <v>0</v>
      </c>
    </row>
    <row r="102" spans="1:10" ht="18" x14ac:dyDescent="0.15">
      <c r="A102" s="8" t="s">
        <v>33</v>
      </c>
      <c r="B102" s="9" t="s">
        <v>32</v>
      </c>
      <c r="C102" s="9" t="s">
        <v>541</v>
      </c>
      <c r="D102" s="2">
        <v>1000</v>
      </c>
      <c r="E102">
        <f>SUMIFS(明细及反馈核算!$L:$L,明细及反馈核算!$D:$D,C102,明细及反馈核算!$H:$H,$E$2)</f>
        <v>0</v>
      </c>
      <c r="F102">
        <f>SUMIFS(明细及反馈核算!$L:$L,明细及反馈核算!$D:$D,C102,明细及反馈核算!$H:$H,$F$2)</f>
        <v>0</v>
      </c>
      <c r="G102">
        <f>SUMIFS(明细及反馈核算!$L:$L,明细及反馈核算!$D:$D,C102,明细及反馈核算!$H:$H,$G$2)</f>
        <v>0</v>
      </c>
      <c r="H102">
        <f>SUMIFS(明细及反馈核算!$L:$L,明细及反馈核算!$D:$D,D102,明细及反馈核算!$H:$H,$G$2)</f>
        <v>0</v>
      </c>
      <c r="I102">
        <f>SUMIFS(明细及反馈核算!$L:$L,明细及反馈核算!$D:$D,E102,明细及反馈核算!$H:$H,$G$2)</f>
        <v>0</v>
      </c>
      <c r="J102">
        <f>SUMIFS(明细及反馈核算!$L:$L,明细及反馈核算!$D:$D,C102,明细及反馈核算!$H:$H,$J$2)</f>
        <v>0</v>
      </c>
    </row>
    <row r="103" spans="1:10" ht="18" x14ac:dyDescent="0.15">
      <c r="A103" s="10"/>
      <c r="B103" s="10"/>
      <c r="C103" s="10" t="s">
        <v>542</v>
      </c>
      <c r="D103" s="11">
        <v>100000</v>
      </c>
      <c r="E103">
        <f>SUMIFS(明细及反馈核算!$L:$L,明细及反馈核算!$D:$D,C103,明细及反馈核算!$H:$H,$E$2)</f>
        <v>0</v>
      </c>
      <c r="F103">
        <f>SUMIFS(明细及反馈核算!$L:$L,明细及反馈核算!$D:$D,C103,明细及反馈核算!$H:$H,$F$2)</f>
        <v>0</v>
      </c>
      <c r="G103">
        <f>SUMIFS(明细及反馈核算!$L:$L,明细及反馈核算!$D:$D,C103,明细及反馈核算!$H:$H,$G$2)</f>
        <v>0</v>
      </c>
      <c r="H103">
        <f>SUMIFS(明细及反馈核算!$L:$L,明细及反馈核算!$D:$D,D103,明细及反馈核算!$H:$H,$G$2)</f>
        <v>0</v>
      </c>
      <c r="I103">
        <f>SUMIFS(明细及反馈核算!$L:$L,明细及反馈核算!$D:$D,E103,明细及反馈核算!$H:$H,$G$2)</f>
        <v>0</v>
      </c>
      <c r="J103">
        <f>SUMIFS(明细及反馈核算!$L:$L,明细及反馈核算!$D:$D,C103,明细及反馈核算!$H:$H,$J$2)</f>
        <v>0</v>
      </c>
    </row>
    <row r="1048438" spans="1:3" ht="16.5" x14ac:dyDescent="0.15">
      <c r="A1048438" s="5"/>
      <c r="B1048438" s="5"/>
      <c r="C1048438" s="5"/>
    </row>
    <row r="1048439" spans="1:3" ht="16.5" x14ac:dyDescent="0.15">
      <c r="A1048439" s="5"/>
      <c r="B1048439" s="5"/>
      <c r="C1048439" s="5"/>
    </row>
    <row r="1048440" spans="1:3" ht="16.5" x14ac:dyDescent="0.15">
      <c r="A1048440" s="5"/>
      <c r="B1048440" s="5"/>
      <c r="C1048440" s="5"/>
    </row>
    <row r="1048441" spans="1:3" ht="16.5" x14ac:dyDescent="0.15">
      <c r="A1048441" s="5"/>
      <c r="B1048441" s="5"/>
      <c r="C1048441" s="5"/>
    </row>
    <row r="1048442" spans="1:3" ht="16.5" x14ac:dyDescent="0.15">
      <c r="A1048442" s="5"/>
      <c r="B1048442" s="5"/>
      <c r="C1048442" s="5"/>
    </row>
    <row r="1048443" spans="1:3" ht="16.5" x14ac:dyDescent="0.15">
      <c r="A1048443" s="5"/>
      <c r="B1048443" s="5"/>
      <c r="C1048443" s="5"/>
    </row>
    <row r="1048444" spans="1:3" ht="16.5" x14ac:dyDescent="0.15">
      <c r="A1048444" s="5"/>
      <c r="B1048444" s="5"/>
      <c r="C1048444" s="5"/>
    </row>
    <row r="1048445" spans="1:3" ht="16.5" x14ac:dyDescent="0.15">
      <c r="A1048445" s="5"/>
      <c r="B1048445" s="5"/>
      <c r="C1048445" s="5"/>
    </row>
    <row r="1048446" spans="1:3" ht="16.5" x14ac:dyDescent="0.15">
      <c r="A1048446" s="5"/>
      <c r="B1048446" s="5"/>
      <c r="C1048446" s="5"/>
    </row>
    <row r="1048447" spans="1:3" ht="16.5" x14ac:dyDescent="0.15">
      <c r="A1048447" s="5"/>
      <c r="B1048447" s="5"/>
      <c r="C1048447" s="5"/>
    </row>
    <row r="1048448" spans="1:3" ht="16.5" x14ac:dyDescent="0.15">
      <c r="A1048448" s="5"/>
      <c r="B1048448" s="5"/>
      <c r="C1048448" s="5"/>
    </row>
    <row r="1048449" spans="1:3" ht="16.5" x14ac:dyDescent="0.15">
      <c r="A1048449" s="5"/>
      <c r="B1048449" s="5"/>
      <c r="C1048449" s="5"/>
    </row>
    <row r="1048450" spans="1:3" ht="16.5" x14ac:dyDescent="0.15">
      <c r="A1048450" s="5"/>
      <c r="B1048450" s="5"/>
      <c r="C1048450" s="5"/>
    </row>
    <row r="1048451" spans="1:3" ht="16.5" x14ac:dyDescent="0.15">
      <c r="A1048451" s="5"/>
      <c r="B1048451" s="5"/>
      <c r="C1048451" s="5"/>
    </row>
    <row r="1048452" spans="1:3" ht="16.5" x14ac:dyDescent="0.15">
      <c r="A1048452" s="5"/>
      <c r="B1048452" s="5"/>
      <c r="C1048452" s="5"/>
    </row>
    <row r="1048453" spans="1:3" ht="16.5" x14ac:dyDescent="0.15">
      <c r="A1048453" s="5"/>
      <c r="B1048453" s="5"/>
      <c r="C1048453" s="5"/>
    </row>
    <row r="1048454" spans="1:3" ht="16.5" x14ac:dyDescent="0.15">
      <c r="A1048454" s="5"/>
      <c r="B1048454" s="5"/>
      <c r="C1048454" s="5"/>
    </row>
    <row r="1048455" spans="1:3" ht="16.5" x14ac:dyDescent="0.15">
      <c r="A1048455" s="5"/>
      <c r="B1048455" s="5"/>
      <c r="C1048455" s="5"/>
    </row>
    <row r="1048456" spans="1:3" ht="16.5" x14ac:dyDescent="0.15">
      <c r="A1048456" s="5"/>
      <c r="B1048456" s="5"/>
      <c r="C1048456" s="5"/>
    </row>
    <row r="1048457" spans="1:3" ht="16.5" x14ac:dyDescent="0.15">
      <c r="A1048457" s="5"/>
      <c r="B1048457" s="5"/>
      <c r="C1048457" s="5"/>
    </row>
    <row r="1048458" spans="1:3" ht="16.5" x14ac:dyDescent="0.15">
      <c r="A1048458" s="5"/>
      <c r="B1048458" s="5"/>
      <c r="C1048458" s="5"/>
    </row>
    <row r="1048459" spans="1:3" ht="16.5" x14ac:dyDescent="0.15">
      <c r="A1048459" s="5"/>
      <c r="B1048459" s="5"/>
      <c r="C1048459" s="5"/>
    </row>
    <row r="1048460" spans="1:3" ht="16.5" x14ac:dyDescent="0.15">
      <c r="A1048460" s="5"/>
      <c r="B1048460" s="5"/>
      <c r="C1048460" s="5"/>
    </row>
    <row r="1048461" spans="1:3" ht="16.5" x14ac:dyDescent="0.15">
      <c r="A1048461" s="5"/>
      <c r="B1048461" s="5"/>
      <c r="C1048461" s="5"/>
    </row>
    <row r="1048462" spans="1:3" ht="16.5" x14ac:dyDescent="0.15">
      <c r="A1048462" s="5"/>
      <c r="B1048462" s="5"/>
      <c r="C1048462" s="5"/>
    </row>
    <row r="1048463" spans="1:3" ht="16.5" x14ac:dyDescent="0.15">
      <c r="A1048463" s="5"/>
      <c r="B1048463" s="5"/>
      <c r="C1048463" s="5"/>
    </row>
    <row r="1048464" spans="1:3" ht="16.5" x14ac:dyDescent="0.15">
      <c r="A1048464" s="5"/>
      <c r="B1048464" s="5"/>
      <c r="C1048464" s="5"/>
    </row>
    <row r="1048465" spans="1:3" ht="16.5" x14ac:dyDescent="0.15">
      <c r="A1048465" s="5"/>
      <c r="B1048465" s="5"/>
      <c r="C1048465" s="5"/>
    </row>
    <row r="1048466" spans="1:3" ht="16.5" x14ac:dyDescent="0.15">
      <c r="A1048466" s="5"/>
      <c r="B1048466" s="5"/>
      <c r="C1048466" s="5"/>
    </row>
    <row r="1048467" spans="1:3" ht="16.5" x14ac:dyDescent="0.15">
      <c r="A1048467" s="5"/>
      <c r="B1048467" s="5"/>
      <c r="C1048467" s="5"/>
    </row>
    <row r="1048468" spans="1:3" ht="16.5" x14ac:dyDescent="0.15">
      <c r="A1048468" s="5"/>
      <c r="B1048468" s="5"/>
      <c r="C1048468" s="5"/>
    </row>
    <row r="1048469" spans="1:3" ht="16.5" x14ac:dyDescent="0.15">
      <c r="A1048469" s="5"/>
      <c r="B1048469" s="5"/>
      <c r="C1048469" s="5"/>
    </row>
    <row r="1048470" spans="1:3" ht="16.5" x14ac:dyDescent="0.15">
      <c r="A1048470" s="5"/>
      <c r="B1048470" s="5"/>
      <c r="C1048470" s="5"/>
    </row>
    <row r="1048471" spans="1:3" ht="16.5" x14ac:dyDescent="0.15">
      <c r="A1048471" s="5"/>
      <c r="B1048471" s="5"/>
      <c r="C1048471" s="5"/>
    </row>
    <row r="1048472" spans="1:3" ht="16.5" x14ac:dyDescent="0.15">
      <c r="A1048472" s="5"/>
      <c r="B1048472" s="5"/>
      <c r="C1048472" s="5"/>
    </row>
    <row r="1048473" spans="1:3" ht="16.5" x14ac:dyDescent="0.15">
      <c r="A1048473" s="5"/>
      <c r="B1048473" s="5"/>
      <c r="C1048473" s="5"/>
    </row>
    <row r="1048474" spans="1:3" ht="16.5" x14ac:dyDescent="0.15">
      <c r="A1048474" s="5"/>
      <c r="B1048474" s="5"/>
      <c r="C1048474" s="5"/>
    </row>
    <row r="1048475" spans="1:3" ht="16.5" x14ac:dyDescent="0.15">
      <c r="A1048475" s="5"/>
      <c r="B1048475" s="5"/>
      <c r="C1048475" s="5"/>
    </row>
    <row r="1048476" spans="1:3" ht="16.5" x14ac:dyDescent="0.15">
      <c r="A1048476" s="5"/>
      <c r="B1048476" s="5"/>
      <c r="C1048476" s="5"/>
    </row>
    <row r="1048477" spans="1:3" ht="16.5" x14ac:dyDescent="0.15">
      <c r="A1048477" s="5"/>
      <c r="B1048477" s="5"/>
      <c r="C1048477" s="5"/>
    </row>
    <row r="1048478" spans="1:3" ht="16.5" x14ac:dyDescent="0.15">
      <c r="A1048478" s="5"/>
      <c r="B1048478" s="5"/>
      <c r="C1048478" s="5"/>
    </row>
    <row r="1048479" spans="1:3" ht="16.5" x14ac:dyDescent="0.15">
      <c r="A1048479" s="5"/>
      <c r="B1048479" s="5"/>
      <c r="C1048479" s="5"/>
    </row>
    <row r="1048480" spans="1:3" ht="16.5" x14ac:dyDescent="0.15">
      <c r="A1048480" s="5"/>
      <c r="B1048480" s="5"/>
      <c r="C1048480" s="5"/>
    </row>
    <row r="1048481" spans="1:3" ht="16.5" x14ac:dyDescent="0.15">
      <c r="A1048481" s="5"/>
      <c r="B1048481" s="5"/>
      <c r="C1048481" s="5"/>
    </row>
    <row r="1048482" spans="1:3" ht="16.5" x14ac:dyDescent="0.15">
      <c r="A1048482" s="5"/>
      <c r="B1048482" s="5"/>
      <c r="C1048482" s="5"/>
    </row>
    <row r="1048483" spans="1:3" ht="16.5" x14ac:dyDescent="0.15">
      <c r="A1048483" s="5"/>
      <c r="B1048483" s="5"/>
      <c r="C1048483" s="5"/>
    </row>
    <row r="1048484" spans="1:3" ht="16.5" x14ac:dyDescent="0.15">
      <c r="A1048484" s="5"/>
      <c r="B1048484" s="5"/>
      <c r="C1048484" s="5"/>
    </row>
    <row r="1048485" spans="1:3" ht="16.5" x14ac:dyDescent="0.15">
      <c r="A1048485" s="5"/>
      <c r="B1048485" s="5"/>
      <c r="C1048485" s="5"/>
    </row>
    <row r="1048486" spans="1:3" ht="16.5" x14ac:dyDescent="0.15">
      <c r="A1048486" s="5"/>
      <c r="B1048486" s="5"/>
      <c r="C1048486" s="5"/>
    </row>
    <row r="1048487" spans="1:3" ht="16.5" x14ac:dyDescent="0.15">
      <c r="A1048487" s="5"/>
      <c r="B1048487" s="5"/>
      <c r="C1048487" s="5"/>
    </row>
    <row r="1048488" spans="1:3" ht="16.5" x14ac:dyDescent="0.15">
      <c r="A1048488" s="5"/>
      <c r="B1048488" s="5"/>
      <c r="C1048488" s="5"/>
    </row>
    <row r="1048489" spans="1:3" ht="16.5" x14ac:dyDescent="0.15">
      <c r="A1048489" s="5"/>
      <c r="B1048489" s="5"/>
      <c r="C1048489" s="5"/>
    </row>
    <row r="1048490" spans="1:3" ht="16.5" x14ac:dyDescent="0.15">
      <c r="A1048490" s="5"/>
      <c r="B1048490" s="5"/>
      <c r="C1048490" s="5"/>
    </row>
    <row r="1048491" spans="1:3" ht="16.5" x14ac:dyDescent="0.15">
      <c r="A1048491" s="5"/>
      <c r="B1048491" s="5"/>
      <c r="C1048491" s="5"/>
    </row>
    <row r="1048492" spans="1:3" ht="16.5" x14ac:dyDescent="0.15">
      <c r="A1048492" s="5"/>
      <c r="B1048492" s="5"/>
      <c r="C1048492" s="5"/>
    </row>
    <row r="1048493" spans="1:3" ht="16.5" x14ac:dyDescent="0.15">
      <c r="A1048493" s="5"/>
      <c r="B1048493" s="5"/>
      <c r="C1048493" s="5"/>
    </row>
    <row r="1048494" spans="1:3" ht="16.5" x14ac:dyDescent="0.15">
      <c r="A1048494" s="5"/>
      <c r="B1048494" s="5"/>
      <c r="C1048494" s="5"/>
    </row>
    <row r="1048495" spans="1:3" ht="16.5" x14ac:dyDescent="0.15">
      <c r="A1048495" s="5"/>
      <c r="B1048495" s="5"/>
      <c r="C1048495" s="5"/>
    </row>
    <row r="1048496" spans="1:3" ht="16.5" x14ac:dyDescent="0.15">
      <c r="A1048496" s="5"/>
      <c r="B1048496" s="5"/>
      <c r="C1048496" s="5"/>
    </row>
    <row r="1048497" spans="1:3" ht="16.5" x14ac:dyDescent="0.15">
      <c r="A1048497" s="5"/>
      <c r="B1048497" s="5"/>
      <c r="C1048497" s="5"/>
    </row>
    <row r="1048498" spans="1:3" ht="16.5" x14ac:dyDescent="0.15">
      <c r="A1048498" s="5"/>
      <c r="B1048498" s="5"/>
      <c r="C1048498" s="5"/>
    </row>
    <row r="1048499" spans="1:3" ht="16.5" x14ac:dyDescent="0.15">
      <c r="A1048499" s="5"/>
      <c r="B1048499" s="5"/>
      <c r="C1048499" s="5"/>
    </row>
    <row r="1048500" spans="1:3" ht="16.5" x14ac:dyDescent="0.15">
      <c r="A1048500" s="5"/>
      <c r="B1048500" s="5"/>
      <c r="C1048500" s="5"/>
    </row>
    <row r="1048501" spans="1:3" ht="16.5" x14ac:dyDescent="0.15">
      <c r="A1048501" s="5"/>
      <c r="B1048501" s="5"/>
      <c r="C1048501" s="5"/>
    </row>
    <row r="1048502" spans="1:3" ht="16.5" x14ac:dyDescent="0.15">
      <c r="A1048502" s="5"/>
      <c r="B1048502" s="5"/>
      <c r="C1048502" s="5"/>
    </row>
    <row r="1048503" spans="1:3" ht="16.5" x14ac:dyDescent="0.15">
      <c r="A1048503" s="5"/>
      <c r="B1048503" s="5"/>
      <c r="C1048503" s="5"/>
    </row>
    <row r="1048504" spans="1:3" ht="16.5" x14ac:dyDescent="0.15">
      <c r="A1048504" s="5"/>
      <c r="B1048504" s="5"/>
      <c r="C1048504" s="5"/>
    </row>
    <row r="1048505" spans="1:3" ht="16.5" x14ac:dyDescent="0.15">
      <c r="A1048505" s="5"/>
      <c r="B1048505" s="5"/>
      <c r="C1048505" s="5"/>
    </row>
    <row r="1048506" spans="1:3" ht="16.5" x14ac:dyDescent="0.15">
      <c r="A1048506" s="5"/>
      <c r="B1048506" s="5"/>
      <c r="C1048506" s="5"/>
    </row>
    <row r="1048507" spans="1:3" ht="16.5" x14ac:dyDescent="0.15">
      <c r="A1048507" s="5"/>
      <c r="B1048507" s="5"/>
      <c r="C1048507" s="5"/>
    </row>
    <row r="1048508" spans="1:3" ht="16.5" x14ac:dyDescent="0.15">
      <c r="A1048508" s="5"/>
      <c r="B1048508" s="5"/>
      <c r="C1048508" s="5"/>
    </row>
    <row r="1048509" spans="1:3" ht="16.5" x14ac:dyDescent="0.15">
      <c r="A1048509" s="5"/>
      <c r="B1048509" s="5"/>
      <c r="C1048509" s="5"/>
    </row>
    <row r="1048510" spans="1:3" ht="16.5" x14ac:dyDescent="0.15">
      <c r="A1048510" s="5"/>
      <c r="B1048510" s="5"/>
      <c r="C1048510" s="5"/>
    </row>
    <row r="1048511" spans="1:3" ht="16.5" x14ac:dyDescent="0.15">
      <c r="A1048511" s="5"/>
      <c r="B1048511" s="5"/>
      <c r="C1048511" s="5"/>
    </row>
    <row r="1048512" spans="1:3" ht="16.5" x14ac:dyDescent="0.15">
      <c r="A1048512" s="5"/>
      <c r="B1048512" s="5"/>
      <c r="C1048512" s="5"/>
    </row>
    <row r="1048513" spans="1:3" ht="16.5" x14ac:dyDescent="0.15">
      <c r="A1048513" s="5"/>
      <c r="B1048513" s="5"/>
      <c r="C1048513" s="5"/>
    </row>
    <row r="1048514" spans="1:3" ht="16.5" x14ac:dyDescent="0.15">
      <c r="A1048514" s="5"/>
      <c r="B1048514" s="5"/>
      <c r="C1048514" s="5"/>
    </row>
    <row r="1048515" spans="1:3" ht="16.5" x14ac:dyDescent="0.15">
      <c r="A1048515" s="5"/>
      <c r="B1048515" s="5"/>
      <c r="C1048515" s="5"/>
    </row>
    <row r="1048516" spans="1:3" ht="16.5" x14ac:dyDescent="0.15">
      <c r="A1048516" s="5"/>
      <c r="B1048516" s="5"/>
      <c r="C1048516" s="5"/>
    </row>
    <row r="1048517" spans="1:3" ht="16.5" x14ac:dyDescent="0.15">
      <c r="A1048517" s="5"/>
      <c r="B1048517" s="5"/>
      <c r="C1048517" s="5"/>
    </row>
    <row r="1048518" spans="1:3" ht="16.5" x14ac:dyDescent="0.15">
      <c r="A1048518" s="5"/>
      <c r="B1048518" s="5"/>
      <c r="C1048518" s="5"/>
    </row>
    <row r="1048519" spans="1:3" ht="16.5" x14ac:dyDescent="0.15">
      <c r="A1048519" s="5"/>
      <c r="B1048519" s="5"/>
      <c r="C1048519" s="5"/>
    </row>
    <row r="1048520" spans="1:3" ht="16.5" x14ac:dyDescent="0.15">
      <c r="A1048520" s="5"/>
      <c r="B1048520" s="5"/>
      <c r="C1048520" s="5"/>
    </row>
    <row r="1048521" spans="1:3" ht="16.5" x14ac:dyDescent="0.15">
      <c r="A1048521" s="5"/>
      <c r="B1048521" s="5"/>
      <c r="C1048521" s="5"/>
    </row>
    <row r="1048522" spans="1:3" ht="16.5" x14ac:dyDescent="0.15">
      <c r="A1048522" s="5"/>
      <c r="B1048522" s="5"/>
      <c r="C1048522" s="5"/>
    </row>
    <row r="1048523" spans="1:3" ht="16.5" x14ac:dyDescent="0.15">
      <c r="A1048523" s="5"/>
      <c r="B1048523" s="5"/>
      <c r="C1048523" s="5"/>
    </row>
    <row r="1048524" spans="1:3" ht="16.5" x14ac:dyDescent="0.15">
      <c r="A1048524" s="5"/>
      <c r="B1048524" s="5"/>
      <c r="C1048524" s="5"/>
    </row>
    <row r="1048525" spans="1:3" ht="16.5" x14ac:dyDescent="0.15">
      <c r="A1048525" s="5"/>
      <c r="B1048525" s="5"/>
      <c r="C1048525" s="5"/>
    </row>
    <row r="1048526" spans="1:3" ht="16.5" x14ac:dyDescent="0.15">
      <c r="A1048526" s="5"/>
      <c r="B1048526" s="5"/>
      <c r="C1048526" s="5"/>
    </row>
    <row r="1048527" spans="1:3" ht="16.5" x14ac:dyDescent="0.15">
      <c r="A1048527" s="5"/>
      <c r="B1048527" s="5"/>
      <c r="C1048527" s="5"/>
    </row>
    <row r="1048528" spans="1:3" ht="16.5" x14ac:dyDescent="0.15">
      <c r="A1048528" s="5"/>
      <c r="B1048528" s="5"/>
      <c r="C1048528" s="5"/>
    </row>
    <row r="1048529" spans="1:3" ht="16.5" x14ac:dyDescent="0.15">
      <c r="A1048529" s="5"/>
      <c r="B1048529" s="5"/>
      <c r="C1048529" s="5"/>
    </row>
    <row r="1048530" spans="1:3" ht="16.5" x14ac:dyDescent="0.15">
      <c r="A1048530" s="5"/>
      <c r="B1048530" s="5"/>
      <c r="C1048530" s="5"/>
    </row>
    <row r="1048531" spans="1:3" ht="16.5" x14ac:dyDescent="0.15">
      <c r="A1048531" s="5"/>
      <c r="B1048531" s="5"/>
      <c r="C1048531" s="5"/>
    </row>
    <row r="1048532" spans="1:3" ht="16.5" x14ac:dyDescent="0.15">
      <c r="A1048532" s="5"/>
      <c r="B1048532" s="5"/>
      <c r="C1048532" s="5"/>
    </row>
    <row r="1048533" spans="1:3" ht="16.5" x14ac:dyDescent="0.15">
      <c r="A1048533" s="5"/>
      <c r="B1048533" s="5"/>
      <c r="C1048533" s="5"/>
    </row>
    <row r="1048534" spans="1:3" ht="16.5" x14ac:dyDescent="0.15">
      <c r="A1048534" s="5"/>
      <c r="B1048534" s="5"/>
      <c r="C1048534" s="5"/>
    </row>
    <row r="1048535" spans="1:3" ht="16.5" x14ac:dyDescent="0.15">
      <c r="A1048535" s="5"/>
      <c r="B1048535" s="5"/>
      <c r="C1048535" s="5"/>
    </row>
    <row r="1048536" spans="1:3" ht="16.5" x14ac:dyDescent="0.15">
      <c r="A1048536" s="5"/>
      <c r="B1048536" s="5"/>
      <c r="C1048536" s="5"/>
    </row>
    <row r="1048537" spans="1:3" ht="16.5" x14ac:dyDescent="0.15">
      <c r="A1048537" s="5"/>
      <c r="B1048537" s="5"/>
      <c r="C1048537" s="5"/>
    </row>
    <row r="1048538" spans="1:3" ht="16.5" x14ac:dyDescent="0.15">
      <c r="A1048538" s="5"/>
      <c r="B1048538" s="5"/>
      <c r="C1048538" s="5"/>
    </row>
    <row r="1048539" spans="1:3" ht="16.5" x14ac:dyDescent="0.15">
      <c r="A1048539" s="5"/>
      <c r="B1048539" s="5"/>
      <c r="C1048539" s="5"/>
    </row>
    <row r="1048540" spans="1:3" ht="16.5" x14ac:dyDescent="0.15">
      <c r="A1048540" s="5"/>
      <c r="B1048540" s="5"/>
      <c r="C1048540" s="5"/>
    </row>
    <row r="1048541" spans="1:3" ht="16.5" x14ac:dyDescent="0.15">
      <c r="A1048541" s="5"/>
      <c r="B1048541" s="5"/>
      <c r="C1048541" s="5"/>
    </row>
    <row r="1048542" spans="1:3" ht="16.5" x14ac:dyDescent="0.15">
      <c r="A1048542" s="5"/>
      <c r="B1048542" s="5"/>
      <c r="C1048542" s="5"/>
    </row>
    <row r="1048543" spans="1:3" ht="16.5" x14ac:dyDescent="0.15">
      <c r="A1048543" s="5"/>
      <c r="B1048543" s="5"/>
      <c r="C1048543" s="5"/>
    </row>
    <row r="1048544" spans="1:3" ht="16.5" x14ac:dyDescent="0.15">
      <c r="A1048544" s="5"/>
      <c r="B1048544" s="5"/>
      <c r="C1048544" s="5"/>
    </row>
    <row r="1048545" spans="1:3" ht="16.5" x14ac:dyDescent="0.15">
      <c r="A1048545" s="5"/>
      <c r="B1048545" s="5"/>
      <c r="C1048545" s="5"/>
    </row>
    <row r="1048546" spans="1:3" ht="16.5" x14ac:dyDescent="0.15">
      <c r="A1048546" s="5"/>
      <c r="B1048546" s="5"/>
      <c r="C1048546" s="5"/>
    </row>
    <row r="1048547" spans="1:3" ht="16.5" x14ac:dyDescent="0.15">
      <c r="A1048547" s="5"/>
      <c r="B1048547" s="5"/>
      <c r="C1048547" s="5"/>
    </row>
    <row r="1048548" spans="1:3" ht="16.5" x14ac:dyDescent="0.15">
      <c r="A1048548" s="5"/>
      <c r="B1048548" s="5"/>
      <c r="C1048548" s="5"/>
    </row>
  </sheetData>
  <sheetProtection formatCells="0" formatColumns="0" formatRows="0" insertColumns="0" insertRows="0" insertHyperlinks="0" deleteColumns="0" deleteRows="0" sort="0" autoFilter="0" pivotTables="0"/>
  <autoFilter ref="A2:D103" xr:uid="{00000000-0009-0000-0000-000004000000}"/>
  <phoneticPr fontId="8" type="noConversion"/>
  <conditionalFormatting sqref="C2:C1048576">
    <cfRule type="duplicateValues" dxfId="9" priority="1"/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O1048548"/>
  <sheetViews>
    <sheetView workbookViewId="0">
      <selection activeCell="M84" sqref="M84"/>
    </sheetView>
  </sheetViews>
  <sheetFormatPr defaultColWidth="9" defaultRowHeight="17.25" x14ac:dyDescent="0.15"/>
  <cols>
    <col min="1" max="1" width="22.5" style="4" customWidth="1"/>
    <col min="2" max="2" width="11.5" style="4" customWidth="1"/>
    <col min="3" max="3" width="13.125" style="4" customWidth="1"/>
    <col min="4" max="4" width="15.5" style="5" customWidth="1"/>
    <col min="5" max="5" width="13.75" customWidth="1"/>
    <col min="6" max="6" width="16" customWidth="1"/>
    <col min="7" max="7" width="13.5" customWidth="1"/>
    <col min="8" max="9" width="9" customWidth="1"/>
  </cols>
  <sheetData>
    <row r="1" spans="1:15" x14ac:dyDescent="0.15">
      <c r="D1" s="5" t="s">
        <v>69</v>
      </c>
      <c r="E1">
        <f t="shared" ref="E1:O1" si="0">SUM(E3:E102)</f>
        <v>3000</v>
      </c>
      <c r="F1">
        <f t="shared" si="0"/>
        <v>5166</v>
      </c>
      <c r="G1">
        <f t="shared" si="0"/>
        <v>7698</v>
      </c>
      <c r="H1">
        <f t="shared" si="0"/>
        <v>5405</v>
      </c>
      <c r="I1">
        <f t="shared" si="0"/>
        <v>4398</v>
      </c>
      <c r="J1">
        <f t="shared" si="0"/>
        <v>5944</v>
      </c>
      <c r="K1">
        <f t="shared" si="0"/>
        <v>0</v>
      </c>
      <c r="L1">
        <f t="shared" si="0"/>
        <v>0</v>
      </c>
      <c r="M1">
        <f t="shared" si="0"/>
        <v>0</v>
      </c>
      <c r="N1">
        <f t="shared" si="0"/>
        <v>0</v>
      </c>
      <c r="O1">
        <f t="shared" si="0"/>
        <v>0</v>
      </c>
    </row>
    <row r="2" spans="1:15" ht="18" x14ac:dyDescent="0.15">
      <c r="A2" s="6" t="s">
        <v>2</v>
      </c>
      <c r="B2" s="6" t="s">
        <v>1</v>
      </c>
      <c r="C2" s="6" t="s">
        <v>51</v>
      </c>
      <c r="D2" s="7" t="s">
        <v>515</v>
      </c>
      <c r="E2" t="s">
        <v>73</v>
      </c>
      <c r="F2" t="s">
        <v>209</v>
      </c>
      <c r="G2" t="s">
        <v>315</v>
      </c>
      <c r="H2" t="s">
        <v>390</v>
      </c>
      <c r="I2" t="s">
        <v>429</v>
      </c>
      <c r="J2" t="s">
        <v>463</v>
      </c>
      <c r="K2" t="s">
        <v>516</v>
      </c>
      <c r="L2" t="s">
        <v>517</v>
      </c>
      <c r="M2" t="s">
        <v>518</v>
      </c>
      <c r="N2" t="s">
        <v>519</v>
      </c>
      <c r="O2" t="s">
        <v>520</v>
      </c>
    </row>
    <row r="3" spans="1:15" ht="18" hidden="1" x14ac:dyDescent="0.15">
      <c r="A3" s="8" t="s">
        <v>15</v>
      </c>
      <c r="B3" s="9" t="s">
        <v>14</v>
      </c>
      <c r="C3" s="9" t="s">
        <v>328</v>
      </c>
      <c r="D3" s="2">
        <v>1000</v>
      </c>
      <c r="E3">
        <f>SUMIFS(明细及反馈核算!$S:$S,明细及反馈核算!$D:$D,C3,明细及反馈核算!$H:$H,$E$2)</f>
        <v>0</v>
      </c>
      <c r="F3">
        <f>SUMIFS(明细及反馈核算!$S:$S,明细及反馈核算!$D:$D,C3,明细及反馈核算!$H:$H,$F$2)</f>
        <v>0</v>
      </c>
      <c r="G3">
        <f>SUMIFS(明细及反馈核算!$S:$S,明细及反馈核算!$D:$D,C3,明细及反馈核算!$H:$H,$G$2)</f>
        <v>0</v>
      </c>
      <c r="H3">
        <f>SUMIFS(明细及反馈核算!$S:$S,明细及反馈核算!$D:$D,C3,明细及反馈核算!$H:$H,$H$2)</f>
        <v>0</v>
      </c>
      <c r="I3">
        <f>SUMIFS(明细及反馈核算!$S:$S,明细及反馈核算!$D:$D,C3,明细及反馈核算!$H:$H,$I$2)</f>
        <v>0</v>
      </c>
      <c r="J3">
        <f>SUMIFS(明细及反馈核算!$S:$S,明细及反馈核算!$D:$D,C3,明细及反馈核算!$H:$H,$J$2)</f>
        <v>0</v>
      </c>
      <c r="K3">
        <f>SUMIFS(明细及反馈核算!$S:$S,明细及反馈核算!$D:$D,$C$3,明细及反馈核算!$H:$H,K2)</f>
        <v>0</v>
      </c>
      <c r="L3">
        <f>SUMIFS(明细及反馈核算!$S:$S,明细及反馈核算!$D:$D,$C$3,明细及反馈核算!$H:$H,L2)</f>
        <v>0</v>
      </c>
      <c r="M3">
        <f>SUMIFS(明细及反馈核算!$S:$S,明细及反馈核算!$D:$D,$C$3,明细及反馈核算!$H:$H,M2)</f>
        <v>0</v>
      </c>
      <c r="N3">
        <f>SUMIFS(明细及反馈核算!$S:$S,明细及反馈核算!$D:$D,$C$3,明细及反馈核算!$H:$H,N2)</f>
        <v>0</v>
      </c>
      <c r="O3">
        <f>SUMIFS(明细及反馈核算!$S:$S,明细及反馈核算!$D:$D,$C$3,明细及反馈核算!$H:$H,O2)</f>
        <v>0</v>
      </c>
    </row>
    <row r="4" spans="1:15" ht="18" hidden="1" x14ac:dyDescent="0.15">
      <c r="A4" s="8" t="s">
        <v>4</v>
      </c>
      <c r="B4" s="9" t="s">
        <v>10</v>
      </c>
      <c r="C4" s="9" t="s">
        <v>208</v>
      </c>
      <c r="D4" s="2">
        <v>1000</v>
      </c>
      <c r="E4">
        <f>SUMIFS(明细及反馈核算!$S:$S,明细及反馈核算!$D:$D,C4,明细及反馈核算!$H:$H,$E$2)</f>
        <v>0</v>
      </c>
      <c r="F4">
        <f>SUMIFS(明细及反馈核算!$S:$S,明细及反馈核算!$D:$D,C4,明细及反馈核算!$H:$H,$F$2)</f>
        <v>0</v>
      </c>
      <c r="G4">
        <f>SUMIFS(明细及反馈核算!$S:$S,明细及反馈核算!$D:$D,C4,明细及反馈核算!$H:$H,$G$2)</f>
        <v>0</v>
      </c>
      <c r="H4">
        <f>SUMIFS(明细及反馈核算!$S:$S,明细及反馈核算!$D:$D,C4,明细及反馈核算!$H:$H,$H$2)</f>
        <v>0</v>
      </c>
      <c r="I4">
        <f>SUMIFS(明细及反馈核算!$S:$S,明细及反馈核算!$D:$D,C4,明细及反馈核算!$H:$H,$I$2)</f>
        <v>0</v>
      </c>
      <c r="J4">
        <f>SUMIFS(明细及反馈核算!$S:$S,明细及反馈核算!$D:$D,C4,明细及反馈核算!$H:$H,$J$2)</f>
        <v>0</v>
      </c>
    </row>
    <row r="5" spans="1:15" ht="18" hidden="1" x14ac:dyDescent="0.15">
      <c r="A5" s="9" t="s">
        <v>4</v>
      </c>
      <c r="B5" s="9" t="s">
        <v>10</v>
      </c>
      <c r="C5" s="9" t="s">
        <v>71</v>
      </c>
      <c r="D5" s="2">
        <v>1000</v>
      </c>
      <c r="E5">
        <f>SUMIFS(明细及反馈核算!$S:$S,明细及反馈核算!$D:$D,C5,明细及反馈核算!$H:$H,$E$2)</f>
        <v>0</v>
      </c>
      <c r="F5">
        <f>SUMIFS(明细及反馈核算!$S:$S,明细及反馈核算!$D:$D,C5,明细及反馈核算!$H:$H,$F$2)</f>
        <v>0</v>
      </c>
      <c r="G5">
        <f>SUMIFS(明细及反馈核算!$S:$S,明细及反馈核算!$D:$D,C5,明细及反馈核算!$H:$H,$G$2)</f>
        <v>0</v>
      </c>
      <c r="H5">
        <f>SUMIFS(明细及反馈核算!$S:$S,明细及反馈核算!$D:$D,C5,明细及反馈核算!$H:$H,$H$2)</f>
        <v>0</v>
      </c>
      <c r="I5">
        <f>SUMIFS(明细及反馈核算!$S:$S,明细及反馈核算!$D:$D,C5,明细及反馈核算!$H:$H,$I$2)</f>
        <v>0</v>
      </c>
      <c r="J5">
        <f>SUMIFS(明细及反馈核算!$S:$S,明细及反馈核算!$D:$D,C5,明细及反馈核算!$H:$H,$J$2)</f>
        <v>0</v>
      </c>
    </row>
    <row r="6" spans="1:15" ht="18" hidden="1" x14ac:dyDescent="0.15">
      <c r="A6" s="8" t="s">
        <v>4</v>
      </c>
      <c r="B6" s="9" t="s">
        <v>10</v>
      </c>
      <c r="C6" s="9" t="s">
        <v>521</v>
      </c>
      <c r="D6" s="2">
        <v>1000</v>
      </c>
      <c r="E6">
        <f>SUMIFS(明细及反馈核算!$S:$S,明细及反馈核算!$D:$D,C6,明细及反馈核算!$H:$H,$E$2)</f>
        <v>0</v>
      </c>
      <c r="F6">
        <f>SUMIFS(明细及反馈核算!$S:$S,明细及反馈核算!$D:$D,C6,明细及反馈核算!$H:$H,$F$2)</f>
        <v>0</v>
      </c>
      <c r="G6">
        <f>SUMIFS(明细及反馈核算!$S:$S,明细及反馈核算!$D:$D,C6,明细及反馈核算!$H:$H,$G$2)</f>
        <v>0</v>
      </c>
      <c r="H6">
        <f>SUMIFS(明细及反馈核算!$S:$S,明细及反馈核算!$D:$D,C6,明细及反馈核算!$H:$H,$H$2)</f>
        <v>0</v>
      </c>
      <c r="I6">
        <f>SUMIFS(明细及反馈核算!$S:$S,明细及反馈核算!$D:$D,C6,明细及反馈核算!$H:$H,$I$2)</f>
        <v>0</v>
      </c>
      <c r="J6">
        <f>SUMIFS(明细及反馈核算!$S:$S,明细及反馈核算!$D:$D,C6,明细及反馈核算!$H:$H,$J$2)</f>
        <v>0</v>
      </c>
    </row>
    <row r="7" spans="1:15" ht="18" hidden="1" x14ac:dyDescent="0.15">
      <c r="A7" s="8" t="s">
        <v>4</v>
      </c>
      <c r="B7" s="9" t="s">
        <v>41</v>
      </c>
      <c r="C7" s="9" t="s">
        <v>389</v>
      </c>
      <c r="D7" s="2">
        <v>1000</v>
      </c>
      <c r="E7">
        <f>SUMIFS(明细及反馈核算!$S:$S,明细及反馈核算!$D:$D,C7,明细及反馈核算!$H:$H,$E$2)</f>
        <v>0</v>
      </c>
      <c r="F7">
        <f>SUMIFS(明细及反馈核算!$S:$S,明细及反馈核算!$D:$D,C7,明细及反馈核算!$H:$H,$F$2)</f>
        <v>0</v>
      </c>
      <c r="G7">
        <f>SUMIFS(明细及反馈核算!$S:$S,明细及反馈核算!$D:$D,C7,明细及反馈核算!$H:$H,$G$2)</f>
        <v>0</v>
      </c>
      <c r="H7">
        <f>SUMIFS(明细及反馈核算!$S:$S,明细及反馈核算!$D:$D,C7,明细及反馈核算!$H:$H,$H$2)</f>
        <v>0</v>
      </c>
      <c r="I7">
        <f>SUMIFS(明细及反馈核算!$S:$S,明细及反馈核算!$D:$D,C7,明细及反馈核算!$H:$H,$I$2)</f>
        <v>0</v>
      </c>
      <c r="J7">
        <f>SUMIFS(明细及反馈核算!$S:$S,明细及反馈核算!$D:$D,C7,明细及反馈核算!$H:$H,$J$2)</f>
        <v>0</v>
      </c>
    </row>
    <row r="8" spans="1:15" ht="18" hidden="1" x14ac:dyDescent="0.15">
      <c r="A8" s="8" t="s">
        <v>4</v>
      </c>
      <c r="B8" s="9" t="s">
        <v>10</v>
      </c>
      <c r="C8" s="9" t="s">
        <v>522</v>
      </c>
      <c r="D8" s="2">
        <v>1000</v>
      </c>
      <c r="E8">
        <f>SUMIFS(明细及反馈核算!$S:$S,明细及反馈核算!$D:$D,C8,明细及反馈核算!$H:$H,$E$2)</f>
        <v>0</v>
      </c>
      <c r="F8">
        <f>SUMIFS(明细及反馈核算!$S:$S,明细及反馈核算!$D:$D,C8,明细及反馈核算!$H:$H,$F$2)</f>
        <v>0</v>
      </c>
      <c r="G8">
        <f>SUMIFS(明细及反馈核算!$S:$S,明细及反馈核算!$D:$D,C8,明细及反馈核算!$H:$H,$G$2)</f>
        <v>0</v>
      </c>
      <c r="H8">
        <f>SUMIFS(明细及反馈核算!$S:$S,明细及反馈核算!$D:$D,C8,明细及反馈核算!$H:$H,$H$2)</f>
        <v>0</v>
      </c>
      <c r="I8">
        <f>SUMIFS(明细及反馈核算!$S:$S,明细及反馈核算!$D:$D,C8,明细及反馈核算!$H:$H,$I$2)</f>
        <v>0</v>
      </c>
      <c r="J8">
        <f>SUMIFS(明细及反馈核算!$S:$S,明细及反馈核算!$D:$D,C8,明细及反馈核算!$H:$H,$J$2)</f>
        <v>0</v>
      </c>
    </row>
    <row r="9" spans="1:15" ht="18" hidden="1" x14ac:dyDescent="0.15">
      <c r="A9" s="9" t="s">
        <v>4</v>
      </c>
      <c r="B9" s="9" t="s">
        <v>10</v>
      </c>
      <c r="C9" s="9" t="s">
        <v>80</v>
      </c>
      <c r="D9" s="2">
        <v>1000</v>
      </c>
      <c r="E9">
        <f>SUMIFS(明细及反馈核算!$S:$S,明细及反馈核算!$D:$D,C9,明细及反馈核算!$H:$H,$E$2)</f>
        <v>0</v>
      </c>
      <c r="F9">
        <f>SUMIFS(明细及反馈核算!$S:$S,明细及反馈核算!$D:$D,C9,明细及反馈核算!$H:$H,$F$2)</f>
        <v>0</v>
      </c>
      <c r="G9">
        <f>SUMIFS(明细及反馈核算!$S:$S,明细及反馈核算!$D:$D,C9,明细及反馈核算!$H:$H,$G$2)</f>
        <v>0</v>
      </c>
      <c r="H9">
        <f>SUMIFS(明细及反馈核算!$S:$S,明细及反馈核算!$D:$D,C9,明细及反馈核算!$H:$H,$H$2)</f>
        <v>0</v>
      </c>
      <c r="I9">
        <f>SUMIFS(明细及反馈核算!$S:$S,明细及反馈核算!$D:$D,C9,明细及反馈核算!$H:$H,$I$2)</f>
        <v>0</v>
      </c>
      <c r="J9">
        <f>SUMIFS(明细及反馈核算!$S:$S,明细及反馈核算!$D:$D,C9,明细及反馈核算!$H:$H,$J$2)</f>
        <v>0</v>
      </c>
    </row>
    <row r="10" spans="1:15" ht="18" hidden="1" x14ac:dyDescent="0.15">
      <c r="A10" s="8" t="s">
        <v>4</v>
      </c>
      <c r="B10" s="9" t="s">
        <v>41</v>
      </c>
      <c r="C10" s="9" t="s">
        <v>523</v>
      </c>
      <c r="D10" s="2">
        <v>1000</v>
      </c>
      <c r="E10">
        <f>SUMIFS(明细及反馈核算!$S:$S,明细及反馈核算!$D:$D,C10,明细及反馈核算!$H:$H,$E$2)</f>
        <v>0</v>
      </c>
      <c r="F10">
        <f>SUMIFS(明细及反馈核算!$S:$S,明细及反馈核算!$D:$D,C10,明细及反馈核算!$H:$H,$F$2)</f>
        <v>0</v>
      </c>
      <c r="G10">
        <f>SUMIFS(明细及反馈核算!$S:$S,明细及反馈核算!$D:$D,C10,明细及反馈核算!$H:$H,$G$2)</f>
        <v>0</v>
      </c>
      <c r="H10">
        <f>SUMIFS(明细及反馈核算!$S:$S,明细及反馈核算!$D:$D,C10,明细及反馈核算!$H:$H,$H$2)</f>
        <v>0</v>
      </c>
      <c r="I10">
        <f>SUMIFS(明细及反馈核算!$S:$S,明细及反馈核算!$D:$D,C10,明细及反馈核算!$H:$H,$I$2)</f>
        <v>0</v>
      </c>
      <c r="J10">
        <f>SUMIFS(明细及反馈核算!$S:$S,明细及反馈核算!$D:$D,C10,明细及反馈核算!$H:$H,$J$2)</f>
        <v>0</v>
      </c>
    </row>
    <row r="11" spans="1:15" ht="18" hidden="1" x14ac:dyDescent="0.15">
      <c r="A11" s="8" t="s">
        <v>4</v>
      </c>
      <c r="B11" s="9" t="s">
        <v>6</v>
      </c>
      <c r="C11" s="9" t="s">
        <v>488</v>
      </c>
      <c r="D11" s="2">
        <v>1000</v>
      </c>
      <c r="E11">
        <f>SUMIFS(明细及反馈核算!$S:$S,明细及反馈核算!$D:$D,C11,明细及反馈核算!$H:$H,$E$2)</f>
        <v>0</v>
      </c>
      <c r="F11">
        <f>SUMIFS(明细及反馈核算!$S:$S,明细及反馈核算!$D:$D,C11,明细及反馈核算!$H:$H,$F$2)</f>
        <v>0</v>
      </c>
      <c r="G11">
        <f>SUMIFS(明细及反馈核算!$S:$S,明细及反馈核算!$D:$D,C11,明细及反馈核算!$H:$H,$G$2)</f>
        <v>0</v>
      </c>
      <c r="H11">
        <f>SUMIFS(明细及反馈核算!$S:$S,明细及反馈核算!$D:$D,C11,明细及反馈核算!$H:$H,$H$2)</f>
        <v>0</v>
      </c>
      <c r="I11">
        <f>SUMIFS(明细及反馈核算!$S:$S,明细及反馈核算!$D:$D,C11,明细及反馈核算!$H:$H,$I$2)</f>
        <v>0</v>
      </c>
      <c r="J11">
        <f>SUMIFS(明细及反馈核算!$S:$S,明细及反馈核算!$D:$D,C11,明细及反馈核算!$H:$H,$J$2)</f>
        <v>0</v>
      </c>
    </row>
    <row r="12" spans="1:15" ht="18" hidden="1" x14ac:dyDescent="0.15">
      <c r="A12" s="9" t="s">
        <v>4</v>
      </c>
      <c r="B12" s="9" t="s">
        <v>6</v>
      </c>
      <c r="C12" s="9" t="s">
        <v>85</v>
      </c>
      <c r="D12" s="2">
        <v>1000</v>
      </c>
      <c r="E12">
        <f>SUMIFS(明细及反馈核算!$S:$S,明细及反馈核算!$D:$D,C12,明细及反馈核算!$H:$H,$E$2)</f>
        <v>0</v>
      </c>
      <c r="F12">
        <f>SUMIFS(明细及反馈核算!$S:$S,明细及反馈核算!$D:$D,C12,明细及反馈核算!$H:$H,$F$2)</f>
        <v>0</v>
      </c>
      <c r="G12">
        <f>SUMIFS(明细及反馈核算!$S:$S,明细及反馈核算!$D:$D,C12,明细及反馈核算!$H:$H,$G$2)</f>
        <v>0</v>
      </c>
      <c r="H12">
        <f>SUMIFS(明细及反馈核算!$S:$S,明细及反馈核算!$D:$D,C12,明细及反馈核算!$H:$H,$H$2)</f>
        <v>588</v>
      </c>
      <c r="I12">
        <f>SUMIFS(明细及反馈核算!$S:$S,明细及反馈核算!$D:$D,C12,明细及反馈核算!$H:$H,$I$2)</f>
        <v>0</v>
      </c>
      <c r="J12">
        <f>SUMIFS(明细及反馈核算!$S:$S,明细及反馈核算!$D:$D,C12,明细及反馈核算!$H:$H,$J$2)</f>
        <v>0</v>
      </c>
    </row>
    <row r="13" spans="1:15" ht="18" hidden="1" x14ac:dyDescent="0.15">
      <c r="A13" s="8" t="s">
        <v>4</v>
      </c>
      <c r="B13" s="9" t="s">
        <v>6</v>
      </c>
      <c r="C13" s="9" t="s">
        <v>491</v>
      </c>
      <c r="D13" s="2">
        <v>1000</v>
      </c>
      <c r="E13">
        <f>SUMIFS(明细及反馈核算!$S:$S,明细及反馈核算!$D:$D,C13,明细及反馈核算!$H:$H,$E$2)</f>
        <v>0</v>
      </c>
      <c r="F13">
        <f>SUMIFS(明细及反馈核算!$S:$S,明细及反馈核算!$D:$D,C13,明细及反馈核算!$H:$H,$F$2)</f>
        <v>0</v>
      </c>
      <c r="G13">
        <f>SUMIFS(明细及反馈核算!$S:$S,明细及反馈核算!$D:$D,C13,明细及反馈核算!$H:$H,$G$2)</f>
        <v>0</v>
      </c>
      <c r="H13">
        <f>SUMIFS(明细及反馈核算!$S:$S,明细及反馈核算!$D:$D,C13,明细及反馈核算!$H:$H,$H$2)</f>
        <v>0</v>
      </c>
      <c r="I13">
        <f>SUMIFS(明细及反馈核算!$S:$S,明细及反馈核算!$D:$D,C13,明细及反馈核算!$H:$H,$I$2)</f>
        <v>0</v>
      </c>
      <c r="J13">
        <f>SUMIFS(明细及反馈核算!$S:$S,明细及反馈核算!$D:$D,C13,明细及反馈核算!$H:$H,$J$2)</f>
        <v>0</v>
      </c>
    </row>
    <row r="14" spans="1:15" ht="18" hidden="1" x14ac:dyDescent="0.15">
      <c r="A14" s="8" t="s">
        <v>4</v>
      </c>
      <c r="B14" s="9" t="s">
        <v>6</v>
      </c>
      <c r="C14" s="9" t="s">
        <v>214</v>
      </c>
      <c r="D14" s="2">
        <v>1000</v>
      </c>
      <c r="E14">
        <f>SUMIFS(明细及反馈核算!$S:$S,明细及反馈核算!$D:$D,C14,明细及反馈核算!$H:$H,$E$2)</f>
        <v>0</v>
      </c>
      <c r="F14">
        <f>SUMIFS(明细及反馈核算!$S:$S,明细及反馈核算!$D:$D,C14,明细及反馈核算!$H:$H,$F$2)</f>
        <v>0</v>
      </c>
      <c r="G14">
        <f>SUMIFS(明细及反馈核算!$S:$S,明细及反馈核算!$D:$D,C14,明细及反馈核算!$H:$H,$G$2)</f>
        <v>0</v>
      </c>
      <c r="H14">
        <f>SUMIFS(明细及反馈核算!$S:$S,明细及反馈核算!$D:$D,C14,明细及反馈核算!$H:$H,$H$2)</f>
        <v>0</v>
      </c>
      <c r="I14">
        <f>SUMIFS(明细及反馈核算!$S:$S,明细及反馈核算!$D:$D,C14,明细及反馈核算!$H:$H,$I$2)</f>
        <v>0</v>
      </c>
      <c r="J14">
        <f>SUMIFS(明细及反馈核算!$S:$S,明细及反馈核算!$D:$D,C14,明细及反馈核算!$H:$H,$J$2)</f>
        <v>0</v>
      </c>
    </row>
    <row r="15" spans="1:15" ht="18" hidden="1" x14ac:dyDescent="0.15">
      <c r="A15" s="8" t="s">
        <v>4</v>
      </c>
      <c r="B15" s="9">
        <v>468</v>
      </c>
      <c r="C15" s="9" t="s">
        <v>217</v>
      </c>
      <c r="D15" s="2">
        <v>1000</v>
      </c>
      <c r="E15">
        <f>SUMIFS(明细及反馈核算!$S:$S,明细及反馈核算!$D:$D,C15,明细及反馈核算!$H:$H,$E$2)</f>
        <v>0</v>
      </c>
      <c r="F15">
        <f>SUMIFS(明细及反馈核算!$S:$S,明细及反馈核算!$D:$D,C15,明细及反馈核算!$H:$H,$F$2)</f>
        <v>0</v>
      </c>
      <c r="G15">
        <f>SUMIFS(明细及反馈核算!$S:$S,明细及反馈核算!$D:$D,C15,明细及反馈核算!$H:$H,$G$2)</f>
        <v>0</v>
      </c>
      <c r="H15">
        <f>SUMIFS(明细及反馈核算!$S:$S,明细及反馈核算!$D:$D,C15,明细及反馈核算!$H:$H,$H$2)</f>
        <v>0</v>
      </c>
      <c r="I15">
        <f>SUMIFS(明细及反馈核算!$S:$S,明细及反馈核算!$D:$D,C15,明细及反馈核算!$H:$H,$I$2)</f>
        <v>0</v>
      </c>
      <c r="J15">
        <f>SUMIFS(明细及反馈核算!$S:$S,明细及反馈核算!$D:$D,C15,明细及反馈核算!$H:$H,$J$2)</f>
        <v>0</v>
      </c>
    </row>
    <row r="16" spans="1:15" ht="18" hidden="1" x14ac:dyDescent="0.15">
      <c r="A16" s="8" t="s">
        <v>4</v>
      </c>
      <c r="B16" s="9">
        <v>468</v>
      </c>
      <c r="C16" s="9" t="s">
        <v>221</v>
      </c>
      <c r="D16" s="2">
        <v>1000</v>
      </c>
      <c r="E16">
        <f>SUMIFS(明细及反馈核算!$S:$S,明细及反馈核算!$D:$D,C16,明细及反馈核算!$H:$H,$E$2)</f>
        <v>0</v>
      </c>
      <c r="F16">
        <f>SUMIFS(明细及反馈核算!$S:$S,明细及反馈核算!$D:$D,C16,明细及反馈核算!$H:$H,$F$2)</f>
        <v>0</v>
      </c>
      <c r="G16">
        <f>SUMIFS(明细及反馈核算!$S:$S,明细及反馈核算!$D:$D,C16,明细及反馈核算!$H:$H,$G$2)</f>
        <v>0</v>
      </c>
      <c r="H16">
        <f>SUMIFS(明细及反馈核算!$S:$S,明细及反馈核算!$D:$D,C16,明细及反馈核算!$H:$H,$H$2)</f>
        <v>0</v>
      </c>
      <c r="I16">
        <f>SUMIFS(明细及反馈核算!$S:$S,明细及反馈核算!$D:$D,C16,明细及反馈核算!$H:$H,$I$2)</f>
        <v>0</v>
      </c>
      <c r="J16">
        <f>SUMIFS(明细及反馈核算!$S:$S,明细及反馈核算!$D:$D,C16,明细及反馈核算!$H:$H,$J$2)</f>
        <v>0</v>
      </c>
    </row>
    <row r="17" spans="1:10" ht="18" hidden="1" x14ac:dyDescent="0.15">
      <c r="A17" s="9" t="s">
        <v>4</v>
      </c>
      <c r="B17" s="9">
        <v>468</v>
      </c>
      <c r="C17" s="9" t="s">
        <v>91</v>
      </c>
      <c r="D17" s="2">
        <v>1000</v>
      </c>
      <c r="E17">
        <f>SUMIFS(明细及反馈核算!$S:$S,明细及反馈核算!$D:$D,C17,明细及反馈核算!$H:$H,$E$2)</f>
        <v>0</v>
      </c>
      <c r="F17">
        <f>SUMIFS(明细及反馈核算!$S:$S,明细及反馈核算!$D:$D,C17,明细及反馈核算!$H:$H,$F$2)</f>
        <v>1500</v>
      </c>
      <c r="G17">
        <f>SUMIFS(明细及反馈核算!$S:$S,明细及反馈核算!$D:$D,C17,明细及反馈核算!$H:$H,$G$2)</f>
        <v>0</v>
      </c>
      <c r="H17">
        <f>SUMIFS(明细及反馈核算!$S:$S,明细及反馈核算!$D:$D,C17,明细及反馈核算!$H:$H,$H$2)</f>
        <v>0</v>
      </c>
      <c r="I17">
        <f>SUMIFS(明细及反馈核算!$S:$S,明细及反馈核算!$D:$D,C17,明细及反馈核算!$H:$H,$I$2)</f>
        <v>0</v>
      </c>
      <c r="J17">
        <f>SUMIFS(明细及反馈核算!$S:$S,明细及反馈核算!$D:$D,C17,明细及反馈核算!$H:$H,$J$2)</f>
        <v>0</v>
      </c>
    </row>
    <row r="18" spans="1:10" ht="18" hidden="1" x14ac:dyDescent="0.15">
      <c r="A18" s="8" t="s">
        <v>4</v>
      </c>
      <c r="B18" s="9">
        <v>468</v>
      </c>
      <c r="C18" s="9" t="s">
        <v>468</v>
      </c>
      <c r="D18" s="2">
        <v>1000</v>
      </c>
      <c r="E18">
        <f>SUMIFS(明细及反馈核算!$S:$S,明细及反馈核算!$D:$D,C18,明细及反馈核算!$H:$H,$E$2)</f>
        <v>0</v>
      </c>
      <c r="F18">
        <f>SUMIFS(明细及反馈核算!$S:$S,明细及反馈核算!$D:$D,C18,明细及反馈核算!$H:$H,$F$2)</f>
        <v>0</v>
      </c>
      <c r="G18">
        <f>SUMIFS(明细及反馈核算!$S:$S,明细及反馈核算!$D:$D,C18,明细及反馈核算!$H:$H,$G$2)</f>
        <v>0</v>
      </c>
      <c r="H18">
        <f>SUMIFS(明细及反馈核算!$S:$S,明细及反馈核算!$D:$D,C18,明细及反馈核算!$H:$H,$H$2)</f>
        <v>0</v>
      </c>
      <c r="I18">
        <f>SUMIFS(明细及反馈核算!$S:$S,明细及反馈核算!$D:$D,C18,明细及反馈核算!$H:$H,$I$2)</f>
        <v>0</v>
      </c>
      <c r="J18">
        <f>SUMIFS(明细及反馈核算!$S:$S,明细及反馈核算!$D:$D,C18,明细及反馈核算!$H:$H,$J$2)</f>
        <v>0</v>
      </c>
    </row>
    <row r="19" spans="1:10" ht="18" hidden="1" x14ac:dyDescent="0.15">
      <c r="A19" s="8" t="s">
        <v>4</v>
      </c>
      <c r="B19" s="9">
        <v>468</v>
      </c>
      <c r="C19" s="9" t="s">
        <v>524</v>
      </c>
      <c r="D19" s="2">
        <v>1000</v>
      </c>
      <c r="E19">
        <f>SUMIFS(明细及反馈核算!$S:$S,明细及反馈核算!$D:$D,C19,明细及反馈核算!$H:$H,$E$2)</f>
        <v>0</v>
      </c>
      <c r="F19">
        <f>SUMIFS(明细及反馈核算!$S:$S,明细及反馈核算!$D:$D,C19,明细及反馈核算!$H:$H,$F$2)</f>
        <v>0</v>
      </c>
      <c r="G19">
        <f>SUMIFS(明细及反馈核算!$S:$S,明细及反馈核算!$D:$D,C19,明细及反馈核算!$H:$H,$G$2)</f>
        <v>0</v>
      </c>
      <c r="H19">
        <f>SUMIFS(明细及反馈核算!$S:$S,明细及反馈核算!$D:$D,C19,明细及反馈核算!$H:$H,$H$2)</f>
        <v>0</v>
      </c>
      <c r="I19">
        <f>SUMIFS(明细及反馈核算!$S:$S,明细及反馈核算!$D:$D,C19,明细及反馈核算!$H:$H,$I$2)</f>
        <v>0</v>
      </c>
      <c r="J19">
        <f>SUMIFS(明细及反馈核算!$S:$S,明细及反馈核算!$D:$D,C19,明细及反馈核算!$H:$H,$J$2)</f>
        <v>0</v>
      </c>
    </row>
    <row r="20" spans="1:10" ht="18" hidden="1" x14ac:dyDescent="0.15">
      <c r="A20" s="8" t="s">
        <v>4</v>
      </c>
      <c r="B20" s="9">
        <v>468</v>
      </c>
      <c r="C20" s="9" t="s">
        <v>525</v>
      </c>
      <c r="D20" s="2">
        <v>1000</v>
      </c>
      <c r="E20">
        <f>SUMIFS(明细及反馈核算!$S:$S,明细及反馈核算!$D:$D,C20,明细及反馈核算!$H:$H,$E$2)</f>
        <v>0</v>
      </c>
      <c r="F20">
        <f>SUMIFS(明细及反馈核算!$S:$S,明细及反馈核算!$D:$D,C20,明细及反馈核算!$H:$H,$F$2)</f>
        <v>0</v>
      </c>
      <c r="G20">
        <f>SUMIFS(明细及反馈核算!$S:$S,明细及反馈核算!$D:$D,C20,明细及反馈核算!$H:$H,$G$2)</f>
        <v>0</v>
      </c>
      <c r="H20">
        <f>SUMIFS(明细及反馈核算!$S:$S,明细及反馈核算!$D:$D,C20,明细及反馈核算!$H:$H,$H$2)</f>
        <v>0</v>
      </c>
      <c r="I20">
        <f>SUMIFS(明细及反馈核算!$S:$S,明细及反馈核算!$D:$D,C20,明细及反馈核算!$H:$H,$I$2)</f>
        <v>0</v>
      </c>
      <c r="J20">
        <f>SUMIFS(明细及反馈核算!$S:$S,明细及反馈核算!$D:$D,C20,明细及反馈核算!$H:$H,$J$2)</f>
        <v>0</v>
      </c>
    </row>
    <row r="21" spans="1:10" ht="18" hidden="1" x14ac:dyDescent="0.15">
      <c r="A21" s="9" t="s">
        <v>4</v>
      </c>
      <c r="B21" s="9" t="s">
        <v>12</v>
      </c>
      <c r="C21" s="9" t="s">
        <v>95</v>
      </c>
      <c r="D21" s="2">
        <v>1000</v>
      </c>
      <c r="E21">
        <f>SUMIFS(明细及反馈核算!$S:$S,明细及反馈核算!$D:$D,C21,明细及反馈核算!$H:$H,$E$2)</f>
        <v>0</v>
      </c>
      <c r="F21">
        <f>SUMIFS(明细及反馈核算!$S:$S,明细及反馈核算!$D:$D,C21,明细及反馈核算!$H:$H,$F$2)</f>
        <v>0</v>
      </c>
      <c r="G21">
        <f>SUMIFS(明细及反馈核算!$S:$S,明细及反馈核算!$D:$D,C21,明细及反馈核算!$H:$H,$G$2)</f>
        <v>0</v>
      </c>
      <c r="H21">
        <f>SUMIFS(明细及反馈核算!$S:$S,明细及反馈核算!$D:$D,C21,明细及反馈核算!$H:$H,$H$2)</f>
        <v>0</v>
      </c>
      <c r="I21">
        <f>SUMIFS(明细及反馈核算!$S:$S,明细及反馈核算!$D:$D,C21,明细及反馈核算!$H:$H,$I$2)</f>
        <v>0</v>
      </c>
      <c r="J21">
        <f>SUMIFS(明细及反馈核算!$S:$S,明细及反馈核算!$D:$D,C21,明细及反馈核算!$H:$H,$J$2)</f>
        <v>0</v>
      </c>
    </row>
    <row r="22" spans="1:10" ht="18" hidden="1" x14ac:dyDescent="0.15">
      <c r="A22" s="9" t="s">
        <v>4</v>
      </c>
      <c r="B22" s="9" t="s">
        <v>12</v>
      </c>
      <c r="C22" s="9" t="s">
        <v>99</v>
      </c>
      <c r="D22" s="2">
        <v>1000</v>
      </c>
      <c r="E22">
        <f>SUMIFS(明细及反馈核算!$S:$S,明细及反馈核算!$D:$D,C22,明细及反馈核算!$H:$H,$E$2)</f>
        <v>0</v>
      </c>
      <c r="F22">
        <f>SUMIFS(明细及反馈核算!$S:$S,明细及反馈核算!$D:$D,C22,明细及反馈核算!$H:$H,$F$2)</f>
        <v>0</v>
      </c>
      <c r="G22">
        <f>SUMIFS(明细及反馈核算!$S:$S,明细及反馈核算!$D:$D,C22,明细及反馈核算!$H:$H,$G$2)</f>
        <v>0</v>
      </c>
      <c r="H22">
        <f>SUMIFS(明细及反馈核算!$S:$S,明细及反馈核算!$D:$D,C22,明细及反馈核算!$H:$H,$H$2)</f>
        <v>0</v>
      </c>
      <c r="I22">
        <f>SUMIFS(明细及反馈核算!$S:$S,明细及反馈核算!$D:$D,C22,明细及反馈核算!$H:$H,$I$2)</f>
        <v>0</v>
      </c>
      <c r="J22">
        <f>SUMIFS(明细及反馈核算!$S:$S,明细及反馈核算!$D:$D,C22,明细及反馈核算!$H:$H,$J$2)</f>
        <v>0</v>
      </c>
    </row>
    <row r="23" spans="1:10" ht="18" hidden="1" x14ac:dyDescent="0.15">
      <c r="A23" s="8" t="s">
        <v>4</v>
      </c>
      <c r="B23" s="9" t="s">
        <v>12</v>
      </c>
      <c r="C23" s="9" t="s">
        <v>230</v>
      </c>
      <c r="D23" s="2">
        <v>1000</v>
      </c>
      <c r="E23">
        <f>SUMIFS(明细及反馈核算!$S:$S,明细及反馈核算!$D:$D,C23,明细及反馈核算!$H:$H,$E$2)</f>
        <v>0</v>
      </c>
      <c r="F23">
        <f>SUMIFS(明细及反馈核算!$S:$S,明细及反馈核算!$D:$D,C23,明细及反馈核算!$H:$H,$F$2)</f>
        <v>0</v>
      </c>
      <c r="G23">
        <f>SUMIFS(明细及反馈核算!$S:$S,明细及反馈核算!$D:$D,C23,明细及反馈核算!$H:$H,$G$2)</f>
        <v>0</v>
      </c>
      <c r="H23">
        <f>SUMIFS(明细及反馈核算!$S:$S,明细及反馈核算!$D:$D,C23,明细及反馈核算!$H:$H,$H$2)</f>
        <v>0</v>
      </c>
      <c r="I23">
        <f>SUMIFS(明细及反馈核算!$S:$S,明细及反馈核算!$D:$D,C23,明细及反馈核算!$H:$H,$I$2)</f>
        <v>0</v>
      </c>
      <c r="J23">
        <f>SUMIFS(明细及反馈核算!$S:$S,明细及反馈核算!$D:$D,C23,明细及反馈核算!$H:$H,$J$2)</f>
        <v>0</v>
      </c>
    </row>
    <row r="24" spans="1:10" ht="18" hidden="1" x14ac:dyDescent="0.15">
      <c r="A24" s="8" t="s">
        <v>4</v>
      </c>
      <c r="B24" s="9" t="s">
        <v>12</v>
      </c>
      <c r="C24" s="9" t="s">
        <v>499</v>
      </c>
      <c r="D24" s="2">
        <v>1000</v>
      </c>
      <c r="E24">
        <f>SUMIFS(明细及反馈核算!$S:$S,明细及反馈核算!$D:$D,C24,明细及反馈核算!$H:$H,$E$2)</f>
        <v>0</v>
      </c>
      <c r="F24">
        <f>SUMIFS(明细及反馈核算!$S:$S,明细及反馈核算!$D:$D,C24,明细及反馈核算!$H:$H,$F$2)</f>
        <v>0</v>
      </c>
      <c r="G24">
        <f>SUMIFS(明细及反馈核算!$S:$S,明细及反馈核算!$D:$D,C24,明细及反馈核算!$H:$H,$G$2)</f>
        <v>0</v>
      </c>
      <c r="H24">
        <f>SUMIFS(明细及反馈核算!$S:$S,明细及反馈核算!$D:$D,C24,明细及反馈核算!$H:$H,$H$2)</f>
        <v>0</v>
      </c>
      <c r="I24">
        <f>SUMIFS(明细及反馈核算!$S:$S,明细及反馈核算!$D:$D,C24,明细及反馈核算!$H:$H,$I$2)</f>
        <v>0</v>
      </c>
      <c r="J24">
        <f>SUMIFS(明细及反馈核算!$S:$S,明细及反馈核算!$D:$D,C24,明细及反馈核算!$H:$H,$J$2)</f>
        <v>0</v>
      </c>
    </row>
    <row r="25" spans="1:10" ht="18" hidden="1" x14ac:dyDescent="0.15">
      <c r="A25" s="8" t="s">
        <v>4</v>
      </c>
      <c r="B25" s="9" t="s">
        <v>12</v>
      </c>
      <c r="C25" s="9" t="s">
        <v>318</v>
      </c>
      <c r="D25" s="2">
        <v>1000</v>
      </c>
      <c r="E25">
        <f>SUMIFS(明细及反馈核算!$S:$S,明细及反馈核算!$D:$D,C25,明细及反馈核算!$H:$H,$E$2)</f>
        <v>0</v>
      </c>
      <c r="F25">
        <f>SUMIFS(明细及反馈核算!$S:$S,明细及反馈核算!$D:$D,C25,明细及反馈核算!$H:$H,$F$2)</f>
        <v>0</v>
      </c>
      <c r="G25">
        <f>SUMIFS(明细及反馈核算!$S:$S,明细及反馈核算!$D:$D,C25,明细及反馈核算!$H:$H,$G$2)</f>
        <v>0</v>
      </c>
      <c r="H25">
        <f>SUMIFS(明细及反馈核算!$S:$S,明细及反馈核算!$D:$D,C25,明细及反馈核算!$H:$H,$H$2)</f>
        <v>0</v>
      </c>
      <c r="I25">
        <f>SUMIFS(明细及反馈核算!$S:$S,明细及反馈核算!$D:$D,C25,明细及反馈核算!$H:$H,$I$2)</f>
        <v>0</v>
      </c>
      <c r="J25">
        <f>SUMIFS(明细及反馈核算!$S:$S,明细及反馈核算!$D:$D,C25,明细及反馈核算!$H:$H,$J$2)</f>
        <v>0</v>
      </c>
    </row>
    <row r="26" spans="1:10" ht="18" hidden="1" x14ac:dyDescent="0.15">
      <c r="A26" s="8" t="s">
        <v>39</v>
      </c>
      <c r="B26" s="9" t="s">
        <v>38</v>
      </c>
      <c r="C26" s="9" t="s">
        <v>526</v>
      </c>
      <c r="D26" s="2">
        <v>1000</v>
      </c>
      <c r="E26">
        <f>SUMIFS(明细及反馈核算!$S:$S,明细及反馈核算!$D:$D,C26,明细及反馈核算!$H:$H,$E$2)</f>
        <v>0</v>
      </c>
      <c r="F26">
        <f>SUMIFS(明细及反馈核算!$S:$S,明细及反馈核算!$D:$D,C26,明细及反馈核算!$H:$H,$F$2)</f>
        <v>0</v>
      </c>
      <c r="G26">
        <f>SUMIFS(明细及反馈核算!$S:$S,明细及反馈核算!$D:$D,C26,明细及反馈核算!$H:$H,$G$2)</f>
        <v>0</v>
      </c>
      <c r="H26">
        <f>SUMIFS(明细及反馈核算!$S:$S,明细及反馈核算!$D:$D,C26,明细及反馈核算!$H:$H,$H$2)</f>
        <v>0</v>
      </c>
      <c r="I26">
        <f>SUMIFS(明细及反馈核算!$S:$S,明细及反馈核算!$D:$D,C26,明细及反馈核算!$H:$H,$I$2)</f>
        <v>0</v>
      </c>
      <c r="J26">
        <f>SUMIFS(明细及反馈核算!$S:$S,明细及反馈核算!$D:$D,C26,明细及反馈核算!$H:$H,$J$2)</f>
        <v>0</v>
      </c>
    </row>
    <row r="27" spans="1:10" ht="18" x14ac:dyDescent="0.15">
      <c r="A27" s="9" t="s">
        <v>39</v>
      </c>
      <c r="B27" s="9" t="s">
        <v>38</v>
      </c>
      <c r="C27" s="9" t="s">
        <v>102</v>
      </c>
      <c r="D27" s="2">
        <v>1000</v>
      </c>
      <c r="E27">
        <f>SUMIFS(明细及反馈核算!$S:$S,明细及反馈核算!$D:$D,C27,明细及反馈核算!$H:$H,$E$2)</f>
        <v>1000</v>
      </c>
      <c r="F27">
        <f>SUMIFS(明细及反馈核算!$S:$S,明细及反馈核算!$D:$D,C27,明细及反馈核算!$H:$H,$F$2)</f>
        <v>1666</v>
      </c>
      <c r="G27">
        <f>SUMIFS(明细及反馈核算!$S:$S,明细及反馈核算!$D:$D,C27,明细及反馈核算!$H:$H,$G$2)</f>
        <v>1000</v>
      </c>
      <c r="H27">
        <f>SUMIFS(明细及反馈核算!$S:$S,明细及反馈核算!$D:$D,C27,明细及反馈核算!$H:$H,$H$2)</f>
        <v>1000</v>
      </c>
      <c r="I27">
        <f>SUMIFS(明细及反馈核算!$S:$S,明细及反馈核算!$D:$D,C27,明细及反馈核算!$H:$H,$I$2)</f>
        <v>1000</v>
      </c>
      <c r="J27">
        <f>SUMIFS(明细及反馈核算!$S:$S,明细及反馈核算!$D:$D,C27,明细及反馈核算!$H:$H,$J$2)</f>
        <v>1000</v>
      </c>
    </row>
    <row r="28" spans="1:10" ht="18" hidden="1" x14ac:dyDescent="0.15">
      <c r="A28" s="9" t="s">
        <v>39</v>
      </c>
      <c r="B28" s="9" t="s">
        <v>38</v>
      </c>
      <c r="C28" s="9" t="s">
        <v>112</v>
      </c>
      <c r="D28" s="2">
        <v>1000</v>
      </c>
      <c r="E28">
        <f>SUMIFS(明细及反馈核算!$S:$S,明细及反馈核算!$D:$D,C28,明细及反馈核算!$H:$H,$E$2)</f>
        <v>0</v>
      </c>
      <c r="F28">
        <f>SUMIFS(明细及反馈核算!$S:$S,明细及反馈核算!$D:$D,C28,明细及反馈核算!$H:$H,$F$2)</f>
        <v>0</v>
      </c>
      <c r="G28">
        <f>SUMIFS(明细及反馈核算!$S:$S,明细及反馈核算!$D:$D,C28,明细及反馈核算!$H:$H,$G$2)</f>
        <v>0</v>
      </c>
      <c r="H28">
        <f>SUMIFS(明细及反馈核算!$S:$S,明细及反馈核算!$D:$D,C28,明细及反馈核算!$H:$H,$H$2)</f>
        <v>0</v>
      </c>
      <c r="I28">
        <f>SUMIFS(明细及反馈核算!$S:$S,明细及反馈核算!$D:$D,C28,明细及反馈核算!$H:$H,$I$2)</f>
        <v>0</v>
      </c>
      <c r="J28">
        <f>SUMIFS(明细及反馈核算!$S:$S,明细及反馈核算!$D:$D,C28,明细及反馈核算!$H:$H,$J$2)</f>
        <v>0</v>
      </c>
    </row>
    <row r="29" spans="1:10" ht="18" x14ac:dyDescent="0.15">
      <c r="A29" s="8" t="s">
        <v>39</v>
      </c>
      <c r="B29" s="9" t="s">
        <v>38</v>
      </c>
      <c r="C29" s="9" t="s">
        <v>323</v>
      </c>
      <c r="D29" s="2">
        <v>1000</v>
      </c>
      <c r="E29">
        <f>SUMIFS(明细及反馈核算!$S:$S,明细及反馈核算!$D:$D,C29,明细及反馈核算!$H:$H,$E$2)</f>
        <v>0</v>
      </c>
      <c r="F29">
        <f>SUMIFS(明细及反馈核算!$S:$S,明细及反馈核算!$D:$D,C29,明细及反馈核算!$H:$H,$F$2)</f>
        <v>0</v>
      </c>
      <c r="G29">
        <f>SUMIFS(明细及反馈核算!$S:$S,明细及反馈核算!$D:$D,C29,明细及反馈核算!$H:$H,$G$2)</f>
        <v>0</v>
      </c>
      <c r="H29">
        <f>SUMIFS(明细及反馈核算!$S:$S,明细及反馈核算!$D:$D,C29,明细及反馈核算!$H:$H,$H$2)</f>
        <v>0</v>
      </c>
      <c r="I29">
        <f>SUMIFS(明细及反馈核算!$S:$S,明细及反馈核算!$D:$D,C29,明细及反馈核算!$H:$H,$I$2)</f>
        <v>0</v>
      </c>
      <c r="J29">
        <f>SUMIFS(明细及反馈核算!$S:$S,明细及反馈核算!$D:$D,C29,明细及反馈核算!$H:$H,$J$2)</f>
        <v>745</v>
      </c>
    </row>
    <row r="30" spans="1:10" ht="18" hidden="1" x14ac:dyDescent="0.15">
      <c r="A30" s="8" t="s">
        <v>39</v>
      </c>
      <c r="B30" s="9" t="s">
        <v>38</v>
      </c>
      <c r="C30" s="9" t="s">
        <v>527</v>
      </c>
      <c r="D30" s="2">
        <v>1000</v>
      </c>
      <c r="E30">
        <f>SUMIFS(明细及反馈核算!$S:$S,明细及反馈核算!$D:$D,C30,明细及反馈核算!$H:$H,$E$2)</f>
        <v>0</v>
      </c>
      <c r="F30">
        <f>SUMIFS(明细及反馈核算!$S:$S,明细及反馈核算!$D:$D,C30,明细及反馈核算!$H:$H,$F$2)</f>
        <v>0</v>
      </c>
      <c r="G30">
        <f>SUMIFS(明细及反馈核算!$S:$S,明细及反馈核算!$D:$D,C30,明细及反馈核算!$H:$H,$G$2)</f>
        <v>0</v>
      </c>
      <c r="H30">
        <f>SUMIFS(明细及反馈核算!$S:$S,明细及反馈核算!$D:$D,C30,明细及反馈核算!$H:$H,$H$2)</f>
        <v>0</v>
      </c>
      <c r="I30">
        <f>SUMIFS(明细及反馈核算!$S:$S,明细及反馈核算!$D:$D,C30,明细及反馈核算!$H:$H,$I$2)</f>
        <v>0</v>
      </c>
      <c r="J30">
        <f>SUMIFS(明细及反馈核算!$S:$S,明细及反馈核算!$D:$D,C30,明细及反馈核算!$H:$H,$J$2)</f>
        <v>0</v>
      </c>
    </row>
    <row r="31" spans="1:10" ht="18" hidden="1" x14ac:dyDescent="0.15">
      <c r="A31" s="8" t="s">
        <v>39</v>
      </c>
      <c r="B31" s="9" t="s">
        <v>38</v>
      </c>
      <c r="C31" s="9" t="s">
        <v>237</v>
      </c>
      <c r="D31" s="2">
        <v>1000</v>
      </c>
      <c r="E31">
        <f>SUMIFS(明细及反馈核算!$S:$S,明细及反馈核算!$D:$D,C31,明细及反馈核算!$H:$H,$E$2)</f>
        <v>0</v>
      </c>
      <c r="F31">
        <f>SUMIFS(明细及反馈核算!$S:$S,明细及反馈核算!$D:$D,C31,明细及反馈核算!$H:$H,$F$2)</f>
        <v>0</v>
      </c>
      <c r="G31">
        <f>SUMIFS(明细及反馈核算!$S:$S,明细及反馈核算!$D:$D,C31,明细及反馈核算!$H:$H,$G$2)</f>
        <v>0</v>
      </c>
      <c r="H31">
        <f>SUMIFS(明细及反馈核算!$S:$S,明细及反馈核算!$D:$D,C31,明细及反馈核算!$H:$H,$H$2)</f>
        <v>0</v>
      </c>
      <c r="I31">
        <f>SUMIFS(明细及反馈核算!$S:$S,明细及反馈核算!$D:$D,C31,明细及反馈核算!$H:$H,$I$2)</f>
        <v>0</v>
      </c>
      <c r="J31">
        <f>SUMIFS(明细及反馈核算!$S:$S,明细及反馈核算!$D:$D,C31,明细及反馈核算!$H:$H,$J$2)</f>
        <v>0</v>
      </c>
    </row>
    <row r="32" spans="1:10" ht="18" hidden="1" x14ac:dyDescent="0.15">
      <c r="A32" s="8" t="s">
        <v>39</v>
      </c>
      <c r="B32" s="9" t="s">
        <v>40</v>
      </c>
      <c r="C32" s="9" t="s">
        <v>241</v>
      </c>
      <c r="D32" s="2">
        <v>1000</v>
      </c>
      <c r="E32">
        <f>SUMIFS(明细及反馈核算!$S:$S,明细及反馈核算!$D:$D,C32,明细及反馈核算!$H:$H,$E$2)</f>
        <v>0</v>
      </c>
      <c r="F32">
        <f>SUMIFS(明细及反馈核算!$S:$S,明细及反馈核算!$D:$D,C32,明细及反馈核算!$H:$H,$F$2)</f>
        <v>0</v>
      </c>
      <c r="G32">
        <f>SUMIFS(明细及反馈核算!$S:$S,明细及反馈核算!$D:$D,C32,明细及反馈核算!$H:$H,$G$2)</f>
        <v>0</v>
      </c>
      <c r="H32">
        <f>SUMIFS(明细及反馈核算!$S:$S,明细及反馈核算!$D:$D,C32,明细及反馈核算!$H:$H,$H$2)</f>
        <v>0</v>
      </c>
      <c r="I32">
        <f>SUMIFS(明细及反馈核算!$S:$S,明细及反馈核算!$D:$D,C32,明细及反馈核算!$H:$H,$I$2)</f>
        <v>0</v>
      </c>
      <c r="J32">
        <f>SUMIFS(明细及反馈核算!$S:$S,明细及反馈核算!$D:$D,C32,明细及反馈核算!$H:$H,$J$2)</f>
        <v>0</v>
      </c>
    </row>
    <row r="33" spans="1:10" ht="18" hidden="1" x14ac:dyDescent="0.15">
      <c r="A33" s="8" t="s">
        <v>39</v>
      </c>
      <c r="B33" s="9" t="s">
        <v>40</v>
      </c>
      <c r="C33" s="9" t="s">
        <v>246</v>
      </c>
      <c r="D33" s="2">
        <v>1000</v>
      </c>
      <c r="E33">
        <f>SUMIFS(明细及反馈核算!$S:$S,明细及反馈核算!$D:$D,C33,明细及反馈核算!$H:$H,$E$2)</f>
        <v>0</v>
      </c>
      <c r="F33">
        <f>SUMIFS(明细及反馈核算!$S:$S,明细及反馈核算!$D:$D,C33,明细及反馈核算!$H:$H,$F$2)</f>
        <v>0</v>
      </c>
      <c r="G33">
        <f>SUMIFS(明细及反馈核算!$S:$S,明细及反馈核算!$D:$D,C33,明细及反馈核算!$H:$H,$G$2)</f>
        <v>0</v>
      </c>
      <c r="H33">
        <f>SUMIFS(明细及反馈核算!$S:$S,明细及反馈核算!$D:$D,C33,明细及反馈核算!$H:$H,$H$2)</f>
        <v>0</v>
      </c>
      <c r="I33">
        <f>SUMIFS(明细及反馈核算!$S:$S,明细及反馈核算!$D:$D,C33,明细及反馈核算!$H:$H,$I$2)</f>
        <v>0</v>
      </c>
      <c r="J33">
        <f>SUMIFS(明细及反馈核算!$S:$S,明细及反馈核算!$D:$D,C33,明细及反馈核算!$H:$H,$J$2)</f>
        <v>0</v>
      </c>
    </row>
    <row r="34" spans="1:10" ht="18" hidden="1" x14ac:dyDescent="0.15">
      <c r="A34" s="9" t="s">
        <v>39</v>
      </c>
      <c r="B34" s="9" t="s">
        <v>40</v>
      </c>
      <c r="C34" s="9" t="s">
        <v>118</v>
      </c>
      <c r="D34" s="2">
        <v>1000</v>
      </c>
      <c r="E34">
        <f>SUMIFS(明细及反馈核算!$S:$S,明细及反馈核算!$D:$D,C34,明细及反馈核算!$H:$H,$E$2)</f>
        <v>0</v>
      </c>
      <c r="F34">
        <f>SUMIFS(明细及反馈核算!$S:$S,明细及反馈核算!$D:$D,C34,明细及反馈核算!$H:$H,$F$2)</f>
        <v>0</v>
      </c>
      <c r="G34">
        <f>SUMIFS(明细及反馈核算!$S:$S,明细及反馈核算!$D:$D,C34,明细及反馈核算!$H:$H,$G$2)</f>
        <v>0</v>
      </c>
      <c r="H34">
        <f>SUMIFS(明细及反馈核算!$S:$S,明细及反馈核算!$D:$D,C34,明细及反馈核算!$H:$H,$H$2)</f>
        <v>0</v>
      </c>
      <c r="I34">
        <f>SUMIFS(明细及反馈核算!$S:$S,明细及反馈核算!$D:$D,C34,明细及反馈核算!$H:$H,$I$2)</f>
        <v>0</v>
      </c>
      <c r="J34">
        <f>SUMIFS(明细及反馈核算!$S:$S,明细及反馈核算!$D:$D,C34,明细及反馈核算!$H:$H,$J$2)</f>
        <v>0</v>
      </c>
    </row>
    <row r="35" spans="1:10" ht="18" x14ac:dyDescent="0.15">
      <c r="A35" s="9" t="s">
        <v>39</v>
      </c>
      <c r="B35" s="9" t="s">
        <v>40</v>
      </c>
      <c r="C35" s="9" t="s">
        <v>122</v>
      </c>
      <c r="D35" s="2">
        <v>1000</v>
      </c>
      <c r="E35">
        <f>SUMIFS(明细及反馈核算!$S:$S,明细及反馈核算!$D:$D,C35,明细及反馈核算!$H:$H,$E$2)</f>
        <v>0</v>
      </c>
      <c r="F35">
        <f>SUMIFS(明细及反馈核算!$S:$S,明细及反馈核算!$D:$D,C35,明细及反馈核算!$H:$H,$F$2)</f>
        <v>0</v>
      </c>
      <c r="G35">
        <f>SUMIFS(明细及反馈核算!$S:$S,明细及反馈核算!$D:$D,C35,明细及反馈核算!$H:$H,$G$2)</f>
        <v>0</v>
      </c>
      <c r="H35">
        <f>SUMIFS(明细及反馈核算!$S:$S,明细及反馈核算!$D:$D,C35,明细及反馈核算!$H:$H,$H$2)</f>
        <v>620</v>
      </c>
      <c r="I35">
        <f>SUMIFS(明细及反馈核算!$S:$S,明细及反馈核算!$D:$D,C35,明细及反馈核算!$H:$H,$I$2)</f>
        <v>0</v>
      </c>
      <c r="J35">
        <f>SUMIFS(明细及反馈核算!$S:$S,明细及反馈核算!$D:$D,C35,明细及反馈核算!$H:$H,$J$2)</f>
        <v>1000</v>
      </c>
    </row>
    <row r="36" spans="1:10" ht="18" hidden="1" x14ac:dyDescent="0.15">
      <c r="A36" s="8" t="s">
        <v>15</v>
      </c>
      <c r="B36" s="9" t="s">
        <v>17</v>
      </c>
      <c r="C36" s="9" t="s">
        <v>331</v>
      </c>
      <c r="D36" s="2">
        <v>1000</v>
      </c>
      <c r="E36">
        <f>SUMIFS(明细及反馈核算!$S:$S,明细及反馈核算!$D:$D,C36,明细及反馈核算!$H:$H,$E$2)</f>
        <v>0</v>
      </c>
      <c r="F36">
        <f>SUMIFS(明细及反馈核算!$S:$S,明细及反馈核算!$D:$D,C36,明细及反馈核算!$H:$H,$F$2)</f>
        <v>0</v>
      </c>
      <c r="G36">
        <f>SUMIFS(明细及反馈核算!$S:$S,明细及反馈核算!$D:$D,C36,明细及反馈核算!$H:$H,$G$2)</f>
        <v>0</v>
      </c>
      <c r="H36">
        <f>SUMIFS(明细及反馈核算!$S:$S,明细及反馈核算!$D:$D,C36,明细及反馈核算!$H:$H,$H$2)</f>
        <v>0</v>
      </c>
      <c r="I36">
        <f>SUMIFS(明细及反馈核算!$S:$S,明细及反馈核算!$D:$D,C36,明细及反馈核算!$H:$H,$I$2)</f>
        <v>0</v>
      </c>
      <c r="J36">
        <f>SUMIFS(明细及反馈核算!$S:$S,明细及反馈核算!$D:$D,C36,明细及反馈核算!$H:$H,$J$2)</f>
        <v>0</v>
      </c>
    </row>
    <row r="37" spans="1:10" ht="18" x14ac:dyDescent="0.15">
      <c r="A37" s="9" t="s">
        <v>15</v>
      </c>
      <c r="B37" s="9" t="s">
        <v>17</v>
      </c>
      <c r="C37" s="9" t="s">
        <v>125</v>
      </c>
      <c r="D37" s="2">
        <v>1000</v>
      </c>
      <c r="E37">
        <f>SUMIFS(明细及反馈核算!$S:$S,明细及反馈核算!$D:$D,C37,明细及反馈核算!$H:$H,$E$2)</f>
        <v>0</v>
      </c>
      <c r="F37">
        <f>SUMIFS(明细及反馈核算!$S:$S,明细及反馈核算!$D:$D,C37,明细及反馈核算!$H:$H,$F$2)</f>
        <v>0</v>
      </c>
      <c r="G37">
        <f>SUMIFS(明细及反馈核算!$S:$S,明细及反馈核算!$D:$D,C37,明细及反馈核算!$H:$H,$G$2)</f>
        <v>0</v>
      </c>
      <c r="H37">
        <f>SUMIFS(明细及反馈核算!$S:$S,明细及反馈核算!$D:$D,C37,明细及反馈核算!$H:$H,$H$2)</f>
        <v>0</v>
      </c>
      <c r="I37">
        <f>SUMIFS(明细及反馈核算!$S:$S,明细及反馈核算!$D:$D,C37,明细及反馈核算!$H:$H,$I$2)</f>
        <v>198</v>
      </c>
      <c r="J37">
        <f>SUMIFS(明细及反馈核算!$S:$S,明细及反馈核算!$D:$D,C37,明细及反馈核算!$H:$H,$J$2)</f>
        <v>1000</v>
      </c>
    </row>
    <row r="38" spans="1:10" ht="18" hidden="1" x14ac:dyDescent="0.15">
      <c r="A38" s="9" t="s">
        <v>15</v>
      </c>
      <c r="B38" s="9" t="s">
        <v>17</v>
      </c>
      <c r="C38" s="9" t="s">
        <v>128</v>
      </c>
      <c r="D38" s="2">
        <v>1000</v>
      </c>
      <c r="E38">
        <f>SUMIFS(明细及反馈核算!$S:$S,明细及反馈核算!$D:$D,C38,明细及反馈核算!$H:$H,$E$2)</f>
        <v>0</v>
      </c>
      <c r="F38">
        <f>SUMIFS(明细及反馈核算!$S:$S,明细及反馈核算!$D:$D,C38,明细及反馈核算!$H:$H,$F$2)</f>
        <v>0</v>
      </c>
      <c r="G38">
        <f>SUMIFS(明细及反馈核算!$S:$S,明细及反馈核算!$D:$D,C38,明细及反馈核算!$H:$H,$G$2)</f>
        <v>0</v>
      </c>
      <c r="H38">
        <f>SUMIFS(明细及反馈核算!$S:$S,明细及反馈核算!$D:$D,C38,明细及反馈核算!$H:$H,$H$2)</f>
        <v>0</v>
      </c>
      <c r="I38">
        <f>SUMIFS(明细及反馈核算!$S:$S,明细及反馈核算!$D:$D,C38,明细及反馈核算!$H:$H,$I$2)</f>
        <v>0</v>
      </c>
      <c r="J38">
        <f>SUMIFS(明细及反馈核算!$S:$S,明细及反馈核算!$D:$D,C38,明细及反馈核算!$H:$H,$J$2)</f>
        <v>0</v>
      </c>
    </row>
    <row r="39" spans="1:10" ht="18" hidden="1" x14ac:dyDescent="0.15">
      <c r="A39" s="9" t="s">
        <v>15</v>
      </c>
      <c r="B39" s="9" t="s">
        <v>20</v>
      </c>
      <c r="C39" s="9" t="s">
        <v>131</v>
      </c>
      <c r="D39" s="2">
        <v>1000</v>
      </c>
      <c r="E39">
        <f>SUMIFS(明细及反馈核算!$S:$S,明细及反馈核算!$D:$D,C39,明细及反馈核算!$H:$H,$E$2)</f>
        <v>0</v>
      </c>
      <c r="F39">
        <f>SUMIFS(明细及反馈核算!$S:$S,明细及反馈核算!$D:$D,C39,明细及反馈核算!$H:$H,$F$2)</f>
        <v>0</v>
      </c>
      <c r="G39">
        <f>SUMIFS(明细及反馈核算!$S:$S,明细及反馈核算!$D:$D,C39,明细及反馈核算!$H:$H,$G$2)</f>
        <v>0</v>
      </c>
      <c r="H39">
        <f>SUMIFS(明细及反馈核算!$S:$S,明细及反馈核算!$D:$D,C39,明细及反馈核算!$H:$H,$H$2)</f>
        <v>0</v>
      </c>
      <c r="I39">
        <f>SUMIFS(明细及反馈核算!$S:$S,明细及反馈核算!$D:$D,C39,明细及反馈核算!$H:$H,$I$2)</f>
        <v>0</v>
      </c>
      <c r="J39">
        <f>SUMIFS(明细及反馈核算!$S:$S,明细及反馈核算!$D:$D,C39,明细及反馈核算!$H:$H,$J$2)</f>
        <v>0</v>
      </c>
    </row>
    <row r="40" spans="1:10" ht="18" hidden="1" x14ac:dyDescent="0.15">
      <c r="A40" s="9" t="s">
        <v>15</v>
      </c>
      <c r="B40" s="9" t="s">
        <v>20</v>
      </c>
      <c r="C40" s="9" t="s">
        <v>133</v>
      </c>
      <c r="D40" s="2">
        <v>1000</v>
      </c>
      <c r="E40">
        <f>SUMIFS(明细及反馈核算!$S:$S,明细及反馈核算!$D:$D,C40,明细及反馈核算!$H:$H,$E$2)</f>
        <v>0</v>
      </c>
      <c r="F40">
        <f>SUMIFS(明细及反馈核算!$S:$S,明细及反馈核算!$D:$D,C40,明细及反馈核算!$H:$H,$F$2)</f>
        <v>0</v>
      </c>
      <c r="G40">
        <f>SUMIFS(明细及反馈核算!$S:$S,明细及反馈核算!$D:$D,C40,明细及反馈核算!$H:$H,$G$2)</f>
        <v>0</v>
      </c>
      <c r="H40">
        <f>SUMIFS(明细及反馈核算!$S:$S,明细及反馈核算!$D:$D,C40,明细及反馈核算!$H:$H,$H$2)</f>
        <v>0</v>
      </c>
      <c r="I40">
        <f>SUMIFS(明细及反馈核算!$S:$S,明细及反馈核算!$D:$D,C40,明细及反馈核算!$H:$H,$I$2)</f>
        <v>0</v>
      </c>
      <c r="J40">
        <f>SUMIFS(明细及反馈核算!$S:$S,明细及反馈核算!$D:$D,C40,明细及反馈核算!$H:$H,$J$2)</f>
        <v>0</v>
      </c>
    </row>
    <row r="41" spans="1:10" ht="18" hidden="1" x14ac:dyDescent="0.15">
      <c r="A41" s="8" t="s">
        <v>15</v>
      </c>
      <c r="B41" s="9" t="s">
        <v>20</v>
      </c>
      <c r="C41" s="9" t="s">
        <v>459</v>
      </c>
      <c r="D41" s="2">
        <v>1000</v>
      </c>
      <c r="E41">
        <f>SUMIFS(明细及反馈核算!$S:$S,明细及反馈核算!$D:$D,C41,明细及反馈核算!$H:$H,$E$2)</f>
        <v>0</v>
      </c>
      <c r="F41">
        <f>SUMIFS(明细及反馈核算!$S:$S,明细及反馈核算!$D:$D,C41,明细及反馈核算!$H:$H,$F$2)</f>
        <v>0</v>
      </c>
      <c r="G41">
        <f>SUMIFS(明细及反馈核算!$S:$S,明细及反馈核算!$D:$D,C41,明细及反馈核算!$H:$H,$G$2)</f>
        <v>0</v>
      </c>
      <c r="H41">
        <f>SUMIFS(明细及反馈核算!$S:$S,明细及反馈核算!$D:$D,C41,明细及反馈核算!$H:$H,$H$2)</f>
        <v>0</v>
      </c>
      <c r="I41">
        <f>SUMIFS(明细及反馈核算!$S:$S,明细及反馈核算!$D:$D,C41,明细及反馈核算!$H:$H,$I$2)</f>
        <v>0</v>
      </c>
      <c r="J41">
        <f>SUMIFS(明细及反馈核算!$S:$S,明细及反馈核算!$D:$D,C41,明细及反馈核算!$H:$H,$J$2)</f>
        <v>0</v>
      </c>
    </row>
    <row r="42" spans="1:10" ht="18" hidden="1" x14ac:dyDescent="0.15">
      <c r="A42" s="8" t="s">
        <v>15</v>
      </c>
      <c r="B42" s="9" t="s">
        <v>18</v>
      </c>
      <c r="C42" s="9" t="s">
        <v>136</v>
      </c>
      <c r="D42" s="2">
        <v>1000</v>
      </c>
      <c r="E42">
        <f>SUMIFS(明细及反馈核算!$S:$S,明细及反馈核算!$D:$D,C42,明细及反馈核算!$H:$H,$E$2)</f>
        <v>0</v>
      </c>
      <c r="F42">
        <f>SUMIFS(明细及反馈核算!$S:$S,明细及反馈核算!$D:$D,C42,明细及反馈核算!$H:$H,$F$2)</f>
        <v>0</v>
      </c>
      <c r="G42">
        <f>SUMIFS(明细及反馈核算!$S:$S,明细及反馈核算!$D:$D,C42,明细及反馈核算!$H:$H,$G$2)</f>
        <v>0</v>
      </c>
      <c r="H42">
        <f>SUMIFS(明细及反馈核算!$S:$S,明细及反馈核算!$D:$D,C42,明细及反馈核算!$H:$H,$H$2)</f>
        <v>0</v>
      </c>
      <c r="I42">
        <f>SUMIFS(明细及反馈核算!$S:$S,明细及反馈核算!$D:$D,C42,明细及反馈核算!$H:$H,$I$2)</f>
        <v>0</v>
      </c>
      <c r="J42">
        <f>SUMIFS(明细及反馈核算!$S:$S,明细及反馈核算!$D:$D,C42,明细及反馈核算!$H:$H,$J$2)</f>
        <v>0</v>
      </c>
    </row>
    <row r="43" spans="1:10" ht="18" hidden="1" x14ac:dyDescent="0.15">
      <c r="A43" s="8" t="s">
        <v>15</v>
      </c>
      <c r="B43" s="9" t="s">
        <v>18</v>
      </c>
      <c r="C43" s="9" t="s">
        <v>139</v>
      </c>
      <c r="D43" s="2">
        <v>1000</v>
      </c>
      <c r="E43">
        <f>SUMIFS(明细及反馈核算!$S:$S,明细及反馈核算!$D:$D,C43,明细及反馈核算!$H:$H,$E$2)</f>
        <v>0</v>
      </c>
      <c r="F43">
        <f>SUMIFS(明细及反馈核算!$S:$S,明细及反馈核算!$D:$D,C43,明细及反馈核算!$H:$H,$F$2)</f>
        <v>0</v>
      </c>
      <c r="G43">
        <f>SUMIFS(明细及反馈核算!$S:$S,明细及反馈核算!$D:$D,C43,明细及反馈核算!$H:$H,$G$2)</f>
        <v>0</v>
      </c>
      <c r="H43">
        <f>SUMIFS(明细及反馈核算!$S:$S,明细及反馈核算!$D:$D,C43,明细及反馈核算!$H:$H,$H$2)</f>
        <v>0</v>
      </c>
      <c r="I43">
        <f>SUMIFS(明细及反馈核算!$S:$S,明细及反馈核算!$D:$D,C43,明细及反馈核算!$H:$H,$I$2)</f>
        <v>0</v>
      </c>
      <c r="J43">
        <f>SUMIFS(明细及反馈核算!$S:$S,明细及反馈核算!$D:$D,C43,明细及反馈核算!$H:$H,$J$2)</f>
        <v>0</v>
      </c>
    </row>
    <row r="44" spans="1:10" ht="18" hidden="1" x14ac:dyDescent="0.15">
      <c r="A44" s="8" t="s">
        <v>15</v>
      </c>
      <c r="B44" s="9" t="s">
        <v>18</v>
      </c>
      <c r="C44" s="9" t="s">
        <v>443</v>
      </c>
      <c r="D44" s="2">
        <v>1000</v>
      </c>
      <c r="E44">
        <f>SUMIFS(明细及反馈核算!$S:$S,明细及反馈核算!$D:$D,C44,明细及反馈核算!$H:$H,$E$2)</f>
        <v>0</v>
      </c>
      <c r="F44">
        <f>SUMIFS(明细及反馈核算!$S:$S,明细及反馈核算!$D:$D,C44,明细及反馈核算!$H:$H,$F$2)</f>
        <v>0</v>
      </c>
      <c r="G44">
        <f>SUMIFS(明细及反馈核算!$S:$S,明细及反馈核算!$D:$D,C44,明细及反馈核算!$H:$H,$G$2)</f>
        <v>0</v>
      </c>
      <c r="H44">
        <f>SUMIFS(明细及反馈核算!$S:$S,明细及反馈核算!$D:$D,C44,明细及反馈核算!$H:$H,$H$2)</f>
        <v>0</v>
      </c>
      <c r="I44">
        <f>SUMIFS(明细及反馈核算!$S:$S,明细及反馈核算!$D:$D,C44,明细及反馈核算!$H:$H,$I$2)</f>
        <v>0</v>
      </c>
      <c r="J44">
        <f>SUMIFS(明细及反馈核算!$S:$S,明细及反馈核算!$D:$D,C44,明细及反馈核算!$H:$H,$J$2)</f>
        <v>0</v>
      </c>
    </row>
    <row r="45" spans="1:10" ht="18" hidden="1" x14ac:dyDescent="0.15">
      <c r="A45" s="8" t="s">
        <v>15</v>
      </c>
      <c r="B45" s="9" t="s">
        <v>14</v>
      </c>
      <c r="C45" s="9" t="s">
        <v>254</v>
      </c>
      <c r="D45" s="2">
        <v>1000</v>
      </c>
      <c r="E45">
        <f>SUMIFS(明细及反馈核算!$S:$S,明细及反馈核算!$D:$D,C45,明细及反馈核算!$H:$H,$E$2)</f>
        <v>0</v>
      </c>
      <c r="F45">
        <f>SUMIFS(明细及反馈核算!$S:$S,明细及反馈核算!$D:$D,C45,明细及反馈核算!$H:$H,$F$2)</f>
        <v>0</v>
      </c>
      <c r="G45">
        <f>SUMIFS(明细及反馈核算!$S:$S,明细及反馈核算!$D:$D,C45,明细及反馈核算!$H:$H,$G$2)</f>
        <v>0</v>
      </c>
      <c r="H45">
        <f>SUMIFS(明细及反馈核算!$S:$S,明细及反馈核算!$D:$D,C45,明细及反馈核算!$H:$H,$H$2)</f>
        <v>0</v>
      </c>
      <c r="I45">
        <f>SUMIFS(明细及反馈核算!$S:$S,明细及反馈核算!$D:$D,C45,明细及反馈核算!$H:$H,$I$2)</f>
        <v>0</v>
      </c>
      <c r="J45">
        <f>SUMIFS(明细及反馈核算!$S:$S,明细及反馈核算!$D:$D,C45,明细及反馈核算!$H:$H,$J$2)</f>
        <v>0</v>
      </c>
    </row>
    <row r="46" spans="1:10" ht="18" hidden="1" x14ac:dyDescent="0.15">
      <c r="A46" s="8" t="s">
        <v>15</v>
      </c>
      <c r="B46" s="9" t="s">
        <v>14</v>
      </c>
      <c r="C46" s="9" t="s">
        <v>337</v>
      </c>
      <c r="D46" s="2">
        <v>1000</v>
      </c>
      <c r="E46">
        <f>SUMIFS(明细及反馈核算!$S:$S,明细及反馈核算!$D:$D,C46,明细及反馈核算!$H:$H,$E$2)</f>
        <v>0</v>
      </c>
      <c r="F46">
        <f>SUMIFS(明细及反馈核算!$S:$S,明细及反馈核算!$D:$D,C46,明细及反馈核算!$H:$H,$F$2)</f>
        <v>0</v>
      </c>
      <c r="G46">
        <f>SUMIFS(明细及反馈核算!$S:$S,明细及反馈核算!$D:$D,C46,明细及反馈核算!$H:$H,$G$2)</f>
        <v>0</v>
      </c>
      <c r="H46">
        <f>SUMIFS(明细及反馈核算!$S:$S,明细及反馈核算!$D:$D,C46,明细及反馈核算!$H:$H,$H$2)</f>
        <v>0</v>
      </c>
      <c r="I46">
        <f>SUMIFS(明细及反馈核算!$S:$S,明细及反馈核算!$D:$D,C46,明细及反馈核算!$H:$H,$I$2)</f>
        <v>0</v>
      </c>
      <c r="J46">
        <f>SUMIFS(明细及反馈核算!$S:$S,明细及反馈核算!$D:$D,C46,明细及反馈核算!$H:$H,$J$2)</f>
        <v>0</v>
      </c>
    </row>
    <row r="47" spans="1:10" ht="18" hidden="1" x14ac:dyDescent="0.15">
      <c r="A47" s="8" t="s">
        <v>15</v>
      </c>
      <c r="B47" s="9" t="s">
        <v>14</v>
      </c>
      <c r="C47" s="9" t="s">
        <v>259</v>
      </c>
      <c r="D47" s="2">
        <v>1000</v>
      </c>
      <c r="E47">
        <f>SUMIFS(明细及反馈核算!$S:$S,明细及反馈核算!$D:$D,C47,明细及反馈核算!$H:$H,$E$2)</f>
        <v>0</v>
      </c>
      <c r="F47">
        <f>SUMIFS(明细及反馈核算!$S:$S,明细及反馈核算!$D:$D,C47,明细及反馈核算!$H:$H,$F$2)</f>
        <v>0</v>
      </c>
      <c r="G47">
        <f>SUMIFS(明细及反馈核算!$S:$S,明细及反馈核算!$D:$D,C47,明细及反馈核算!$H:$H,$G$2)</f>
        <v>0</v>
      </c>
      <c r="H47">
        <f>SUMIFS(明细及反馈核算!$S:$S,明细及反馈核算!$D:$D,C47,明细及反馈核算!$H:$H,$H$2)</f>
        <v>0</v>
      </c>
      <c r="I47">
        <f>SUMIFS(明细及反馈核算!$S:$S,明细及反馈核算!$D:$D,C47,明细及反馈核算!$H:$H,$I$2)</f>
        <v>0</v>
      </c>
      <c r="J47">
        <f>SUMIFS(明细及反馈核算!$S:$S,明细及反馈核算!$D:$D,C47,明细及反馈核算!$H:$H,$J$2)</f>
        <v>0</v>
      </c>
    </row>
    <row r="48" spans="1:10" ht="18" hidden="1" x14ac:dyDescent="0.15">
      <c r="A48" s="8" t="s">
        <v>15</v>
      </c>
      <c r="B48" s="9" t="s">
        <v>14</v>
      </c>
      <c r="C48" s="9" t="s">
        <v>446</v>
      </c>
      <c r="D48" s="2">
        <v>1000</v>
      </c>
      <c r="E48">
        <f>SUMIFS(明细及反馈核算!$S:$S,明细及反馈核算!$D:$D,C48,明细及反馈核算!$H:$H,$E$2)</f>
        <v>0</v>
      </c>
      <c r="F48">
        <f>SUMIFS(明细及反馈核算!$S:$S,明细及反馈核算!$D:$D,C48,明细及反馈核算!$H:$H,$F$2)</f>
        <v>0</v>
      </c>
      <c r="G48">
        <f>SUMIFS(明细及反馈核算!$S:$S,明细及反馈核算!$D:$D,C48,明细及反馈核算!$H:$H,$G$2)</f>
        <v>0</v>
      </c>
      <c r="H48">
        <f>SUMIFS(明细及反馈核算!$S:$S,明细及反馈核算!$D:$D,C48,明细及反馈核算!$H:$H,$H$2)</f>
        <v>0</v>
      </c>
      <c r="I48">
        <f>SUMIFS(明细及反馈核算!$S:$S,明细及反馈核算!$D:$D,C48,明细及反馈核算!$H:$H,$I$2)</f>
        <v>0</v>
      </c>
      <c r="J48">
        <f>SUMIFS(明细及反馈核算!$S:$S,明细及反馈核算!$D:$D,C48,明细及反馈核算!$H:$H,$J$2)</f>
        <v>0</v>
      </c>
    </row>
    <row r="49" spans="1:10" ht="18" hidden="1" x14ac:dyDescent="0.15">
      <c r="A49" s="8" t="s">
        <v>15</v>
      </c>
      <c r="B49" s="9" t="s">
        <v>16</v>
      </c>
      <c r="C49" s="9" t="s">
        <v>408</v>
      </c>
      <c r="D49" s="2">
        <v>1000</v>
      </c>
      <c r="E49">
        <f>SUMIFS(明细及反馈核算!$S:$S,明细及反馈核算!$D:$D,C49,明细及反馈核算!$H:$H,$E$2)</f>
        <v>0</v>
      </c>
      <c r="F49">
        <f>SUMIFS(明细及反馈核算!$S:$S,明细及反馈核算!$D:$D,C49,明细及反馈核算!$H:$H,$F$2)</f>
        <v>0</v>
      </c>
      <c r="G49">
        <f>SUMIFS(明细及反馈核算!$S:$S,明细及反馈核算!$D:$D,C49,明细及反馈核算!$H:$H,$G$2)</f>
        <v>0</v>
      </c>
      <c r="H49">
        <f>SUMIFS(明细及反馈核算!$S:$S,明细及反馈核算!$D:$D,C49,明细及反馈核算!$H:$H,$H$2)</f>
        <v>0</v>
      </c>
      <c r="I49">
        <f>SUMIFS(明细及反馈核算!$S:$S,明细及反馈核算!$D:$D,C49,明细及反馈核算!$H:$H,$I$2)</f>
        <v>0</v>
      </c>
      <c r="J49">
        <f>SUMIFS(明细及反馈核算!$S:$S,明细及反馈核算!$D:$D,C49,明细及反馈核算!$H:$H,$J$2)</f>
        <v>0</v>
      </c>
    </row>
    <row r="50" spans="1:10" ht="18" hidden="1" x14ac:dyDescent="0.15">
      <c r="A50" s="8" t="s">
        <v>15</v>
      </c>
      <c r="B50" s="9" t="s">
        <v>16</v>
      </c>
      <c r="C50" s="9" t="s">
        <v>528</v>
      </c>
      <c r="D50" s="2">
        <v>1000</v>
      </c>
      <c r="E50">
        <f>SUMIFS(明细及反馈核算!$S:$S,明细及反馈核算!$D:$D,C50,明细及反馈核算!$H:$H,$E$2)</f>
        <v>0</v>
      </c>
      <c r="F50">
        <f>SUMIFS(明细及反馈核算!$S:$S,明细及反馈核算!$D:$D,C50,明细及反馈核算!$H:$H,$F$2)</f>
        <v>0</v>
      </c>
      <c r="G50">
        <f>SUMIFS(明细及反馈核算!$S:$S,明细及反馈核算!$D:$D,C50,明细及反馈核算!$H:$H,$G$2)</f>
        <v>0</v>
      </c>
      <c r="H50">
        <f>SUMIFS(明细及反馈核算!$S:$S,明细及反馈核算!$D:$D,C50,明细及反馈核算!$H:$H,$H$2)</f>
        <v>0</v>
      </c>
      <c r="I50">
        <f>SUMIFS(明细及反馈核算!$S:$S,明细及反馈核算!$D:$D,C50,明细及反馈核算!$H:$H,$I$2)</f>
        <v>0</v>
      </c>
      <c r="J50">
        <f>SUMIFS(明细及反馈核算!$S:$S,明细及反馈核算!$D:$D,C50,明细及反馈核算!$H:$H,$J$2)</f>
        <v>0</v>
      </c>
    </row>
    <row r="51" spans="1:10" ht="18" hidden="1" x14ac:dyDescent="0.15">
      <c r="A51" s="8" t="s">
        <v>15</v>
      </c>
      <c r="B51" s="9" t="s">
        <v>16</v>
      </c>
      <c r="C51" s="9" t="s">
        <v>529</v>
      </c>
      <c r="D51" s="2">
        <v>1000</v>
      </c>
      <c r="E51">
        <f>SUMIFS(明细及反馈核算!$S:$S,明细及反馈核算!$D:$D,C51,明细及反馈核算!$H:$H,$E$2)</f>
        <v>0</v>
      </c>
      <c r="F51">
        <f>SUMIFS(明细及反馈核算!$S:$S,明细及反馈核算!$D:$D,C51,明细及反馈核算!$H:$H,$F$2)</f>
        <v>0</v>
      </c>
      <c r="G51">
        <f>SUMIFS(明细及反馈核算!$S:$S,明细及反馈核算!$D:$D,C51,明细及反馈核算!$H:$H,$G$2)</f>
        <v>0</v>
      </c>
      <c r="H51">
        <f>SUMIFS(明细及反馈核算!$S:$S,明细及反馈核算!$D:$D,C51,明细及反馈核算!$H:$H,$H$2)</f>
        <v>0</v>
      </c>
      <c r="I51">
        <f>SUMIFS(明细及反馈核算!$S:$S,明细及反馈核算!$D:$D,C51,明细及反馈核算!$H:$H,$I$2)</f>
        <v>0</v>
      </c>
      <c r="J51">
        <f>SUMIFS(明细及反馈核算!$S:$S,明细及反馈核算!$D:$D,C51,明细及反馈核算!$H:$H,$J$2)</f>
        <v>0</v>
      </c>
    </row>
    <row r="52" spans="1:10" ht="18" hidden="1" x14ac:dyDescent="0.15">
      <c r="A52" s="8" t="s">
        <v>15</v>
      </c>
      <c r="B52" s="9" t="s">
        <v>16</v>
      </c>
      <c r="C52" s="9" t="s">
        <v>339</v>
      </c>
      <c r="D52" s="2">
        <v>1000</v>
      </c>
      <c r="E52">
        <f>SUMIFS(明细及反馈核算!$S:$S,明细及反馈核算!$D:$D,C52,明细及反馈核算!$H:$H,$E$2)</f>
        <v>0</v>
      </c>
      <c r="F52">
        <f>SUMIFS(明细及反馈核算!$S:$S,明细及反馈核算!$D:$D,C52,明细及反馈核算!$H:$H,$F$2)</f>
        <v>0</v>
      </c>
      <c r="G52">
        <f>SUMIFS(明细及反馈核算!$S:$S,明细及反馈核算!$D:$D,C52,明细及反馈核算!$H:$H,$G$2)</f>
        <v>0</v>
      </c>
      <c r="H52">
        <f>SUMIFS(明细及反馈核算!$S:$S,明细及反馈核算!$D:$D,C52,明细及反馈核算!$H:$H,$H$2)</f>
        <v>0</v>
      </c>
      <c r="I52">
        <f>SUMIFS(明细及反馈核算!$S:$S,明细及反馈核算!$D:$D,C52,明细及反馈核算!$H:$H,$I$2)</f>
        <v>0</v>
      </c>
      <c r="J52">
        <f>SUMIFS(明细及反馈核算!$S:$S,明细及反馈核算!$D:$D,C52,明细及反馈核算!$H:$H,$J$2)</f>
        <v>0</v>
      </c>
    </row>
    <row r="53" spans="1:10" ht="18" hidden="1" x14ac:dyDescent="0.15">
      <c r="A53" s="8" t="s">
        <v>15</v>
      </c>
      <c r="B53" s="9" t="s">
        <v>37</v>
      </c>
      <c r="C53" s="9" t="s">
        <v>262</v>
      </c>
      <c r="D53" s="2">
        <v>1000</v>
      </c>
      <c r="E53">
        <f>SUMIFS(明细及反馈核算!$S:$S,明细及反馈核算!$D:$D,C53,明细及反馈核算!$H:$H,$E$2)</f>
        <v>0</v>
      </c>
      <c r="F53">
        <f>SUMIFS(明细及反馈核算!$S:$S,明细及反馈核算!$D:$D,C53,明细及反馈核算!$H:$H,$F$2)</f>
        <v>0</v>
      </c>
      <c r="G53">
        <f>SUMIFS(明细及反馈核算!$S:$S,明细及反馈核算!$D:$D,C53,明细及反馈核算!$H:$H,$G$2)</f>
        <v>0</v>
      </c>
      <c r="H53">
        <f>SUMIFS(明细及反馈核算!$S:$S,明细及反馈核算!$D:$D,C53,明细及反馈核算!$H:$H,$H$2)</f>
        <v>0</v>
      </c>
      <c r="I53">
        <f>SUMIFS(明细及反馈核算!$S:$S,明细及反馈核算!$D:$D,C53,明细及反馈核算!$H:$H,$I$2)</f>
        <v>0</v>
      </c>
      <c r="J53">
        <f>SUMIFS(明细及反馈核算!$S:$S,明细及反馈核算!$D:$D,C53,明细及反馈核算!$H:$H,$J$2)</f>
        <v>0</v>
      </c>
    </row>
    <row r="54" spans="1:10" ht="18" hidden="1" x14ac:dyDescent="0.15">
      <c r="A54" s="9" t="s">
        <v>15</v>
      </c>
      <c r="B54" s="9" t="s">
        <v>37</v>
      </c>
      <c r="C54" s="9" t="s">
        <v>140</v>
      </c>
      <c r="D54" s="2">
        <v>1000</v>
      </c>
      <c r="E54">
        <f>SUMIFS(明细及反馈核算!$S:$S,明细及反馈核算!$D:$D,C54,明细及反馈核算!$H:$H,$E$2)</f>
        <v>0</v>
      </c>
      <c r="F54">
        <f>SUMIFS(明细及反馈核算!$S:$S,明细及反馈核算!$D:$D,C54,明细及反馈核算!$H:$H,$F$2)</f>
        <v>0</v>
      </c>
      <c r="G54">
        <f>SUMIFS(明细及反馈核算!$S:$S,明细及反馈核算!$D:$D,C54,明细及反馈核算!$H:$H,$G$2)</f>
        <v>0</v>
      </c>
      <c r="H54">
        <f>SUMIFS(明细及反馈核算!$S:$S,明细及反馈核算!$D:$D,C54,明细及反馈核算!$H:$H,$H$2)</f>
        <v>0</v>
      </c>
      <c r="I54">
        <f>SUMIFS(明细及反馈核算!$S:$S,明细及反馈核算!$D:$D,C54,明细及反馈核算!$H:$H,$I$2)</f>
        <v>0</v>
      </c>
      <c r="J54">
        <f>SUMIFS(明细及反馈核算!$S:$S,明细及反馈核算!$D:$D,C54,明细及反馈核算!$H:$H,$J$2)</f>
        <v>0</v>
      </c>
    </row>
    <row r="55" spans="1:10" ht="18" hidden="1" x14ac:dyDescent="0.15">
      <c r="A55" s="9" t="s">
        <v>15</v>
      </c>
      <c r="B55" s="9" t="s">
        <v>37</v>
      </c>
      <c r="C55" s="9" t="s">
        <v>143</v>
      </c>
      <c r="D55" s="2">
        <v>1000</v>
      </c>
      <c r="E55">
        <f>SUMIFS(明细及反馈核算!$S:$S,明细及反馈核算!$D:$D,C55,明细及反馈核算!$H:$H,$E$2)</f>
        <v>0</v>
      </c>
      <c r="F55">
        <f>SUMIFS(明细及反馈核算!$S:$S,明细及反馈核算!$D:$D,C55,明细及反馈核算!$H:$H,$F$2)</f>
        <v>0</v>
      </c>
      <c r="G55">
        <f>SUMIFS(明细及反馈核算!$S:$S,明细及反馈核算!$D:$D,C55,明细及反馈核算!$H:$H,$G$2)</f>
        <v>1000</v>
      </c>
      <c r="H55">
        <f>SUMIFS(明细及反馈核算!$S:$S,明细及反馈核算!$D:$D,C55,明细及反馈核算!$H:$H,$H$2)</f>
        <v>0</v>
      </c>
      <c r="I55">
        <f>SUMIFS(明细及反馈核算!$S:$S,明细及反馈核算!$D:$D,C55,明细及反馈核算!$H:$H,$I$2)</f>
        <v>0</v>
      </c>
      <c r="J55">
        <f>SUMIFS(明细及反馈核算!$S:$S,明细及反馈核算!$D:$D,C55,明细及反馈核算!$H:$H,$J$2)</f>
        <v>0</v>
      </c>
    </row>
    <row r="56" spans="1:10" ht="18" hidden="1" x14ac:dyDescent="0.15">
      <c r="A56" s="9" t="s">
        <v>22</v>
      </c>
      <c r="B56" s="9" t="s">
        <v>36</v>
      </c>
      <c r="C56" s="9" t="s">
        <v>146</v>
      </c>
      <c r="D56" s="2">
        <v>1000</v>
      </c>
      <c r="E56">
        <f>SUMIFS(明细及反馈核算!$S:$S,明细及反馈核算!$D:$D,C56,明细及反馈核算!$H:$H,$E$2)</f>
        <v>0</v>
      </c>
      <c r="F56">
        <f>SUMIFS(明细及反馈核算!$S:$S,明细及反馈核算!$D:$D,C56,明细及反馈核算!$H:$H,$F$2)</f>
        <v>0</v>
      </c>
      <c r="G56">
        <f>SUMIFS(明细及反馈核算!$S:$S,明细及反馈核算!$D:$D,C56,明细及反馈核算!$H:$H,$G$2)</f>
        <v>0</v>
      </c>
      <c r="H56">
        <f>SUMIFS(明细及反馈核算!$S:$S,明细及反馈核算!$D:$D,C56,明细及反馈核算!$H:$H,$H$2)</f>
        <v>0</v>
      </c>
      <c r="I56">
        <f>SUMIFS(明细及反馈核算!$S:$S,明细及反馈核算!$D:$D,C56,明细及反馈核算!$H:$H,$I$2)</f>
        <v>0</v>
      </c>
      <c r="J56">
        <f>SUMIFS(明细及反馈核算!$S:$S,明细及反馈核算!$D:$D,C56,明细及反馈核算!$H:$H,$J$2)</f>
        <v>0</v>
      </c>
    </row>
    <row r="57" spans="1:10" ht="18" hidden="1" x14ac:dyDescent="0.15">
      <c r="A57" s="8" t="s">
        <v>22</v>
      </c>
      <c r="B57" s="9" t="s">
        <v>36</v>
      </c>
      <c r="C57" s="9" t="s">
        <v>267</v>
      </c>
      <c r="D57" s="2">
        <v>1000</v>
      </c>
      <c r="E57">
        <f>SUMIFS(明细及反馈核算!$S:$S,明细及反馈核算!$D:$D,C57,明细及反馈核算!$H:$H,$E$2)</f>
        <v>0</v>
      </c>
      <c r="F57">
        <f>SUMIFS(明细及反馈核算!$S:$S,明细及反馈核算!$D:$D,C57,明细及反馈核算!$H:$H,$F$2)</f>
        <v>0</v>
      </c>
      <c r="G57">
        <f>SUMIFS(明细及反馈核算!$S:$S,明细及反馈核算!$D:$D,C57,明细及反馈核算!$H:$H,$G$2)</f>
        <v>0</v>
      </c>
      <c r="H57">
        <f>SUMIFS(明细及反馈核算!$S:$S,明细及反馈核算!$D:$D,C57,明细及反馈核算!$H:$H,$H$2)</f>
        <v>1000</v>
      </c>
      <c r="I57">
        <f>SUMIFS(明细及反馈核算!$S:$S,明细及反馈核算!$D:$D,C57,明细及反馈核算!$H:$H,$I$2)</f>
        <v>1000</v>
      </c>
      <c r="J57">
        <f>SUMIFS(明细及反馈核算!$S:$S,明细及反馈核算!$D:$D,C57,明细及反馈核算!$H:$H,$J$2)</f>
        <v>0</v>
      </c>
    </row>
    <row r="58" spans="1:10" ht="18" hidden="1" x14ac:dyDescent="0.15">
      <c r="A58" s="8" t="s">
        <v>22</v>
      </c>
      <c r="B58" s="9" t="s">
        <v>36</v>
      </c>
      <c r="C58" s="9" t="s">
        <v>530</v>
      </c>
      <c r="D58" s="2">
        <v>1000</v>
      </c>
      <c r="E58">
        <f>SUMIFS(明细及反馈核算!$S:$S,明细及反馈核算!$D:$D,C58,明细及反馈核算!$H:$H,$E$2)</f>
        <v>0</v>
      </c>
      <c r="F58">
        <f>SUMIFS(明细及反馈核算!$S:$S,明细及反馈核算!$D:$D,C58,明细及反馈核算!$H:$H,$F$2)</f>
        <v>0</v>
      </c>
      <c r="G58">
        <f>SUMIFS(明细及反馈核算!$S:$S,明细及反馈核算!$D:$D,C58,明细及反馈核算!$H:$H,$G$2)</f>
        <v>0</v>
      </c>
      <c r="H58">
        <f>SUMIFS(明细及反馈核算!$S:$S,明细及反馈核算!$D:$D,C58,明细及反馈核算!$H:$H,$H$2)</f>
        <v>0</v>
      </c>
      <c r="I58">
        <f>SUMIFS(明细及反馈核算!$S:$S,明细及反馈核算!$D:$D,C58,明细及反馈核算!$H:$H,$I$2)</f>
        <v>0</v>
      </c>
      <c r="J58">
        <f>SUMIFS(明细及反馈核算!$S:$S,明细及反馈核算!$D:$D,C58,明细及反馈核算!$H:$H,$J$2)</f>
        <v>0</v>
      </c>
    </row>
    <row r="59" spans="1:10" ht="18" hidden="1" x14ac:dyDescent="0.15">
      <c r="A59" s="9" t="s">
        <v>22</v>
      </c>
      <c r="B59" s="9" t="s">
        <v>36</v>
      </c>
      <c r="C59" s="9" t="s">
        <v>149</v>
      </c>
      <c r="D59" s="2">
        <v>1000</v>
      </c>
      <c r="E59">
        <f>SUMIFS(明细及反馈核算!$S:$S,明细及反馈核算!$D:$D,C59,明细及反馈核算!$H:$H,$E$2)</f>
        <v>0</v>
      </c>
      <c r="F59">
        <f>SUMIFS(明细及反馈核算!$S:$S,明细及反馈核算!$D:$D,C59,明细及反馈核算!$H:$H,$F$2)</f>
        <v>0</v>
      </c>
      <c r="G59">
        <f>SUMIFS(明细及反馈核算!$S:$S,明细及反馈核算!$D:$D,C59,明细及反馈核算!$H:$H,$G$2)</f>
        <v>0</v>
      </c>
      <c r="H59">
        <f>SUMIFS(明细及反馈核算!$S:$S,明细及反馈核算!$D:$D,C59,明细及反馈核算!$H:$H,$H$2)</f>
        <v>0</v>
      </c>
      <c r="I59">
        <f>SUMIFS(明细及反馈核算!$S:$S,明细及反馈核算!$D:$D,C59,明细及反馈核算!$H:$H,$I$2)</f>
        <v>0</v>
      </c>
      <c r="J59">
        <f>SUMIFS(明细及反馈核算!$S:$S,明细及反馈核算!$D:$D,C59,明细及反馈核算!$H:$H,$J$2)</f>
        <v>0</v>
      </c>
    </row>
    <row r="60" spans="1:10" ht="18" hidden="1" x14ac:dyDescent="0.15">
      <c r="A60" s="9" t="s">
        <v>22</v>
      </c>
      <c r="B60" s="9" t="s">
        <v>24</v>
      </c>
      <c r="C60" s="9" t="s">
        <v>150</v>
      </c>
      <c r="D60" s="2">
        <v>1000</v>
      </c>
      <c r="E60">
        <f>SUMIFS(明细及反馈核算!$S:$S,明细及反馈核算!$D:$D,C60,明细及反馈核算!$H:$H,$E$2)</f>
        <v>0</v>
      </c>
      <c r="F60">
        <f>SUMIFS(明细及反馈核算!$S:$S,明细及反馈核算!$D:$D,C60,明细及反馈核算!$H:$H,$F$2)</f>
        <v>0</v>
      </c>
      <c r="G60">
        <f>SUMIFS(明细及反馈核算!$S:$S,明细及反馈核算!$D:$D,C60,明细及反馈核算!$H:$H,$G$2)</f>
        <v>0</v>
      </c>
      <c r="H60">
        <f>SUMIFS(明细及反馈核算!$S:$S,明细及反馈核算!$D:$D,C60,明细及反馈核算!$H:$H,$H$2)</f>
        <v>1000</v>
      </c>
      <c r="I60">
        <f>SUMIFS(明细及反馈核算!$S:$S,明细及反馈核算!$D:$D,C60,明细及反馈核算!$H:$H,$I$2)</f>
        <v>0</v>
      </c>
      <c r="J60">
        <f>SUMIFS(明细及反馈核算!$S:$S,明细及反馈核算!$D:$D,C60,明细及反馈核算!$H:$H,$J$2)</f>
        <v>0</v>
      </c>
    </row>
    <row r="61" spans="1:10" ht="18" hidden="1" x14ac:dyDescent="0.15">
      <c r="A61" s="9" t="s">
        <v>22</v>
      </c>
      <c r="B61" s="9" t="s">
        <v>24</v>
      </c>
      <c r="C61" s="9" t="s">
        <v>153</v>
      </c>
      <c r="D61" s="2">
        <v>1000</v>
      </c>
      <c r="E61">
        <f>SUMIFS(明细及反馈核算!$S:$S,明细及反馈核算!$D:$D,C61,明细及反馈核算!$H:$H,$E$2)</f>
        <v>0</v>
      </c>
      <c r="F61">
        <f>SUMIFS(明细及反馈核算!$S:$S,明细及反馈核算!$D:$D,C61,明细及反馈核算!$H:$H,$F$2)</f>
        <v>0</v>
      </c>
      <c r="G61">
        <f>SUMIFS(明细及反馈核算!$S:$S,明细及反馈核算!$D:$D,C61,明细及反馈核算!$H:$H,$G$2)</f>
        <v>1500</v>
      </c>
      <c r="H61">
        <f>SUMIFS(明细及反馈核算!$S:$S,明细及反馈核算!$D:$D,C61,明细及反馈核算!$H:$H,$H$2)</f>
        <v>0</v>
      </c>
      <c r="I61">
        <f>SUMIFS(明细及反馈核算!$S:$S,明细及反馈核算!$D:$D,C61,明细及反馈核算!$H:$H,$I$2)</f>
        <v>0</v>
      </c>
      <c r="J61">
        <f>SUMIFS(明细及反馈核算!$S:$S,明细及反馈核算!$D:$D,C61,明细及反馈核算!$H:$H,$J$2)</f>
        <v>0</v>
      </c>
    </row>
    <row r="62" spans="1:10" ht="18" hidden="1" x14ac:dyDescent="0.15">
      <c r="A62" s="9" t="s">
        <v>22</v>
      </c>
      <c r="B62" s="9" t="s">
        <v>24</v>
      </c>
      <c r="C62" s="9" t="s">
        <v>158</v>
      </c>
      <c r="D62" s="2">
        <v>1000</v>
      </c>
      <c r="E62">
        <f>SUMIFS(明细及反馈核算!$S:$S,明细及反馈核算!$D:$D,C62,明细及反馈核算!$H:$H,$E$2)</f>
        <v>0</v>
      </c>
      <c r="F62">
        <f>SUMIFS(明细及反馈核算!$S:$S,明细及反馈核算!$D:$D,C62,明细及反馈核算!$H:$H,$F$2)</f>
        <v>0</v>
      </c>
      <c r="G62">
        <f>SUMIFS(明细及反馈核算!$S:$S,明细及反馈核算!$D:$D,C62,明细及反馈核算!$H:$H,$G$2)</f>
        <v>0</v>
      </c>
      <c r="H62">
        <f>SUMIFS(明细及反馈核算!$S:$S,明细及反馈核算!$D:$D,C62,明细及反馈核算!$H:$H,$H$2)</f>
        <v>0</v>
      </c>
      <c r="I62">
        <f>SUMIFS(明细及反馈核算!$S:$S,明细及反馈核算!$D:$D,C62,明细及反馈核算!$H:$H,$I$2)</f>
        <v>0</v>
      </c>
      <c r="J62">
        <f>SUMIFS(明细及反馈核算!$S:$S,明细及反馈核算!$D:$D,C62,明细及反馈核算!$H:$H,$J$2)</f>
        <v>0</v>
      </c>
    </row>
    <row r="63" spans="1:10" ht="18" hidden="1" x14ac:dyDescent="0.15">
      <c r="A63" s="8" t="s">
        <v>22</v>
      </c>
      <c r="B63" s="9" t="s">
        <v>24</v>
      </c>
      <c r="C63" s="9" t="s">
        <v>531</v>
      </c>
      <c r="D63" s="2" t="s">
        <v>532</v>
      </c>
      <c r="E63">
        <f>SUMIFS(明细及反馈核算!$S:$S,明细及反馈核算!$D:$D,C63,明细及反馈核算!$H:$H,$E$2)</f>
        <v>0</v>
      </c>
      <c r="F63">
        <f>SUMIFS(明细及反馈核算!$S:$S,明细及反馈核算!$D:$D,C63,明细及反馈核算!$H:$H,$F$2)</f>
        <v>0</v>
      </c>
      <c r="G63">
        <f>SUMIFS(明细及反馈核算!$S:$S,明细及反馈核算!$D:$D,C63,明细及反馈核算!$H:$H,$G$2)</f>
        <v>0</v>
      </c>
      <c r="H63">
        <f>SUMIFS(明细及反馈核算!$S:$S,明细及反馈核算!$D:$D,C63,明细及反馈核算!$H:$H,$H$2)</f>
        <v>0</v>
      </c>
      <c r="I63">
        <f>SUMIFS(明细及反馈核算!$S:$S,明细及反馈核算!$D:$D,C63,明细及反馈核算!$H:$H,$I$2)</f>
        <v>0</v>
      </c>
      <c r="J63">
        <f>SUMIFS(明细及反馈核算!$S:$S,明细及反馈核算!$D:$D,C63,明细及反馈核算!$H:$H,$J$2)</f>
        <v>0</v>
      </c>
    </row>
    <row r="64" spans="1:10" ht="18" hidden="1" x14ac:dyDescent="0.15">
      <c r="A64" s="9" t="s">
        <v>22</v>
      </c>
      <c r="B64" s="9" t="s">
        <v>24</v>
      </c>
      <c r="C64" s="9" t="s">
        <v>161</v>
      </c>
      <c r="D64" s="2">
        <v>1000</v>
      </c>
      <c r="E64">
        <f>SUMIFS(明细及反馈核算!$S:$S,明细及反馈核算!$D:$D,C64,明细及反馈核算!$H:$H,$E$2)</f>
        <v>0</v>
      </c>
      <c r="F64">
        <f>SUMIFS(明细及反馈核算!$S:$S,明细及反馈核算!$D:$D,C64,明细及反馈核算!$H:$H,$F$2)</f>
        <v>0</v>
      </c>
      <c r="G64">
        <f>SUMIFS(明细及反馈核算!$S:$S,明细及反馈核算!$D:$D,C64,明细及反馈核算!$H:$H,$G$2)</f>
        <v>0</v>
      </c>
      <c r="H64">
        <f>SUMIFS(明细及反馈核算!$S:$S,明细及反馈核算!$D:$D,C64,明细及反馈核算!$H:$H,$H$2)</f>
        <v>0</v>
      </c>
      <c r="I64">
        <f>SUMIFS(明细及反馈核算!$S:$S,明细及反馈核算!$D:$D,C64,明细及反馈核算!$H:$H,$I$2)</f>
        <v>0</v>
      </c>
      <c r="J64">
        <f>SUMIFS(明细及反馈核算!$S:$S,明细及反馈核算!$D:$D,C64,明细及反馈核算!$H:$H,$J$2)</f>
        <v>0</v>
      </c>
    </row>
    <row r="65" spans="1:10" ht="18" hidden="1" x14ac:dyDescent="0.15">
      <c r="A65" s="8" t="s">
        <v>22</v>
      </c>
      <c r="B65" s="9" t="s">
        <v>26</v>
      </c>
      <c r="C65" s="9" t="s">
        <v>356</v>
      </c>
      <c r="D65" s="2">
        <v>1000</v>
      </c>
      <c r="E65">
        <f>SUMIFS(明细及反馈核算!$S:$S,明细及反馈核算!$D:$D,C65,明细及反馈核算!$H:$H,$E$2)</f>
        <v>0</v>
      </c>
      <c r="F65">
        <f>SUMIFS(明细及反馈核算!$S:$S,明细及反馈核算!$D:$D,C65,明细及反馈核算!$H:$H,$F$2)</f>
        <v>0</v>
      </c>
      <c r="G65">
        <f>SUMIFS(明细及反馈核算!$S:$S,明细及反馈核算!$D:$D,C65,明细及反馈核算!$H:$H,$G$2)</f>
        <v>0</v>
      </c>
      <c r="H65">
        <f>SUMIFS(明细及反馈核算!$S:$S,明细及反馈核算!$D:$D,C65,明细及反馈核算!$H:$H,$H$2)</f>
        <v>0</v>
      </c>
      <c r="I65">
        <f>SUMIFS(明细及反馈核算!$S:$S,明细及反馈核算!$D:$D,C65,明细及反馈核算!$H:$H,$I$2)</f>
        <v>0</v>
      </c>
      <c r="J65">
        <f>SUMIFS(明细及反馈核算!$S:$S,明细及反馈核算!$D:$D,C65,明细及反馈核算!$H:$H,$J$2)</f>
        <v>0</v>
      </c>
    </row>
    <row r="66" spans="1:10" ht="18" hidden="1" x14ac:dyDescent="0.15">
      <c r="A66" s="9" t="s">
        <v>22</v>
      </c>
      <c r="B66" s="9" t="s">
        <v>26</v>
      </c>
      <c r="C66" s="9" t="s">
        <v>165</v>
      </c>
      <c r="D66" s="2">
        <v>1000</v>
      </c>
      <c r="E66">
        <f>SUMIFS(明细及反馈核算!$S:$S,明细及反馈核算!$D:$D,C66,明细及反馈核算!$H:$H,$E$2)</f>
        <v>0</v>
      </c>
      <c r="F66">
        <f>SUMIFS(明细及反馈核算!$S:$S,明细及反馈核算!$D:$D,C66,明细及反馈核算!$H:$H,$F$2)</f>
        <v>0</v>
      </c>
      <c r="G66">
        <f>SUMIFS(明细及反馈核算!$S:$S,明细及反馈核算!$D:$D,C66,明细及反馈核算!$H:$H,$G$2)</f>
        <v>0</v>
      </c>
      <c r="H66">
        <f>SUMIFS(明细及反馈核算!$S:$S,明细及反馈核算!$D:$D,C66,明细及反馈核算!$H:$H,$H$2)</f>
        <v>0</v>
      </c>
      <c r="I66">
        <f>SUMIFS(明细及反馈核算!$S:$S,明细及反馈核算!$D:$D,C66,明细及反馈核算!$H:$H,$I$2)</f>
        <v>1000</v>
      </c>
      <c r="J66">
        <f>SUMIFS(明细及反馈核算!$S:$S,明细及反馈核算!$D:$D,C66,明细及反馈核算!$H:$H,$J$2)</f>
        <v>0</v>
      </c>
    </row>
    <row r="67" spans="1:10" ht="18" hidden="1" x14ac:dyDescent="0.15">
      <c r="A67" s="8" t="s">
        <v>22</v>
      </c>
      <c r="B67" s="9" t="s">
        <v>26</v>
      </c>
      <c r="C67" s="9" t="s">
        <v>275</v>
      </c>
      <c r="D67" s="2">
        <v>1000</v>
      </c>
      <c r="E67">
        <f>SUMIFS(明细及反馈核算!$S:$S,明细及反馈核算!$D:$D,C67,明细及反馈核算!$H:$H,$E$2)</f>
        <v>0</v>
      </c>
      <c r="F67">
        <f>SUMIFS(明细及反馈核算!$S:$S,明细及反馈核算!$D:$D,C67,明细及反馈核算!$H:$H,$F$2)</f>
        <v>0</v>
      </c>
      <c r="G67">
        <f>SUMIFS(明细及反馈核算!$S:$S,明细及反馈核算!$D:$D,C67,明细及反馈核算!$H:$H,$G$2)</f>
        <v>0</v>
      </c>
      <c r="H67">
        <f>SUMIFS(明细及反馈核算!$S:$S,明细及反馈核算!$D:$D,C67,明细及反馈核算!$H:$H,$H$2)</f>
        <v>0</v>
      </c>
      <c r="I67">
        <f>SUMIFS(明细及反馈核算!$S:$S,明细及反馈核算!$D:$D,C67,明细及反馈核算!$H:$H,$I$2)</f>
        <v>0</v>
      </c>
      <c r="J67">
        <f>SUMIFS(明细及反馈核算!$S:$S,明细及反馈核算!$D:$D,C67,明细及反馈核算!$H:$H,$J$2)</f>
        <v>0</v>
      </c>
    </row>
    <row r="68" spans="1:10" ht="18" hidden="1" x14ac:dyDescent="0.15">
      <c r="A68" s="8" t="s">
        <v>22</v>
      </c>
      <c r="B68" s="9" t="s">
        <v>26</v>
      </c>
      <c r="C68" s="9" t="s">
        <v>278</v>
      </c>
      <c r="D68" s="2">
        <v>1000</v>
      </c>
      <c r="E68">
        <f>SUMIFS(明细及反馈核算!$S:$S,明细及反馈核算!$D:$D,C68,明细及反馈核算!$H:$H,$E$2)</f>
        <v>0</v>
      </c>
      <c r="F68">
        <f>SUMIFS(明细及反馈核算!$S:$S,明细及反馈核算!$D:$D,C68,明细及反馈核算!$H:$H,$F$2)</f>
        <v>0</v>
      </c>
      <c r="G68">
        <f>SUMIFS(明细及反馈核算!$S:$S,明细及反馈核算!$D:$D,C68,明细及反馈核算!$H:$H,$G$2)</f>
        <v>0</v>
      </c>
      <c r="H68">
        <f>SUMIFS(明细及反馈核算!$S:$S,明细及反馈核算!$D:$D,C68,明细及反馈核算!$H:$H,$H$2)</f>
        <v>0</v>
      </c>
      <c r="I68">
        <f>SUMIFS(明细及反馈核算!$S:$S,明细及反馈核算!$D:$D,C68,明细及反馈核算!$H:$H,$I$2)</f>
        <v>0</v>
      </c>
      <c r="J68">
        <f>SUMIFS(明细及反馈核算!$S:$S,明细及反馈核算!$D:$D,C68,明细及反馈核算!$H:$H,$J$2)</f>
        <v>0</v>
      </c>
    </row>
    <row r="69" spans="1:10" ht="18" hidden="1" x14ac:dyDescent="0.15">
      <c r="A69" s="9" t="s">
        <v>22</v>
      </c>
      <c r="B69" s="9" t="s">
        <v>23</v>
      </c>
      <c r="C69" s="9" t="s">
        <v>168</v>
      </c>
      <c r="D69" s="2">
        <v>1000</v>
      </c>
      <c r="E69">
        <f>SUMIFS(明细及反馈核算!$S:$S,明细及反馈核算!$D:$D,C69,明细及反馈核算!$H:$H,$E$2)</f>
        <v>0</v>
      </c>
      <c r="F69">
        <f>SUMIFS(明细及反馈核算!$S:$S,明细及反馈核算!$D:$D,C69,明细及反馈核算!$H:$H,$F$2)</f>
        <v>0</v>
      </c>
      <c r="G69">
        <f>SUMIFS(明细及反馈核算!$S:$S,明细及反馈核算!$D:$D,C69,明细及反馈核算!$H:$H,$G$2)</f>
        <v>1000</v>
      </c>
      <c r="H69">
        <f>SUMIFS(明细及反馈核算!$S:$S,明细及反馈核算!$D:$D,C69,明细及反馈核算!$H:$H,$H$2)</f>
        <v>399</v>
      </c>
      <c r="I69">
        <f>SUMIFS(明细及反馈核算!$S:$S,明细及反馈核算!$D:$D,C69,明细及反馈核算!$H:$H,$I$2)</f>
        <v>0</v>
      </c>
      <c r="J69">
        <f>SUMIFS(明细及反馈核算!$S:$S,明细及反馈核算!$D:$D,C69,明细及反馈核算!$H:$H,$J$2)</f>
        <v>0</v>
      </c>
    </row>
    <row r="70" spans="1:10" ht="18" hidden="1" x14ac:dyDescent="0.15">
      <c r="A70" s="9" t="s">
        <v>22</v>
      </c>
      <c r="B70" s="9" t="s">
        <v>23</v>
      </c>
      <c r="C70" s="9" t="s">
        <v>171</v>
      </c>
      <c r="D70" s="2">
        <v>1000</v>
      </c>
      <c r="E70">
        <f>SUMIFS(明细及反馈核算!$S:$S,明细及反馈核算!$D:$D,C70,明细及反馈核算!$H:$H,$E$2)</f>
        <v>2000</v>
      </c>
      <c r="F70">
        <f>SUMIFS(明细及反馈核算!$S:$S,明细及反馈核算!$D:$D,C70,明细及反馈核算!$H:$H,$F$2)</f>
        <v>0</v>
      </c>
      <c r="G70">
        <f>SUMIFS(明细及反馈核算!$S:$S,明细及反馈核算!$D:$D,C70,明细及反馈核算!$H:$H,$G$2)</f>
        <v>0</v>
      </c>
      <c r="H70">
        <f>SUMIFS(明细及反馈核算!$S:$S,明细及反馈核算!$D:$D,C70,明细及反馈核算!$H:$H,$H$2)</f>
        <v>0</v>
      </c>
      <c r="I70">
        <f>SUMIFS(明细及反馈核算!$S:$S,明细及反馈核算!$D:$D,C70,明细及反馈核算!$H:$H,$I$2)</f>
        <v>0</v>
      </c>
      <c r="J70">
        <f>SUMIFS(明细及反馈核算!$S:$S,明细及反馈核算!$D:$D,C70,明细及反馈核算!$H:$H,$J$2)</f>
        <v>0</v>
      </c>
    </row>
    <row r="71" spans="1:10" ht="18" hidden="1" x14ac:dyDescent="0.15">
      <c r="A71" s="8" t="s">
        <v>22</v>
      </c>
      <c r="B71" s="9" t="s">
        <v>23</v>
      </c>
      <c r="C71" s="9" t="s">
        <v>281</v>
      </c>
      <c r="D71" s="2">
        <v>1000</v>
      </c>
      <c r="E71">
        <f>SUMIFS(明细及反馈核算!$S:$S,明细及反馈核算!$D:$D,C71,明细及反馈核算!$H:$H,$E$2)</f>
        <v>0</v>
      </c>
      <c r="F71">
        <f>SUMIFS(明细及反馈核算!$S:$S,明细及反馈核算!$D:$D,C71,明细及反馈核算!$H:$H,$F$2)</f>
        <v>0</v>
      </c>
      <c r="G71">
        <f>SUMIFS(明细及反馈核算!$S:$S,明细及反馈核算!$D:$D,C71,明细及反馈核算!$H:$H,$G$2)</f>
        <v>2000</v>
      </c>
      <c r="H71">
        <f>SUMIFS(明细及反馈核算!$S:$S,明细及反馈核算!$D:$D,C71,明细及反馈核算!$H:$H,$H$2)</f>
        <v>0</v>
      </c>
      <c r="I71">
        <f>SUMIFS(明细及反馈核算!$S:$S,明细及反馈核算!$D:$D,C71,明细及反馈核算!$H:$H,$I$2)</f>
        <v>0</v>
      </c>
      <c r="J71">
        <f>SUMIFS(明细及反馈核算!$S:$S,明细及反馈核算!$D:$D,C71,明细及反馈核算!$H:$H,$J$2)</f>
        <v>0</v>
      </c>
    </row>
    <row r="72" spans="1:10" ht="18" hidden="1" x14ac:dyDescent="0.15">
      <c r="A72" s="9" t="s">
        <v>22</v>
      </c>
      <c r="B72" s="9" t="s">
        <v>23</v>
      </c>
      <c r="C72" s="9" t="s">
        <v>533</v>
      </c>
      <c r="D72" s="2">
        <v>1000</v>
      </c>
      <c r="E72">
        <f>SUMIFS(明细及反馈核算!$S:$S,明细及反馈核算!$D:$D,C72,明细及反馈核算!$H:$H,$E$2)</f>
        <v>0</v>
      </c>
      <c r="F72">
        <f>SUMIFS(明细及反馈核算!$S:$S,明细及反馈核算!$D:$D,C72,明细及反馈核算!$H:$H,$F$2)</f>
        <v>0</v>
      </c>
      <c r="G72">
        <f>SUMIFS(明细及反馈核算!$S:$S,明细及反馈核算!$D:$D,C72,明细及反馈核算!$H:$H,$G$2)</f>
        <v>0</v>
      </c>
      <c r="H72">
        <f>SUMIFS(明细及反馈核算!$S:$S,明细及反馈核算!$D:$D,C72,明细及反馈核算!$H:$H,$H$2)</f>
        <v>0</v>
      </c>
      <c r="I72">
        <f>SUMIFS(明细及反馈核算!$S:$S,明细及反馈核算!$D:$D,C72,明细及反馈核算!$H:$H,$I$2)</f>
        <v>0</v>
      </c>
      <c r="J72">
        <f>SUMIFS(明细及反馈核算!$S:$S,明细及反馈核算!$D:$D,C72,明细及反馈核算!$H:$H,$J$2)</f>
        <v>0</v>
      </c>
    </row>
    <row r="73" spans="1:10" ht="18" hidden="1" x14ac:dyDescent="0.15">
      <c r="A73" s="8" t="s">
        <v>22</v>
      </c>
      <c r="B73" s="9" t="s">
        <v>21</v>
      </c>
      <c r="C73" s="9" t="s">
        <v>462</v>
      </c>
      <c r="D73" s="2">
        <v>1000</v>
      </c>
      <c r="E73">
        <f>SUMIFS(明细及反馈核算!$S:$S,明细及反馈核算!$D:$D,C73,明细及反馈核算!$H:$H,$E$2)</f>
        <v>0</v>
      </c>
      <c r="F73">
        <f>SUMIFS(明细及反馈核算!$S:$S,明细及反馈核算!$D:$D,C73,明细及反馈核算!$H:$H,$F$2)</f>
        <v>0</v>
      </c>
      <c r="G73">
        <f>SUMIFS(明细及反馈核算!$S:$S,明细及反馈核算!$D:$D,C73,明细及反馈核算!$H:$H,$G$2)</f>
        <v>0</v>
      </c>
      <c r="H73">
        <f>SUMIFS(明细及反馈核算!$S:$S,明细及反馈核算!$D:$D,C73,明细及反馈核算!$H:$H,$H$2)</f>
        <v>0</v>
      </c>
      <c r="I73">
        <f>SUMIFS(明细及反馈核算!$S:$S,明细及反馈核算!$D:$D,C73,明细及反馈核算!$H:$H,$I$2)</f>
        <v>0</v>
      </c>
      <c r="J73">
        <f>SUMIFS(明细及反馈核算!$S:$S,明细及反馈核算!$D:$D,C73,明细及反馈核算!$H:$H,$J$2)</f>
        <v>0</v>
      </c>
    </row>
    <row r="74" spans="1:10" ht="18" hidden="1" x14ac:dyDescent="0.15">
      <c r="A74" s="8" t="s">
        <v>22</v>
      </c>
      <c r="B74" s="9" t="s">
        <v>21</v>
      </c>
      <c r="C74" s="9" t="s">
        <v>534</v>
      </c>
      <c r="D74" s="2">
        <v>1000</v>
      </c>
      <c r="E74">
        <f>SUMIFS(明细及反馈核算!$S:$S,明细及反馈核算!$D:$D,C74,明细及反馈核算!$H:$H,$E$2)</f>
        <v>0</v>
      </c>
      <c r="F74">
        <f>SUMIFS(明细及反馈核算!$S:$S,明细及反馈核算!$D:$D,C74,明细及反馈核算!$H:$H,$F$2)</f>
        <v>0</v>
      </c>
      <c r="G74">
        <f>SUMIFS(明细及反馈核算!$S:$S,明细及反馈核算!$D:$D,C74,明细及反馈核算!$H:$H,$G$2)</f>
        <v>0</v>
      </c>
      <c r="H74">
        <f>SUMIFS(明细及反馈核算!$S:$S,明细及反馈核算!$D:$D,C74,明细及反馈核算!$H:$H,$H$2)</f>
        <v>0</v>
      </c>
      <c r="I74">
        <f>SUMIFS(明细及反馈核算!$S:$S,明细及反馈核算!$D:$D,C74,明细及反馈核算!$H:$H,$I$2)</f>
        <v>0</v>
      </c>
      <c r="J74">
        <f>SUMIFS(明细及反馈核算!$S:$S,明细及反馈核算!$D:$D,C74,明细及反馈核算!$H:$H,$J$2)</f>
        <v>0</v>
      </c>
    </row>
    <row r="75" spans="1:10" ht="18" hidden="1" x14ac:dyDescent="0.15">
      <c r="A75" s="9" t="s">
        <v>22</v>
      </c>
      <c r="B75" s="9" t="s">
        <v>21</v>
      </c>
      <c r="C75" s="9" t="s">
        <v>178</v>
      </c>
      <c r="D75" s="2">
        <v>1000</v>
      </c>
      <c r="E75">
        <f>SUMIFS(明细及反馈核算!$S:$S,明细及反馈核算!$D:$D,C75,明细及反馈核算!$H:$H,$E$2)</f>
        <v>0</v>
      </c>
      <c r="F75">
        <f>SUMIFS(明细及反馈核算!$S:$S,明细及反馈核算!$D:$D,C75,明细及反馈核算!$H:$H,$F$2)</f>
        <v>0</v>
      </c>
      <c r="G75">
        <f>SUMIFS(明细及反馈核算!$S:$S,明细及反馈核算!$D:$D,C75,明细及反馈核算!$H:$H,$G$2)</f>
        <v>198</v>
      </c>
      <c r="H75">
        <f>SUMIFS(明细及反馈核算!$S:$S,明细及反馈核算!$D:$D,C75,明细及反馈核算!$H:$H,$H$2)</f>
        <v>399</v>
      </c>
      <c r="I75">
        <f>SUMIFS(明细及反馈核算!$S:$S,明细及反馈核算!$D:$D,C75,明细及反馈核算!$H:$H,$I$2)</f>
        <v>0</v>
      </c>
      <c r="J75">
        <f>SUMIFS(明细及反馈核算!$S:$S,明细及反馈核算!$D:$D,C75,明细及反馈核算!$H:$H,$J$2)</f>
        <v>0</v>
      </c>
    </row>
    <row r="76" spans="1:10" ht="18" hidden="1" x14ac:dyDescent="0.15">
      <c r="A76" s="9" t="s">
        <v>22</v>
      </c>
      <c r="B76" s="9" t="s">
        <v>27</v>
      </c>
      <c r="C76" s="9" t="s">
        <v>286</v>
      </c>
      <c r="D76" s="2">
        <v>1000</v>
      </c>
      <c r="E76">
        <f>SUMIFS(明细及反馈核算!$S:$S,明细及反馈核算!$D:$D,C76,明细及反馈核算!$H:$H,$E$2)</f>
        <v>0</v>
      </c>
      <c r="F76">
        <f>SUMIFS(明细及反馈核算!$S:$S,明细及反馈核算!$D:$D,C76,明细及反馈核算!$H:$H,$F$2)</f>
        <v>0</v>
      </c>
      <c r="G76">
        <f>SUMIFS(明细及反馈核算!$S:$S,明细及反馈核算!$D:$D,C76,明细及反馈核算!$H:$H,$G$2)</f>
        <v>0</v>
      </c>
      <c r="H76">
        <f>SUMIFS(明细及反馈核算!$S:$S,明细及反馈核算!$D:$D,C76,明细及反馈核算!$H:$H,$H$2)</f>
        <v>0</v>
      </c>
      <c r="I76">
        <f>SUMIFS(明细及反馈核算!$S:$S,明细及反馈核算!$D:$D,C76,明细及反馈核算!$H:$H,$I$2)</f>
        <v>0</v>
      </c>
      <c r="J76">
        <f>SUMIFS(明细及反馈核算!$S:$S,明细及反馈核算!$D:$D,C76,明细及反馈核算!$H:$H,$J$2)</f>
        <v>0</v>
      </c>
    </row>
    <row r="77" spans="1:10" ht="18" hidden="1" x14ac:dyDescent="0.15">
      <c r="A77" s="8" t="s">
        <v>22</v>
      </c>
      <c r="B77" s="9" t="s">
        <v>27</v>
      </c>
      <c r="C77" s="9" t="s">
        <v>290</v>
      </c>
      <c r="D77" s="2">
        <v>1000</v>
      </c>
      <c r="E77">
        <f>SUMIFS(明细及反馈核算!$S:$S,明细及反馈核算!$D:$D,C77,明细及反馈核算!$H:$H,$E$2)</f>
        <v>0</v>
      </c>
      <c r="F77">
        <f>SUMIFS(明细及反馈核算!$S:$S,明细及反馈核算!$D:$D,C77,明细及反馈核算!$H:$H,$F$2)</f>
        <v>0</v>
      </c>
      <c r="G77">
        <f>SUMIFS(明细及反馈核算!$S:$S,明细及反馈核算!$D:$D,C77,明细及反馈核算!$H:$H,$G$2)</f>
        <v>0</v>
      </c>
      <c r="H77">
        <f>SUMIFS(明细及反馈核算!$S:$S,明细及反馈核算!$D:$D,C77,明细及反馈核算!$H:$H,$H$2)</f>
        <v>0</v>
      </c>
      <c r="I77">
        <f>SUMIFS(明细及反馈核算!$S:$S,明细及反馈核算!$D:$D,C77,明细及反馈核算!$H:$H,$I$2)</f>
        <v>0</v>
      </c>
      <c r="J77">
        <f>SUMIFS(明细及反馈核算!$S:$S,明细及反馈核算!$D:$D,C77,明细及反馈核算!$H:$H,$J$2)</f>
        <v>0</v>
      </c>
    </row>
    <row r="78" spans="1:10" ht="18" hidden="1" x14ac:dyDescent="0.15">
      <c r="A78" s="8" t="s">
        <v>22</v>
      </c>
      <c r="B78" s="9" t="s">
        <v>27</v>
      </c>
      <c r="C78" s="9" t="s">
        <v>535</v>
      </c>
      <c r="D78" s="2">
        <v>1000</v>
      </c>
      <c r="E78">
        <f>SUMIFS(明细及反馈核算!$S:$S,明细及反馈核算!$D:$D,C78,明细及反馈核算!$H:$H,$E$2)</f>
        <v>0</v>
      </c>
      <c r="F78">
        <f>SUMIFS(明细及反馈核算!$S:$S,明细及反馈核算!$D:$D,C78,明细及反馈核算!$H:$H,$F$2)</f>
        <v>0</v>
      </c>
      <c r="G78">
        <f>SUMIFS(明细及反馈核算!$S:$S,明细及反馈核算!$D:$D,C78,明细及反馈核算!$H:$H,$G$2)</f>
        <v>0</v>
      </c>
      <c r="H78">
        <f>SUMIFS(明细及反馈核算!$S:$S,明细及反馈核算!$D:$D,C78,明细及反馈核算!$H:$H,$H$2)</f>
        <v>0</v>
      </c>
      <c r="I78">
        <f>SUMIFS(明细及反馈核算!$S:$S,明细及反馈核算!$D:$D,C78,明细及反馈核算!$H:$H,$I$2)</f>
        <v>0</v>
      </c>
      <c r="J78">
        <f>SUMIFS(明细及反馈核算!$S:$S,明细及反馈核算!$D:$D,C78,明细及反馈核算!$H:$H,$J$2)</f>
        <v>0</v>
      </c>
    </row>
    <row r="79" spans="1:10" ht="18" hidden="1" x14ac:dyDescent="0.15">
      <c r="A79" s="9" t="s">
        <v>22</v>
      </c>
      <c r="B79" s="9" t="s">
        <v>27</v>
      </c>
      <c r="C79" s="9" t="s">
        <v>181</v>
      </c>
      <c r="D79" s="2">
        <v>1000</v>
      </c>
      <c r="E79">
        <f>SUMIFS(明细及反馈核算!$S:$S,明细及反馈核算!$D:$D,C79,明细及反馈核算!$H:$H,$E$2)</f>
        <v>0</v>
      </c>
      <c r="F79">
        <f>SUMIFS(明细及反馈核算!$S:$S,明细及反馈核算!$D:$D,C79,明细及反馈核算!$H:$H,$F$2)</f>
        <v>1000</v>
      </c>
      <c r="G79">
        <f>SUMIFS(明细及反馈核算!$S:$S,明细及反馈核算!$D:$D,C79,明细及反馈核算!$H:$H,$G$2)</f>
        <v>0</v>
      </c>
      <c r="H79">
        <f>SUMIFS(明细及反馈核算!$S:$S,明细及反馈核算!$D:$D,C79,明细及反馈核算!$H:$H,$H$2)</f>
        <v>0</v>
      </c>
      <c r="I79">
        <f>SUMIFS(明细及反馈核算!$S:$S,明细及反馈核算!$D:$D,C79,明细及反馈核算!$H:$H,$I$2)</f>
        <v>200</v>
      </c>
      <c r="J79">
        <f>SUMIFS(明细及反馈核算!$S:$S,明细及反馈核算!$D:$D,C79,明细及反馈核算!$H:$H,$J$2)</f>
        <v>0</v>
      </c>
    </row>
    <row r="80" spans="1:10" ht="18" hidden="1" x14ac:dyDescent="0.15">
      <c r="A80" s="8" t="s">
        <v>22</v>
      </c>
      <c r="B80" s="9" t="s">
        <v>25</v>
      </c>
      <c r="C80" s="9" t="s">
        <v>348</v>
      </c>
      <c r="D80" s="2">
        <v>1000</v>
      </c>
      <c r="E80">
        <f>SUMIFS(明细及反馈核算!$S:$S,明细及反馈核算!$D:$D,C80,明细及反馈核算!$H:$H,$E$2)</f>
        <v>0</v>
      </c>
      <c r="F80">
        <f>SUMIFS(明细及反馈核算!$S:$S,明细及反馈核算!$D:$D,C80,明细及反馈核算!$H:$H,$F$2)</f>
        <v>0</v>
      </c>
      <c r="G80">
        <f>SUMIFS(明细及反馈核算!$S:$S,明细及反馈核算!$D:$D,C80,明细及反馈核算!$H:$H,$G$2)</f>
        <v>0</v>
      </c>
      <c r="H80">
        <f>SUMIFS(明细及反馈核算!$S:$S,明细及反馈核算!$D:$D,C80,明细及反馈核算!$H:$H,$H$2)</f>
        <v>0</v>
      </c>
      <c r="I80">
        <f>SUMIFS(明细及反馈核算!$S:$S,明细及反馈核算!$D:$D,C80,明细及反馈核算!$H:$H,$I$2)</f>
        <v>0</v>
      </c>
      <c r="J80">
        <f>SUMIFS(明细及反馈核算!$S:$S,明细及反馈核算!$D:$D,C80,明细及反馈核算!$H:$H,$J$2)</f>
        <v>0</v>
      </c>
    </row>
    <row r="81" spans="1:10" ht="18" hidden="1" x14ac:dyDescent="0.15">
      <c r="A81" s="8" t="s">
        <v>22</v>
      </c>
      <c r="B81" s="9" t="s">
        <v>25</v>
      </c>
      <c r="C81" s="9" t="s">
        <v>536</v>
      </c>
      <c r="D81" s="2">
        <v>1000</v>
      </c>
      <c r="E81">
        <f>SUMIFS(明细及反馈核算!$S:$S,明细及反馈核算!$D:$D,C81,明细及反馈核算!$H:$H,$E$2)</f>
        <v>0</v>
      </c>
      <c r="F81">
        <f>SUMIFS(明细及反馈核算!$S:$S,明细及反馈核算!$D:$D,C81,明细及反馈核算!$H:$H,$F$2)</f>
        <v>0</v>
      </c>
      <c r="G81">
        <f>SUMIFS(明细及反馈核算!$S:$S,明细及反馈核算!$D:$D,C81,明细及反馈核算!$H:$H,$G$2)</f>
        <v>0</v>
      </c>
      <c r="H81">
        <f>SUMIFS(明细及反馈核算!$S:$S,明细及反馈核算!$D:$D,C81,明细及反馈核算!$H:$H,$H$2)</f>
        <v>0</v>
      </c>
      <c r="I81">
        <f>SUMIFS(明细及反馈核算!$S:$S,明细及反馈核算!$D:$D,C81,明细及反馈核算!$H:$H,$I$2)</f>
        <v>0</v>
      </c>
      <c r="J81">
        <f>SUMIFS(明细及反馈核算!$S:$S,明细及反馈核算!$D:$D,C81,明细及反馈核算!$H:$H,$J$2)</f>
        <v>0</v>
      </c>
    </row>
    <row r="82" spans="1:10" ht="18" hidden="1" x14ac:dyDescent="0.15">
      <c r="A82" s="8" t="s">
        <v>22</v>
      </c>
      <c r="B82" s="9" t="s">
        <v>25</v>
      </c>
      <c r="C82" s="9" t="s">
        <v>186</v>
      </c>
      <c r="D82" s="2">
        <v>1000</v>
      </c>
      <c r="E82">
        <f>SUMIFS(明细及反馈核算!$S:$S,明细及反馈核算!$D:$D,C82,明细及反馈核算!$H:$H,$E$2)</f>
        <v>0</v>
      </c>
      <c r="F82">
        <f>SUMIFS(明细及反馈核算!$S:$S,明细及反馈核算!$D:$D,C82,明细及反馈核算!$H:$H,$F$2)</f>
        <v>0</v>
      </c>
      <c r="G82">
        <f>SUMIFS(明细及反馈核算!$S:$S,明细及反馈核算!$D:$D,C82,明细及反馈核算!$H:$H,$G$2)</f>
        <v>0</v>
      </c>
      <c r="H82">
        <f>SUMIFS(明细及反馈核算!$S:$S,明细及反馈核算!$D:$D,C82,明细及反馈核算!$H:$H,$H$2)</f>
        <v>0</v>
      </c>
      <c r="I82">
        <f>SUMIFS(明细及反馈核算!$S:$S,明细及反馈核算!$D:$D,C82,明细及反馈核算!$H:$H,$I$2)</f>
        <v>0</v>
      </c>
      <c r="J82">
        <f>SUMIFS(明细及反馈核算!$S:$S,明细及反馈核算!$D:$D,C82,明细及反馈核算!$H:$H,$J$2)</f>
        <v>0</v>
      </c>
    </row>
    <row r="83" spans="1:10" ht="18" hidden="1" x14ac:dyDescent="0.15">
      <c r="A83" s="8" t="s">
        <v>22</v>
      </c>
      <c r="B83" s="9" t="s">
        <v>25</v>
      </c>
      <c r="C83" s="9" t="s">
        <v>296</v>
      </c>
      <c r="D83" s="2">
        <v>1000</v>
      </c>
      <c r="E83">
        <f>SUMIFS(明细及反馈核算!$S:$S,明细及反馈核算!$D:$D,C83,明细及反馈核算!$H:$H,$E$2)</f>
        <v>0</v>
      </c>
      <c r="F83">
        <f>SUMIFS(明细及反馈核算!$S:$S,明细及反馈核算!$D:$D,C83,明细及反馈核算!$H:$H,$F$2)</f>
        <v>0</v>
      </c>
      <c r="G83">
        <f>SUMIFS(明细及反馈核算!$S:$S,明细及反馈核算!$D:$D,C83,明细及反馈核算!$H:$H,$G$2)</f>
        <v>0</v>
      </c>
      <c r="H83">
        <f>SUMIFS(明细及反馈核算!$S:$S,明细及反馈核算!$D:$D,C83,明细及反馈核算!$H:$H,$H$2)</f>
        <v>0</v>
      </c>
      <c r="I83">
        <f>SUMIFS(明细及反馈核算!$S:$S,明细及反馈核算!$D:$D,C83,明细及反馈核算!$H:$H,$I$2)</f>
        <v>0</v>
      </c>
      <c r="J83">
        <f>SUMIFS(明细及反馈核算!$S:$S,明细及反馈核算!$D:$D,C83,明细及反馈核算!$H:$H,$J$2)</f>
        <v>0</v>
      </c>
    </row>
    <row r="84" spans="1:10" ht="18" x14ac:dyDescent="0.15">
      <c r="A84" s="8" t="s">
        <v>22</v>
      </c>
      <c r="B84" s="9" t="s">
        <v>25</v>
      </c>
      <c r="C84" s="9" t="s">
        <v>477</v>
      </c>
      <c r="D84" s="2">
        <v>1000</v>
      </c>
      <c r="E84">
        <f>SUMIFS(明细及反馈核算!$S:$S,明细及反馈核算!$D:$D,C84,明细及反馈核算!$H:$H,$E$2)</f>
        <v>0</v>
      </c>
      <c r="F84">
        <f>SUMIFS(明细及反馈核算!$S:$S,明细及反馈核算!$D:$D,C84,明细及反馈核算!$H:$H,$F$2)</f>
        <v>0</v>
      </c>
      <c r="G84">
        <f>SUMIFS(明细及反馈核算!$S:$S,明细及反馈核算!$D:$D,C84,明细及反馈核算!$H:$H,$G$2)</f>
        <v>0</v>
      </c>
      <c r="H84">
        <f>SUMIFS(明细及反馈核算!$S:$S,明细及反馈核算!$D:$D,C84,明细及反馈核算!$H:$H,$H$2)</f>
        <v>0</v>
      </c>
      <c r="I84">
        <f>SUMIFS(明细及反馈核算!$S:$S,明细及反馈核算!$D:$D,C84,明细及反馈核算!$H:$H,$I$2)</f>
        <v>0</v>
      </c>
      <c r="J84">
        <f>SUMIFS(明细及反馈核算!$S:$S,明细及反馈核算!$D:$D,C84,明细及反馈核算!$H:$H,$J$2)</f>
        <v>1000</v>
      </c>
    </row>
    <row r="85" spans="1:10" ht="18" hidden="1" x14ac:dyDescent="0.15">
      <c r="A85" s="8" t="s">
        <v>22</v>
      </c>
      <c r="B85" s="9" t="s">
        <v>25</v>
      </c>
      <c r="C85" s="9" t="s">
        <v>97</v>
      </c>
      <c r="D85" s="2">
        <v>1000</v>
      </c>
      <c r="E85">
        <f>SUMIFS(明细及反馈核算!$S:$S,明细及反馈核算!$D:$D,C85,明细及反馈核算!$H:$H,$E$2)</f>
        <v>0</v>
      </c>
      <c r="F85">
        <f>SUMIFS(明细及反馈核算!$S:$S,明细及反馈核算!$D:$D,C85,明细及反馈核算!$H:$H,$F$2)</f>
        <v>0</v>
      </c>
      <c r="G85">
        <f>SUMIFS(明细及反馈核算!$S:$S,明细及反馈核算!$D:$D,C85,明细及反馈核算!$H:$H,$G$2)</f>
        <v>0</v>
      </c>
      <c r="H85">
        <f>SUMIFS(明细及反馈核算!$S:$S,明细及反馈核算!$D:$D,C85,明细及反馈核算!$H:$H,$H$2)</f>
        <v>0</v>
      </c>
      <c r="I85">
        <f>SUMIFS(明细及反馈核算!$S:$S,明细及反馈核算!$D:$D,C85,明细及反馈核算!$H:$H,$I$2)</f>
        <v>0</v>
      </c>
      <c r="J85">
        <f>SUMIFS(明细及反馈核算!$S:$S,明细及反馈核算!$D:$D,C85,明细及反馈核算!$H:$H,$J$2)</f>
        <v>0</v>
      </c>
    </row>
    <row r="86" spans="1:10" ht="18" hidden="1" x14ac:dyDescent="0.15">
      <c r="A86" s="8" t="s">
        <v>29</v>
      </c>
      <c r="B86" s="9" t="s">
        <v>30</v>
      </c>
      <c r="C86" s="9" t="s">
        <v>369</v>
      </c>
      <c r="D86" s="2">
        <v>1000</v>
      </c>
      <c r="E86">
        <f>SUMIFS(明细及反馈核算!$S:$S,明细及反馈核算!$D:$D,C86,明细及反馈核算!$H:$H,$E$2)</f>
        <v>0</v>
      </c>
      <c r="F86">
        <f>SUMIFS(明细及反馈核算!$S:$S,明细及反馈核算!$D:$D,C86,明细及反馈核算!$H:$H,$F$2)</f>
        <v>0</v>
      </c>
      <c r="G86">
        <f>SUMIFS(明细及反馈核算!$S:$S,明细及反馈核算!$D:$D,C86,明细及反馈核算!$H:$H,$G$2)</f>
        <v>0</v>
      </c>
      <c r="H86">
        <f>SUMIFS(明细及反馈核算!$S:$S,明细及反馈核算!$D:$D,C86,明细及反馈核算!$H:$H,$H$2)</f>
        <v>0</v>
      </c>
      <c r="I86">
        <f>SUMIFS(明细及反馈核算!$S:$S,明细及反馈核算!$D:$D,C86,明细及反馈核算!$H:$H,$I$2)</f>
        <v>0</v>
      </c>
      <c r="J86">
        <f>SUMIFS(明细及反馈核算!$S:$S,明细及反馈核算!$D:$D,C86,明细及反馈核算!$H:$H,$J$2)</f>
        <v>0</v>
      </c>
    </row>
    <row r="87" spans="1:10" ht="18" hidden="1" x14ac:dyDescent="0.15">
      <c r="A87" s="9" t="s">
        <v>29</v>
      </c>
      <c r="B87" s="9" t="s">
        <v>30</v>
      </c>
      <c r="C87" s="9" t="s">
        <v>373</v>
      </c>
      <c r="D87" s="2">
        <v>1000</v>
      </c>
      <c r="E87">
        <f>SUMIFS(明细及反馈核算!$S:$S,明细及反馈核算!$D:$D,C87,明细及反馈核算!$H:$H,$E$2)</f>
        <v>0</v>
      </c>
      <c r="F87">
        <f>SUMIFS(明细及反馈核算!$S:$S,明细及反馈核算!$D:$D,C87,明细及反馈核算!$H:$H,$F$2)</f>
        <v>0</v>
      </c>
      <c r="G87">
        <f>SUMIFS(明细及反馈核算!$S:$S,明细及反馈核算!$D:$D,C87,明细及反馈核算!$H:$H,$G$2)</f>
        <v>0</v>
      </c>
      <c r="H87">
        <f>SUMIFS(明细及反馈核算!$S:$S,明细及反馈核算!$D:$D,C87,明细及反馈核算!$H:$H,$H$2)</f>
        <v>0</v>
      </c>
      <c r="I87">
        <f>SUMIFS(明细及反馈核算!$S:$S,明细及反馈核算!$D:$D,C87,明细及反馈核算!$H:$H,$I$2)</f>
        <v>0</v>
      </c>
      <c r="J87">
        <f>SUMIFS(明细及反馈核算!$S:$S,明细及反馈核算!$D:$D,C87,明细及反馈核算!$H:$H,$J$2)</f>
        <v>0</v>
      </c>
    </row>
    <row r="88" spans="1:10" ht="18" hidden="1" x14ac:dyDescent="0.15">
      <c r="A88" s="8" t="s">
        <v>29</v>
      </c>
      <c r="B88" s="9" t="s">
        <v>31</v>
      </c>
      <c r="C88" s="9" t="s">
        <v>537</v>
      </c>
      <c r="D88" s="2">
        <v>1000</v>
      </c>
      <c r="E88">
        <f>SUMIFS(明细及反馈核算!$S:$S,明细及反馈核算!$D:$D,C88,明细及反馈核算!$H:$H,$E$2)</f>
        <v>0</v>
      </c>
      <c r="F88">
        <f>SUMIFS(明细及反馈核算!$S:$S,明细及反馈核算!$D:$D,C88,明细及反馈核算!$H:$H,$F$2)</f>
        <v>0</v>
      </c>
      <c r="G88">
        <f>SUMIFS(明细及反馈核算!$S:$S,明细及反馈核算!$D:$D,C88,明细及反馈核算!$H:$H,$G$2)</f>
        <v>0</v>
      </c>
      <c r="H88">
        <f>SUMIFS(明细及反馈核算!$S:$S,明细及反馈核算!$D:$D,C88,明细及反馈核算!$H:$H,$H$2)</f>
        <v>0</v>
      </c>
      <c r="I88">
        <f>SUMIFS(明细及反馈核算!$S:$S,明细及反馈核算!$D:$D,C88,明细及反馈核算!$H:$H,$I$2)</f>
        <v>0</v>
      </c>
      <c r="J88">
        <f>SUMIFS(明细及反馈核算!$S:$S,明细及反馈核算!$D:$D,C88,明细及反馈核算!$H:$H,$J$2)</f>
        <v>0</v>
      </c>
    </row>
    <row r="89" spans="1:10" ht="18" hidden="1" x14ac:dyDescent="0.15">
      <c r="A89" s="9" t="s">
        <v>29</v>
      </c>
      <c r="B89" s="9" t="s">
        <v>31</v>
      </c>
      <c r="C89" s="9" t="s">
        <v>189</v>
      </c>
      <c r="D89" s="2">
        <v>1000</v>
      </c>
      <c r="E89">
        <f>SUMIFS(明细及反馈核算!$S:$S,明细及反馈核算!$D:$D,C89,明细及反馈核算!$H:$H,$E$2)</f>
        <v>0</v>
      </c>
      <c r="F89">
        <f>SUMIFS(明细及反馈核算!$S:$S,明细及反馈核算!$D:$D,C89,明细及反馈核算!$H:$H,$F$2)</f>
        <v>0</v>
      </c>
      <c r="G89">
        <f>SUMIFS(明细及反馈核算!$S:$S,明细及反馈核算!$D:$D,C89,明细及反馈核算!$H:$H,$G$2)</f>
        <v>0</v>
      </c>
      <c r="H89">
        <f>SUMIFS(明细及反馈核算!$S:$S,明细及反馈核算!$D:$D,C89,明细及反馈核算!$H:$H,$H$2)</f>
        <v>0</v>
      </c>
      <c r="I89">
        <f>SUMIFS(明细及反馈核算!$S:$S,明细及反馈核算!$D:$D,C89,明细及反馈核算!$H:$H,$I$2)</f>
        <v>0</v>
      </c>
      <c r="J89">
        <f>SUMIFS(明细及反馈核算!$S:$S,明细及反馈核算!$D:$D,C89,明细及反馈核算!$H:$H,$J$2)</f>
        <v>0</v>
      </c>
    </row>
    <row r="90" spans="1:10" ht="18" x14ac:dyDescent="0.15">
      <c r="A90" s="9" t="s">
        <v>29</v>
      </c>
      <c r="B90" s="9" t="s">
        <v>31</v>
      </c>
      <c r="C90" s="9" t="s">
        <v>192</v>
      </c>
      <c r="D90" s="2">
        <v>1000</v>
      </c>
      <c r="E90">
        <f>SUMIFS(明细及反馈核算!$S:$S,明细及反馈核算!$D:$D,C90,明细及反馈核算!$H:$H,$E$2)</f>
        <v>0</v>
      </c>
      <c r="F90">
        <f>SUMIFS(明细及反馈核算!$S:$S,明细及反馈核算!$D:$D,C90,明细及反馈核算!$H:$H,$F$2)</f>
        <v>1000</v>
      </c>
      <c r="G90">
        <f>SUMIFS(明细及反馈核算!$S:$S,明细及反馈核算!$D:$D,C90,明细及反馈核算!$H:$H,$G$2)</f>
        <v>1000</v>
      </c>
      <c r="H90">
        <f>SUMIFS(明细及反馈核算!$S:$S,明细及反馈核算!$D:$D,C90,明细及反馈核算!$H:$H,$H$2)</f>
        <v>0</v>
      </c>
      <c r="I90">
        <f>SUMIFS(明细及反馈核算!$S:$S,明细及反馈核算!$D:$D,C90,明细及反馈核算!$H:$H,$I$2)</f>
        <v>1000</v>
      </c>
      <c r="J90">
        <f>SUMIFS(明细及反馈核算!$S:$S,明细及反馈核算!$D:$D,C90,明细及反馈核算!$H:$H,$J$2)</f>
        <v>1000</v>
      </c>
    </row>
    <row r="91" spans="1:10" ht="18" hidden="1" x14ac:dyDescent="0.15">
      <c r="A91" s="8" t="s">
        <v>29</v>
      </c>
      <c r="B91" s="9" t="s">
        <v>28</v>
      </c>
      <c r="C91" s="9" t="s">
        <v>302</v>
      </c>
      <c r="D91" s="2">
        <v>1000</v>
      </c>
      <c r="E91">
        <f>SUMIFS(明细及反馈核算!$S:$S,明细及反馈核算!$D:$D,C91,明细及反馈核算!$H:$H,$E$2)</f>
        <v>0</v>
      </c>
      <c r="F91">
        <f>SUMIFS(明细及反馈核算!$S:$S,明细及反馈核算!$D:$D,C91,明细及反馈核算!$H:$H,$F$2)</f>
        <v>0</v>
      </c>
      <c r="G91">
        <f>SUMIFS(明细及反馈核算!$S:$S,明细及反馈核算!$D:$D,C91,明细及反馈核算!$H:$H,$G$2)</f>
        <v>0</v>
      </c>
      <c r="H91">
        <f>SUMIFS(明细及反馈核算!$S:$S,明细及反馈核算!$D:$D,C91,明细及反馈核算!$H:$H,$H$2)</f>
        <v>0</v>
      </c>
      <c r="I91">
        <f>SUMIFS(明细及反馈核算!$S:$S,明细及反馈核算!$D:$D,C91,明细及反馈核算!$H:$H,$I$2)</f>
        <v>0</v>
      </c>
      <c r="J91">
        <f>SUMIFS(明细及反馈核算!$S:$S,明细及反馈核算!$D:$D,C91,明细及反馈核算!$H:$H,$J$2)</f>
        <v>0</v>
      </c>
    </row>
    <row r="92" spans="1:10" ht="18" x14ac:dyDescent="0.15">
      <c r="A92" s="9" t="s">
        <v>29</v>
      </c>
      <c r="B92" s="9" t="s">
        <v>28</v>
      </c>
      <c r="C92" s="9" t="s">
        <v>197</v>
      </c>
      <c r="D92" s="2">
        <v>1000</v>
      </c>
      <c r="E92">
        <f>SUMIFS(明细及反馈核算!$S:$S,明细及反馈核算!$D:$D,C92,明细及反馈核算!$H:$H,$E$2)</f>
        <v>0</v>
      </c>
      <c r="F92">
        <f>SUMIFS(明细及反馈核算!$S:$S,明细及反馈核算!$D:$D,C92,明细及反馈核算!$H:$H,$F$2)</f>
        <v>0</v>
      </c>
      <c r="G92">
        <f>SUMIFS(明细及反馈核算!$S:$S,明细及反馈核算!$D:$D,C92,明细及反馈核算!$H:$H,$G$2)</f>
        <v>0</v>
      </c>
      <c r="H92">
        <f>SUMIFS(明细及反馈核算!$S:$S,明细及反馈核算!$D:$D,C92,明细及反馈核算!$H:$H,$H$2)</f>
        <v>0</v>
      </c>
      <c r="I92">
        <f>SUMIFS(明细及反馈核算!$S:$S,明细及反馈核算!$D:$D,C92,明细及反馈核算!$H:$H,$I$2)</f>
        <v>0</v>
      </c>
      <c r="J92">
        <f>SUMIFS(明细及反馈核算!$S:$S,明细及反馈核算!$D:$D,C92,明细及反馈核算!$H:$H,$J$2)</f>
        <v>199</v>
      </c>
    </row>
    <row r="93" spans="1:10" ht="18" hidden="1" x14ac:dyDescent="0.15">
      <c r="A93" s="9" t="s">
        <v>29</v>
      </c>
      <c r="B93" s="9" t="s">
        <v>28</v>
      </c>
      <c r="C93" s="9" t="s">
        <v>538</v>
      </c>
      <c r="D93" s="2">
        <v>1000</v>
      </c>
      <c r="E93">
        <f>SUMIFS(明细及反馈核算!$S:$S,明细及反馈核算!$D:$D,C93,明细及反馈核算!$H:$H,$E$2)</f>
        <v>0</v>
      </c>
      <c r="F93">
        <f>SUMIFS(明细及反馈核算!$S:$S,明细及反馈核算!$D:$D,C93,明细及反馈核算!$H:$H,$F$2)</f>
        <v>0</v>
      </c>
      <c r="G93">
        <f>SUMIFS(明细及反馈核算!$S:$S,明细及反馈核算!$D:$D,C93,明细及反馈核算!$H:$H,$G$2)</f>
        <v>0</v>
      </c>
      <c r="H93">
        <f>SUMIFS(明细及反馈核算!$S:$S,明细及反馈核算!$D:$D,C93,明细及反馈核算!$H:$H,$H$2)</f>
        <v>0</v>
      </c>
      <c r="I93">
        <f>SUMIFS(明细及反馈核算!$S:$S,明细及反馈核算!$D:$D,C93,明细及反馈核算!$H:$H,$I$2)</f>
        <v>0</v>
      </c>
      <c r="J93">
        <f>SUMIFS(明细及反馈核算!$S:$S,明细及反馈核算!$D:$D,C93,明细及反馈核算!$H:$H,$J$2)</f>
        <v>0</v>
      </c>
    </row>
    <row r="94" spans="1:10" ht="18" hidden="1" x14ac:dyDescent="0.15">
      <c r="A94" s="9" t="s">
        <v>33</v>
      </c>
      <c r="B94" s="9" t="s">
        <v>35</v>
      </c>
      <c r="C94" s="9" t="s">
        <v>200</v>
      </c>
      <c r="D94" s="2">
        <v>1000</v>
      </c>
      <c r="E94">
        <f>SUMIFS(明细及反馈核算!$S:$S,明细及反馈核算!$D:$D,C94,明细及反馈核算!$H:$H,$E$2)</f>
        <v>0</v>
      </c>
      <c r="F94">
        <f>SUMIFS(明细及反馈核算!$S:$S,明细及反馈核算!$D:$D,C94,明细及反馈核算!$H:$H,$F$2)</f>
        <v>0</v>
      </c>
      <c r="G94">
        <f>SUMIFS(明细及反馈核算!$S:$S,明细及反馈核算!$D:$D,C94,明细及反馈核算!$H:$H,$G$2)</f>
        <v>0</v>
      </c>
      <c r="H94">
        <f>SUMIFS(明细及反馈核算!$S:$S,明细及反馈核算!$D:$D,C94,明细及反馈核算!$H:$H,$H$2)</f>
        <v>0</v>
      </c>
      <c r="I94">
        <f>SUMIFS(明细及反馈核算!$S:$S,明细及反馈核算!$D:$D,C94,明细及反馈核算!$H:$H,$I$2)</f>
        <v>0</v>
      </c>
      <c r="J94">
        <f>SUMIFS(明细及反馈核算!$S:$S,明细及反馈核算!$D:$D,C94,明细及反馈核算!$H:$H,$J$2)</f>
        <v>0</v>
      </c>
    </row>
    <row r="95" spans="1:10" ht="18" hidden="1" x14ac:dyDescent="0.15">
      <c r="A95" s="9" t="s">
        <v>33</v>
      </c>
      <c r="B95" s="9" t="s">
        <v>35</v>
      </c>
      <c r="C95" s="9" t="s">
        <v>539</v>
      </c>
      <c r="D95" s="2">
        <v>1000</v>
      </c>
      <c r="E95">
        <f>SUMIFS(明细及反馈核算!$S:$S,明细及反馈核算!$D:$D,C95,明细及反馈核算!$H:$H,$E$2)</f>
        <v>0</v>
      </c>
      <c r="F95">
        <f>SUMIFS(明细及反馈核算!$S:$S,明细及反馈核算!$D:$D,C95,明细及反馈核算!$H:$H,$F$2)</f>
        <v>0</v>
      </c>
      <c r="G95">
        <f>SUMIFS(明细及反馈核算!$S:$S,明细及反馈核算!$D:$D,C95,明细及反馈核算!$H:$H,$G$2)</f>
        <v>0</v>
      </c>
      <c r="H95">
        <f>SUMIFS(明细及反馈核算!$S:$S,明细及反馈核算!$D:$D,C95,明细及反馈核算!$H:$H,$H$2)</f>
        <v>0</v>
      </c>
      <c r="I95">
        <f>SUMIFS(明细及反馈核算!$S:$S,明细及反馈核算!$D:$D,C95,明细及反馈核算!$H:$H,$I$2)</f>
        <v>0</v>
      </c>
      <c r="J95">
        <f>SUMIFS(明细及反馈核算!$S:$S,明细及反馈核算!$D:$D,C95,明细及反馈核算!$H:$H,$J$2)</f>
        <v>0</v>
      </c>
    </row>
    <row r="96" spans="1:10" ht="18" hidden="1" x14ac:dyDescent="0.15">
      <c r="A96" s="8" t="s">
        <v>33</v>
      </c>
      <c r="B96" s="9" t="s">
        <v>34</v>
      </c>
      <c r="C96" s="9" t="s">
        <v>305</v>
      </c>
      <c r="D96" s="2">
        <v>1000</v>
      </c>
      <c r="E96">
        <f>SUMIFS(明细及反馈核算!$S:$S,明细及反馈核算!$D:$D,C96,明细及反馈核算!$H:$H,$E$2)</f>
        <v>0</v>
      </c>
      <c r="F96">
        <f>SUMIFS(明细及反馈核算!$S:$S,明细及反馈核算!$D:$D,C96,明细及反馈核算!$H:$H,$F$2)</f>
        <v>0</v>
      </c>
      <c r="G96">
        <f>SUMIFS(明细及反馈核算!$S:$S,明细及反馈核算!$D:$D,C96,明细及反馈核算!$H:$H,$G$2)</f>
        <v>0</v>
      </c>
      <c r="H96">
        <f>SUMIFS(明细及反馈核算!$S:$S,明细及反馈核算!$D:$D,C96,明细及反馈核算!$H:$H,$H$2)</f>
        <v>0</v>
      </c>
      <c r="I96">
        <f>SUMIFS(明细及反馈核算!$S:$S,明细及反馈核算!$D:$D,C96,明细及反馈核算!$H:$H,$I$2)</f>
        <v>0</v>
      </c>
      <c r="J96">
        <f>SUMIFS(明细及反馈核算!$S:$S,明细及反馈核算!$D:$D,C96,明细及反馈核算!$H:$H,$J$2)</f>
        <v>0</v>
      </c>
    </row>
    <row r="97" spans="1:10" ht="18" hidden="1" x14ac:dyDescent="0.15">
      <c r="A97" s="8" t="s">
        <v>33</v>
      </c>
      <c r="B97" s="9" t="s">
        <v>34</v>
      </c>
      <c r="C97" s="9" t="s">
        <v>308</v>
      </c>
      <c r="D97" s="2">
        <v>1000</v>
      </c>
      <c r="E97">
        <f>SUMIFS(明细及反馈核算!$S:$S,明细及反馈核算!$D:$D,C97,明细及反馈核算!$H:$H,$E$2)</f>
        <v>0</v>
      </c>
      <c r="F97">
        <f>SUMIFS(明细及反馈核算!$S:$S,明细及反馈核算!$D:$D,C97,明细及反馈核算!$H:$H,$F$2)</f>
        <v>0</v>
      </c>
      <c r="G97">
        <f>SUMIFS(明细及反馈核算!$S:$S,明细及反馈核算!$D:$D,C97,明细及反馈核算!$H:$H,$G$2)</f>
        <v>0</v>
      </c>
      <c r="H97">
        <f>SUMIFS(明细及反馈核算!$S:$S,明细及反馈核算!$D:$D,C97,明细及反馈核算!$H:$H,$H$2)</f>
        <v>0</v>
      </c>
      <c r="I97">
        <f>SUMIFS(明细及反馈核算!$S:$S,明细及反馈核算!$D:$D,C97,明细及反馈核算!$H:$H,$I$2)</f>
        <v>0</v>
      </c>
      <c r="J97">
        <f>SUMIFS(明细及反馈核算!$S:$S,明细及反馈核算!$D:$D,C97,明细及反馈核算!$H:$H,$J$2)</f>
        <v>0</v>
      </c>
    </row>
    <row r="98" spans="1:10" ht="18" hidden="1" x14ac:dyDescent="0.15">
      <c r="A98" s="8" t="s">
        <v>33</v>
      </c>
      <c r="B98" s="9" t="s">
        <v>34</v>
      </c>
      <c r="C98" s="9" t="s">
        <v>383</v>
      </c>
      <c r="D98" s="2">
        <v>1000</v>
      </c>
      <c r="E98">
        <f>SUMIFS(明细及反馈核算!$S:$S,明细及反馈核算!$D:$D,C98,明细及反馈核算!$H:$H,$E$2)</f>
        <v>0</v>
      </c>
      <c r="F98">
        <f>SUMIFS(明细及反馈核算!$S:$S,明细及反馈核算!$D:$D,C98,明细及反馈核算!$H:$H,$F$2)</f>
        <v>0</v>
      </c>
      <c r="G98">
        <f>SUMIFS(明细及反馈核算!$S:$S,明细及反馈核算!$D:$D,C98,明细及反馈核算!$H:$H,$G$2)</f>
        <v>0</v>
      </c>
      <c r="H98">
        <f>SUMIFS(明细及反馈核算!$S:$S,明细及反馈核算!$D:$D,C98,明细及反馈核算!$H:$H,$H$2)</f>
        <v>0</v>
      </c>
      <c r="I98">
        <f>SUMIFS(明细及反馈核算!$S:$S,明细及反馈核算!$D:$D,C98,明细及反馈核算!$H:$H,$I$2)</f>
        <v>0</v>
      </c>
      <c r="J98">
        <f>SUMIFS(明细及反馈核算!$S:$S,明细及反馈核算!$D:$D,C98,明细及反馈核算!$H:$H,$J$2)</f>
        <v>0</v>
      </c>
    </row>
    <row r="99" spans="1:10" ht="18" hidden="1" x14ac:dyDescent="0.15">
      <c r="A99" s="8" t="s">
        <v>33</v>
      </c>
      <c r="B99" s="9" t="s">
        <v>32</v>
      </c>
      <c r="C99" s="9" t="s">
        <v>312</v>
      </c>
      <c r="D99" s="2">
        <v>1000</v>
      </c>
      <c r="E99">
        <f>SUMIFS(明细及反馈核算!$S:$S,明细及反馈核算!$D:$D,C99,明细及反馈核算!$H:$H,$E$2)</f>
        <v>0</v>
      </c>
      <c r="F99">
        <f>SUMIFS(明细及反馈核算!$S:$S,明细及反馈核算!$D:$D,C99,明细及反馈核算!$H:$H,$F$2)</f>
        <v>0</v>
      </c>
      <c r="G99">
        <f>SUMIFS(明细及反馈核算!$S:$S,明细及反馈核算!$D:$D,C99,明细及反馈核算!$H:$H,$G$2)</f>
        <v>0</v>
      </c>
      <c r="H99">
        <f>SUMIFS(明细及反馈核算!$S:$S,明细及反馈核算!$D:$D,C99,明细及反馈核算!$H:$H,$H$2)</f>
        <v>0</v>
      </c>
      <c r="I99">
        <f>SUMIFS(明细及反馈核算!$S:$S,明细及反馈核算!$D:$D,C99,明细及反馈核算!$H:$H,$I$2)</f>
        <v>0</v>
      </c>
      <c r="J99">
        <f>SUMIFS(明细及反馈核算!$S:$S,明细及反馈核算!$D:$D,C99,明细及反馈核算!$H:$H,$J$2)</f>
        <v>0</v>
      </c>
    </row>
    <row r="100" spans="1:10" ht="18" hidden="1" x14ac:dyDescent="0.15">
      <c r="A100" s="9" t="s">
        <v>33</v>
      </c>
      <c r="B100" s="9" t="s">
        <v>32</v>
      </c>
      <c r="C100" s="9" t="s">
        <v>205</v>
      </c>
      <c r="D100" s="2">
        <v>1000</v>
      </c>
      <c r="E100">
        <f>SUMIFS(明细及反馈核算!$S:$S,明细及反馈核算!$D:$D,C100,明细及反馈核算!$H:$H,$E$2)</f>
        <v>0</v>
      </c>
      <c r="F100">
        <f>SUMIFS(明细及反馈核算!$S:$S,明细及反馈核算!$D:$D,C100,明细及反馈核算!$H:$H,$F$2)</f>
        <v>0</v>
      </c>
      <c r="G100">
        <f>SUMIFS(明细及反馈核算!$S:$S,明细及反馈核算!$D:$D,C100,明细及反馈核算!$H:$H,$G$2)</f>
        <v>0</v>
      </c>
      <c r="H100">
        <f>SUMIFS(明细及反馈核算!$S:$S,明细及反馈核算!$D:$D,C100,明细及反馈核算!$H:$H,$H$2)</f>
        <v>399</v>
      </c>
      <c r="I100">
        <f>SUMIFS(明细及反馈核算!$S:$S,明细及反馈核算!$D:$D,C100,明细及反馈核算!$H:$H,$I$2)</f>
        <v>0</v>
      </c>
      <c r="J100">
        <f>SUMIFS(明细及反馈核算!$S:$S,明细及反馈核算!$D:$D,C100,明细及反馈核算!$H:$H,$J$2)</f>
        <v>0</v>
      </c>
    </row>
    <row r="101" spans="1:10" ht="18" hidden="1" x14ac:dyDescent="0.15">
      <c r="A101" s="8" t="s">
        <v>33</v>
      </c>
      <c r="B101" s="9" t="s">
        <v>32</v>
      </c>
      <c r="C101" s="9" t="s">
        <v>540</v>
      </c>
      <c r="D101" s="2">
        <v>1000</v>
      </c>
      <c r="E101">
        <f>SUMIFS(明细及反馈核算!$S:$S,明细及反馈核算!$D:$D,C101,明细及反馈核算!$H:$H,$E$2)</f>
        <v>0</v>
      </c>
      <c r="F101">
        <f>SUMIFS(明细及反馈核算!$S:$S,明细及反馈核算!$D:$D,C101,明细及反馈核算!$H:$H,$F$2)</f>
        <v>0</v>
      </c>
      <c r="G101">
        <f>SUMIFS(明细及反馈核算!$S:$S,明细及反馈核算!$D:$D,C101,明细及反馈核算!$H:$H,$G$2)</f>
        <v>0</v>
      </c>
      <c r="H101">
        <f>SUMIFS(明细及反馈核算!$S:$S,明细及反馈核算!$D:$D,C101,明细及反馈核算!$H:$H,$H$2)</f>
        <v>0</v>
      </c>
      <c r="I101">
        <f>SUMIFS(明细及反馈核算!$S:$S,明细及反馈核算!$D:$D,C101,明细及反馈核算!$H:$H,$I$2)</f>
        <v>0</v>
      </c>
      <c r="J101">
        <f>SUMIFS(明细及反馈核算!$S:$S,明细及反馈核算!$D:$D,C101,明细及反馈核算!$H:$H,$J$2)</f>
        <v>0</v>
      </c>
    </row>
    <row r="102" spans="1:10" ht="18" hidden="1" x14ac:dyDescent="0.15">
      <c r="A102" s="8" t="s">
        <v>33</v>
      </c>
      <c r="B102" s="9" t="s">
        <v>32</v>
      </c>
      <c r="C102" s="9" t="s">
        <v>541</v>
      </c>
      <c r="D102" s="2">
        <v>1000</v>
      </c>
      <c r="E102">
        <f>SUMIFS(明细及反馈核算!$S:$S,明细及反馈核算!$D:$D,C102,明细及反馈核算!$H:$H,$E$2)</f>
        <v>0</v>
      </c>
      <c r="F102">
        <f>SUMIFS(明细及反馈核算!$S:$S,明细及反馈核算!$D:$D,C102,明细及反馈核算!$H:$H,$F$2)</f>
        <v>0</v>
      </c>
      <c r="G102">
        <f>SUMIFS(明细及反馈核算!$S:$S,明细及反馈核算!$D:$D,C102,明细及反馈核算!$H:$H,$G$2)</f>
        <v>0</v>
      </c>
      <c r="H102">
        <f>SUMIFS(明细及反馈核算!$S:$S,明细及反馈核算!$D:$D,C102,明细及反馈核算!$H:$H,$H$2)</f>
        <v>0</v>
      </c>
      <c r="I102">
        <f>SUMIFS(明细及反馈核算!$S:$S,明细及反馈核算!$D:$D,C102,明细及反馈核算!$H:$H,$I$2)</f>
        <v>0</v>
      </c>
      <c r="J102">
        <f>SUMIFS(明细及反馈核算!$S:$S,明细及反馈核算!$D:$D,C102,明细及反馈核算!$H:$H,$J$2)</f>
        <v>0</v>
      </c>
    </row>
    <row r="103" spans="1:10" ht="18" hidden="1" x14ac:dyDescent="0.15">
      <c r="A103" s="10"/>
      <c r="B103" s="10"/>
      <c r="C103" s="10" t="s">
        <v>542</v>
      </c>
      <c r="D103" s="11">
        <v>100000</v>
      </c>
      <c r="E103">
        <f>SUMIFS(明细及反馈核算!$S:$S,明细及反馈核算!$D:$D,C103,明细及反馈核算!$H:$H,$E$2)</f>
        <v>0</v>
      </c>
      <c r="F103">
        <f>SUMIFS(明细及反馈核算!$S:$S,明细及反馈核算!$D:$D,C103,明细及反馈核算!$H:$H,$F$2)</f>
        <v>0</v>
      </c>
      <c r="G103">
        <f>SUMIFS(明细及反馈核算!$S:$S,明细及反馈核算!$D:$D,$C$3,明细及反馈核算!$H:$H,G102)</f>
        <v>0</v>
      </c>
      <c r="H103">
        <f>SUMIFS(明细及反馈核算!$S:$S,明细及反馈核算!$D:$D,C103,明细及反馈核算!$H:$H,$H$2)</f>
        <v>0</v>
      </c>
      <c r="I103">
        <f>SUMIFS(明细及反馈核算!$S:$S,明细及反馈核算!$D:$D,C103,明细及反馈核算!$H:$H,$I$2)</f>
        <v>0</v>
      </c>
      <c r="J103">
        <f>SUMIFS(明细及反馈核算!$S:$S,明细及反馈核算!$D:$D,C103,明细及反馈核算!$H:$H,$J$2)</f>
        <v>0</v>
      </c>
    </row>
    <row r="1048438" spans="1:3" ht="16.5" x14ac:dyDescent="0.15">
      <c r="A1048438" s="5"/>
      <c r="B1048438" s="5"/>
      <c r="C1048438" s="5"/>
    </row>
    <row r="1048439" spans="1:3" ht="16.5" x14ac:dyDescent="0.15">
      <c r="A1048439" s="5"/>
      <c r="B1048439" s="5"/>
      <c r="C1048439" s="5"/>
    </row>
    <row r="1048440" spans="1:3" ht="16.5" x14ac:dyDescent="0.15">
      <c r="A1048440" s="5"/>
      <c r="B1048440" s="5"/>
      <c r="C1048440" s="5"/>
    </row>
    <row r="1048441" spans="1:3" ht="16.5" x14ac:dyDescent="0.15">
      <c r="A1048441" s="5"/>
      <c r="B1048441" s="5"/>
      <c r="C1048441" s="5"/>
    </row>
    <row r="1048442" spans="1:3" ht="16.5" x14ac:dyDescent="0.15">
      <c r="A1048442" s="5"/>
      <c r="B1048442" s="5"/>
      <c r="C1048442" s="5"/>
    </row>
    <row r="1048443" spans="1:3" ht="16.5" x14ac:dyDescent="0.15">
      <c r="A1048443" s="5"/>
      <c r="B1048443" s="5"/>
      <c r="C1048443" s="5"/>
    </row>
    <row r="1048444" spans="1:3" ht="16.5" x14ac:dyDescent="0.15">
      <c r="A1048444" s="5"/>
      <c r="B1048444" s="5"/>
      <c r="C1048444" s="5"/>
    </row>
    <row r="1048445" spans="1:3" ht="16.5" x14ac:dyDescent="0.15">
      <c r="A1048445" s="5"/>
      <c r="B1048445" s="5"/>
      <c r="C1048445" s="5"/>
    </row>
    <row r="1048446" spans="1:3" ht="16.5" x14ac:dyDescent="0.15">
      <c r="A1048446" s="5"/>
      <c r="B1048446" s="5"/>
      <c r="C1048446" s="5"/>
    </row>
    <row r="1048447" spans="1:3" ht="16.5" x14ac:dyDescent="0.15">
      <c r="A1048447" s="5"/>
      <c r="B1048447" s="5"/>
      <c r="C1048447" s="5"/>
    </row>
    <row r="1048448" spans="1:3" ht="16.5" x14ac:dyDescent="0.15">
      <c r="A1048448" s="5"/>
      <c r="B1048448" s="5"/>
      <c r="C1048448" s="5"/>
    </row>
    <row r="1048449" spans="1:3" ht="16.5" x14ac:dyDescent="0.15">
      <c r="A1048449" s="5"/>
      <c r="B1048449" s="5"/>
      <c r="C1048449" s="5"/>
    </row>
    <row r="1048450" spans="1:3" ht="16.5" x14ac:dyDescent="0.15">
      <c r="A1048450" s="5"/>
      <c r="B1048450" s="5"/>
      <c r="C1048450" s="5"/>
    </row>
    <row r="1048451" spans="1:3" ht="16.5" x14ac:dyDescent="0.15">
      <c r="A1048451" s="5"/>
      <c r="B1048451" s="5"/>
      <c r="C1048451" s="5"/>
    </row>
    <row r="1048452" spans="1:3" ht="16.5" x14ac:dyDescent="0.15">
      <c r="A1048452" s="5"/>
      <c r="B1048452" s="5"/>
      <c r="C1048452" s="5"/>
    </row>
    <row r="1048453" spans="1:3" ht="16.5" x14ac:dyDescent="0.15">
      <c r="A1048453" s="5"/>
      <c r="B1048453" s="5"/>
      <c r="C1048453" s="5"/>
    </row>
    <row r="1048454" spans="1:3" ht="16.5" x14ac:dyDescent="0.15">
      <c r="A1048454" s="5"/>
      <c r="B1048454" s="5"/>
      <c r="C1048454" s="5"/>
    </row>
    <row r="1048455" spans="1:3" ht="16.5" x14ac:dyDescent="0.15">
      <c r="A1048455" s="5"/>
      <c r="B1048455" s="5"/>
      <c r="C1048455" s="5"/>
    </row>
    <row r="1048456" spans="1:3" ht="16.5" x14ac:dyDescent="0.15">
      <c r="A1048456" s="5"/>
      <c r="B1048456" s="5"/>
      <c r="C1048456" s="5"/>
    </row>
    <row r="1048457" spans="1:3" ht="16.5" x14ac:dyDescent="0.15">
      <c r="A1048457" s="5"/>
      <c r="B1048457" s="5"/>
      <c r="C1048457" s="5"/>
    </row>
    <row r="1048458" spans="1:3" ht="16.5" x14ac:dyDescent="0.15">
      <c r="A1048458" s="5"/>
      <c r="B1048458" s="5"/>
      <c r="C1048458" s="5"/>
    </row>
    <row r="1048459" spans="1:3" ht="16.5" x14ac:dyDescent="0.15">
      <c r="A1048459" s="5"/>
      <c r="B1048459" s="5"/>
      <c r="C1048459" s="5"/>
    </row>
    <row r="1048460" spans="1:3" ht="16.5" x14ac:dyDescent="0.15">
      <c r="A1048460" s="5"/>
      <c r="B1048460" s="5"/>
      <c r="C1048460" s="5"/>
    </row>
    <row r="1048461" spans="1:3" ht="16.5" x14ac:dyDescent="0.15">
      <c r="A1048461" s="5"/>
      <c r="B1048461" s="5"/>
      <c r="C1048461" s="5"/>
    </row>
    <row r="1048462" spans="1:3" ht="16.5" x14ac:dyDescent="0.15">
      <c r="A1048462" s="5"/>
      <c r="B1048462" s="5"/>
      <c r="C1048462" s="5"/>
    </row>
    <row r="1048463" spans="1:3" ht="16.5" x14ac:dyDescent="0.15">
      <c r="A1048463" s="5"/>
      <c r="B1048463" s="5"/>
      <c r="C1048463" s="5"/>
    </row>
    <row r="1048464" spans="1:3" ht="16.5" x14ac:dyDescent="0.15">
      <c r="A1048464" s="5"/>
      <c r="B1048464" s="5"/>
      <c r="C1048464" s="5"/>
    </row>
    <row r="1048465" spans="1:3" ht="16.5" x14ac:dyDescent="0.15">
      <c r="A1048465" s="5"/>
      <c r="B1048465" s="5"/>
      <c r="C1048465" s="5"/>
    </row>
    <row r="1048466" spans="1:3" ht="16.5" x14ac:dyDescent="0.15">
      <c r="A1048466" s="5"/>
      <c r="B1048466" s="5"/>
      <c r="C1048466" s="5"/>
    </row>
    <row r="1048467" spans="1:3" ht="16.5" x14ac:dyDescent="0.15">
      <c r="A1048467" s="5"/>
      <c r="B1048467" s="5"/>
      <c r="C1048467" s="5"/>
    </row>
    <row r="1048468" spans="1:3" ht="16.5" x14ac:dyDescent="0.15">
      <c r="A1048468" s="5"/>
      <c r="B1048468" s="5"/>
      <c r="C1048468" s="5"/>
    </row>
    <row r="1048469" spans="1:3" ht="16.5" x14ac:dyDescent="0.15">
      <c r="A1048469" s="5"/>
      <c r="B1048469" s="5"/>
      <c r="C1048469" s="5"/>
    </row>
    <row r="1048470" spans="1:3" ht="16.5" x14ac:dyDescent="0.15">
      <c r="A1048470" s="5"/>
      <c r="B1048470" s="5"/>
      <c r="C1048470" s="5"/>
    </row>
    <row r="1048471" spans="1:3" ht="16.5" x14ac:dyDescent="0.15">
      <c r="A1048471" s="5"/>
      <c r="B1048471" s="5"/>
      <c r="C1048471" s="5"/>
    </row>
    <row r="1048472" spans="1:3" ht="16.5" x14ac:dyDescent="0.15">
      <c r="A1048472" s="5"/>
      <c r="B1048472" s="5"/>
      <c r="C1048472" s="5"/>
    </row>
    <row r="1048473" spans="1:3" ht="16.5" x14ac:dyDescent="0.15">
      <c r="A1048473" s="5"/>
      <c r="B1048473" s="5"/>
      <c r="C1048473" s="5"/>
    </row>
    <row r="1048474" spans="1:3" ht="16.5" x14ac:dyDescent="0.15">
      <c r="A1048474" s="5"/>
      <c r="B1048474" s="5"/>
      <c r="C1048474" s="5"/>
    </row>
    <row r="1048475" spans="1:3" ht="16.5" x14ac:dyDescent="0.15">
      <c r="A1048475" s="5"/>
      <c r="B1048475" s="5"/>
      <c r="C1048475" s="5"/>
    </row>
    <row r="1048476" spans="1:3" ht="16.5" x14ac:dyDescent="0.15">
      <c r="A1048476" s="5"/>
      <c r="B1048476" s="5"/>
      <c r="C1048476" s="5"/>
    </row>
    <row r="1048477" spans="1:3" ht="16.5" x14ac:dyDescent="0.15">
      <c r="A1048477" s="5"/>
      <c r="B1048477" s="5"/>
      <c r="C1048477" s="5"/>
    </row>
    <row r="1048478" spans="1:3" ht="16.5" x14ac:dyDescent="0.15">
      <c r="A1048478" s="5"/>
      <c r="B1048478" s="5"/>
      <c r="C1048478" s="5"/>
    </row>
    <row r="1048479" spans="1:3" ht="16.5" x14ac:dyDescent="0.15">
      <c r="A1048479" s="5"/>
      <c r="B1048479" s="5"/>
      <c r="C1048479" s="5"/>
    </row>
    <row r="1048480" spans="1:3" ht="16.5" x14ac:dyDescent="0.15">
      <c r="A1048480" s="5"/>
      <c r="B1048480" s="5"/>
      <c r="C1048480" s="5"/>
    </row>
    <row r="1048481" spans="1:3" ht="16.5" x14ac:dyDescent="0.15">
      <c r="A1048481" s="5"/>
      <c r="B1048481" s="5"/>
      <c r="C1048481" s="5"/>
    </row>
    <row r="1048482" spans="1:3" ht="16.5" x14ac:dyDescent="0.15">
      <c r="A1048482" s="5"/>
      <c r="B1048482" s="5"/>
      <c r="C1048482" s="5"/>
    </row>
    <row r="1048483" spans="1:3" ht="16.5" x14ac:dyDescent="0.15">
      <c r="A1048483" s="5"/>
      <c r="B1048483" s="5"/>
      <c r="C1048483" s="5"/>
    </row>
    <row r="1048484" spans="1:3" ht="16.5" x14ac:dyDescent="0.15">
      <c r="A1048484" s="5"/>
      <c r="B1048484" s="5"/>
      <c r="C1048484" s="5"/>
    </row>
    <row r="1048485" spans="1:3" ht="16.5" x14ac:dyDescent="0.15">
      <c r="A1048485" s="5"/>
      <c r="B1048485" s="5"/>
      <c r="C1048485" s="5"/>
    </row>
    <row r="1048486" spans="1:3" ht="16.5" x14ac:dyDescent="0.15">
      <c r="A1048486" s="5"/>
      <c r="B1048486" s="5"/>
      <c r="C1048486" s="5"/>
    </row>
    <row r="1048487" spans="1:3" ht="16.5" x14ac:dyDescent="0.15">
      <c r="A1048487" s="5"/>
      <c r="B1048487" s="5"/>
      <c r="C1048487" s="5"/>
    </row>
    <row r="1048488" spans="1:3" ht="16.5" x14ac:dyDescent="0.15">
      <c r="A1048488" s="5"/>
      <c r="B1048488" s="5"/>
      <c r="C1048488" s="5"/>
    </row>
    <row r="1048489" spans="1:3" ht="16.5" x14ac:dyDescent="0.15">
      <c r="A1048489" s="5"/>
      <c r="B1048489" s="5"/>
      <c r="C1048489" s="5"/>
    </row>
    <row r="1048490" spans="1:3" ht="16.5" x14ac:dyDescent="0.15">
      <c r="A1048490" s="5"/>
      <c r="B1048490" s="5"/>
      <c r="C1048490" s="5"/>
    </row>
    <row r="1048491" spans="1:3" ht="16.5" x14ac:dyDescent="0.15">
      <c r="A1048491" s="5"/>
      <c r="B1048491" s="5"/>
      <c r="C1048491" s="5"/>
    </row>
    <row r="1048492" spans="1:3" ht="16.5" x14ac:dyDescent="0.15">
      <c r="A1048492" s="5"/>
      <c r="B1048492" s="5"/>
      <c r="C1048492" s="5"/>
    </row>
    <row r="1048493" spans="1:3" ht="16.5" x14ac:dyDescent="0.15">
      <c r="A1048493" s="5"/>
      <c r="B1048493" s="5"/>
      <c r="C1048493" s="5"/>
    </row>
    <row r="1048494" spans="1:3" ht="16.5" x14ac:dyDescent="0.15">
      <c r="A1048494" s="5"/>
      <c r="B1048494" s="5"/>
      <c r="C1048494" s="5"/>
    </row>
    <row r="1048495" spans="1:3" ht="16.5" x14ac:dyDescent="0.15">
      <c r="A1048495" s="5"/>
      <c r="B1048495" s="5"/>
      <c r="C1048495" s="5"/>
    </row>
    <row r="1048496" spans="1:3" ht="16.5" x14ac:dyDescent="0.15">
      <c r="A1048496" s="5"/>
      <c r="B1048496" s="5"/>
      <c r="C1048496" s="5"/>
    </row>
    <row r="1048497" spans="1:3" ht="16.5" x14ac:dyDescent="0.15">
      <c r="A1048497" s="5"/>
      <c r="B1048497" s="5"/>
      <c r="C1048497" s="5"/>
    </row>
    <row r="1048498" spans="1:3" ht="16.5" x14ac:dyDescent="0.15">
      <c r="A1048498" s="5"/>
      <c r="B1048498" s="5"/>
      <c r="C1048498" s="5"/>
    </row>
    <row r="1048499" spans="1:3" ht="16.5" x14ac:dyDescent="0.15">
      <c r="A1048499" s="5"/>
      <c r="B1048499" s="5"/>
      <c r="C1048499" s="5"/>
    </row>
    <row r="1048500" spans="1:3" ht="16.5" x14ac:dyDescent="0.15">
      <c r="A1048500" s="5"/>
      <c r="B1048500" s="5"/>
      <c r="C1048500" s="5"/>
    </row>
    <row r="1048501" spans="1:3" ht="16.5" x14ac:dyDescent="0.15">
      <c r="A1048501" s="5"/>
      <c r="B1048501" s="5"/>
      <c r="C1048501" s="5"/>
    </row>
    <row r="1048502" spans="1:3" ht="16.5" x14ac:dyDescent="0.15">
      <c r="A1048502" s="5"/>
      <c r="B1048502" s="5"/>
      <c r="C1048502" s="5"/>
    </row>
    <row r="1048503" spans="1:3" ht="16.5" x14ac:dyDescent="0.15">
      <c r="A1048503" s="5"/>
      <c r="B1048503" s="5"/>
      <c r="C1048503" s="5"/>
    </row>
    <row r="1048504" spans="1:3" ht="16.5" x14ac:dyDescent="0.15">
      <c r="A1048504" s="5"/>
      <c r="B1048504" s="5"/>
      <c r="C1048504" s="5"/>
    </row>
    <row r="1048505" spans="1:3" ht="16.5" x14ac:dyDescent="0.15">
      <c r="A1048505" s="5"/>
      <c r="B1048505" s="5"/>
      <c r="C1048505" s="5"/>
    </row>
    <row r="1048506" spans="1:3" ht="16.5" x14ac:dyDescent="0.15">
      <c r="A1048506" s="5"/>
      <c r="B1048506" s="5"/>
      <c r="C1048506" s="5"/>
    </row>
    <row r="1048507" spans="1:3" ht="16.5" x14ac:dyDescent="0.15">
      <c r="A1048507" s="5"/>
      <c r="B1048507" s="5"/>
      <c r="C1048507" s="5"/>
    </row>
    <row r="1048508" spans="1:3" ht="16.5" x14ac:dyDescent="0.15">
      <c r="A1048508" s="5"/>
      <c r="B1048508" s="5"/>
      <c r="C1048508" s="5"/>
    </row>
    <row r="1048509" spans="1:3" ht="16.5" x14ac:dyDescent="0.15">
      <c r="A1048509" s="5"/>
      <c r="B1048509" s="5"/>
      <c r="C1048509" s="5"/>
    </row>
    <row r="1048510" spans="1:3" ht="16.5" x14ac:dyDescent="0.15">
      <c r="A1048510" s="5"/>
      <c r="B1048510" s="5"/>
      <c r="C1048510" s="5"/>
    </row>
    <row r="1048511" spans="1:3" ht="16.5" x14ac:dyDescent="0.15">
      <c r="A1048511" s="5"/>
      <c r="B1048511" s="5"/>
      <c r="C1048511" s="5"/>
    </row>
    <row r="1048512" spans="1:3" ht="16.5" x14ac:dyDescent="0.15">
      <c r="A1048512" s="5"/>
      <c r="B1048512" s="5"/>
      <c r="C1048512" s="5"/>
    </row>
    <row r="1048513" spans="1:3" ht="16.5" x14ac:dyDescent="0.15">
      <c r="A1048513" s="5"/>
      <c r="B1048513" s="5"/>
      <c r="C1048513" s="5"/>
    </row>
    <row r="1048514" spans="1:3" ht="16.5" x14ac:dyDescent="0.15">
      <c r="A1048514" s="5"/>
      <c r="B1048514" s="5"/>
      <c r="C1048514" s="5"/>
    </row>
    <row r="1048515" spans="1:3" ht="16.5" x14ac:dyDescent="0.15">
      <c r="A1048515" s="5"/>
      <c r="B1048515" s="5"/>
      <c r="C1048515" s="5"/>
    </row>
    <row r="1048516" spans="1:3" ht="16.5" x14ac:dyDescent="0.15">
      <c r="A1048516" s="5"/>
      <c r="B1048516" s="5"/>
      <c r="C1048516" s="5"/>
    </row>
    <row r="1048517" spans="1:3" ht="16.5" x14ac:dyDescent="0.15">
      <c r="A1048517" s="5"/>
      <c r="B1048517" s="5"/>
      <c r="C1048517" s="5"/>
    </row>
    <row r="1048518" spans="1:3" ht="16.5" x14ac:dyDescent="0.15">
      <c r="A1048518" s="5"/>
      <c r="B1048518" s="5"/>
      <c r="C1048518" s="5"/>
    </row>
    <row r="1048519" spans="1:3" ht="16.5" x14ac:dyDescent="0.15">
      <c r="A1048519" s="5"/>
      <c r="B1048519" s="5"/>
      <c r="C1048519" s="5"/>
    </row>
    <row r="1048520" spans="1:3" ht="16.5" x14ac:dyDescent="0.15">
      <c r="A1048520" s="5"/>
      <c r="B1048520" s="5"/>
      <c r="C1048520" s="5"/>
    </row>
    <row r="1048521" spans="1:3" ht="16.5" x14ac:dyDescent="0.15">
      <c r="A1048521" s="5"/>
      <c r="B1048521" s="5"/>
      <c r="C1048521" s="5"/>
    </row>
    <row r="1048522" spans="1:3" ht="16.5" x14ac:dyDescent="0.15">
      <c r="A1048522" s="5"/>
      <c r="B1048522" s="5"/>
      <c r="C1048522" s="5"/>
    </row>
    <row r="1048523" spans="1:3" ht="16.5" x14ac:dyDescent="0.15">
      <c r="A1048523" s="5"/>
      <c r="B1048523" s="5"/>
      <c r="C1048523" s="5"/>
    </row>
    <row r="1048524" spans="1:3" ht="16.5" x14ac:dyDescent="0.15">
      <c r="A1048524" s="5"/>
      <c r="B1048524" s="5"/>
      <c r="C1048524" s="5"/>
    </row>
    <row r="1048525" spans="1:3" ht="16.5" x14ac:dyDescent="0.15">
      <c r="A1048525" s="5"/>
      <c r="B1048525" s="5"/>
      <c r="C1048525" s="5"/>
    </row>
    <row r="1048526" spans="1:3" ht="16.5" x14ac:dyDescent="0.15">
      <c r="A1048526" s="5"/>
      <c r="B1048526" s="5"/>
      <c r="C1048526" s="5"/>
    </row>
    <row r="1048527" spans="1:3" ht="16.5" x14ac:dyDescent="0.15">
      <c r="A1048527" s="5"/>
      <c r="B1048527" s="5"/>
      <c r="C1048527" s="5"/>
    </row>
    <row r="1048528" spans="1:3" ht="16.5" x14ac:dyDescent="0.15">
      <c r="A1048528" s="5"/>
      <c r="B1048528" s="5"/>
      <c r="C1048528" s="5"/>
    </row>
    <row r="1048529" spans="1:3" ht="16.5" x14ac:dyDescent="0.15">
      <c r="A1048529" s="5"/>
      <c r="B1048529" s="5"/>
      <c r="C1048529" s="5"/>
    </row>
    <row r="1048530" spans="1:3" ht="16.5" x14ac:dyDescent="0.15">
      <c r="A1048530" s="5"/>
      <c r="B1048530" s="5"/>
      <c r="C1048530" s="5"/>
    </row>
    <row r="1048531" spans="1:3" ht="16.5" x14ac:dyDescent="0.15">
      <c r="A1048531" s="5"/>
      <c r="B1048531" s="5"/>
      <c r="C1048531" s="5"/>
    </row>
    <row r="1048532" spans="1:3" ht="16.5" x14ac:dyDescent="0.15">
      <c r="A1048532" s="5"/>
      <c r="B1048532" s="5"/>
      <c r="C1048532" s="5"/>
    </row>
    <row r="1048533" spans="1:3" ht="16.5" x14ac:dyDescent="0.15">
      <c r="A1048533" s="5"/>
      <c r="B1048533" s="5"/>
      <c r="C1048533" s="5"/>
    </row>
    <row r="1048534" spans="1:3" ht="16.5" x14ac:dyDescent="0.15">
      <c r="A1048534" s="5"/>
      <c r="B1048534" s="5"/>
      <c r="C1048534" s="5"/>
    </row>
    <row r="1048535" spans="1:3" ht="16.5" x14ac:dyDescent="0.15">
      <c r="A1048535" s="5"/>
      <c r="B1048535" s="5"/>
      <c r="C1048535" s="5"/>
    </row>
    <row r="1048536" spans="1:3" ht="16.5" x14ac:dyDescent="0.15">
      <c r="A1048536" s="5"/>
      <c r="B1048536" s="5"/>
      <c r="C1048536" s="5"/>
    </row>
    <row r="1048537" spans="1:3" ht="16.5" x14ac:dyDescent="0.15">
      <c r="A1048537" s="5"/>
      <c r="B1048537" s="5"/>
      <c r="C1048537" s="5"/>
    </row>
    <row r="1048538" spans="1:3" ht="16.5" x14ac:dyDescent="0.15">
      <c r="A1048538" s="5"/>
      <c r="B1048538" s="5"/>
      <c r="C1048538" s="5"/>
    </row>
    <row r="1048539" spans="1:3" ht="16.5" x14ac:dyDescent="0.15">
      <c r="A1048539" s="5"/>
      <c r="B1048539" s="5"/>
      <c r="C1048539" s="5"/>
    </row>
    <row r="1048540" spans="1:3" ht="16.5" x14ac:dyDescent="0.15">
      <c r="A1048540" s="5"/>
      <c r="B1048540" s="5"/>
      <c r="C1048540" s="5"/>
    </row>
    <row r="1048541" spans="1:3" ht="16.5" x14ac:dyDescent="0.15">
      <c r="A1048541" s="5"/>
      <c r="B1048541" s="5"/>
      <c r="C1048541" s="5"/>
    </row>
    <row r="1048542" spans="1:3" ht="16.5" x14ac:dyDescent="0.15">
      <c r="A1048542" s="5"/>
      <c r="B1048542" s="5"/>
      <c r="C1048542" s="5"/>
    </row>
    <row r="1048543" spans="1:3" ht="16.5" x14ac:dyDescent="0.15">
      <c r="A1048543" s="5"/>
      <c r="B1048543" s="5"/>
      <c r="C1048543" s="5"/>
    </row>
    <row r="1048544" spans="1:3" ht="16.5" x14ac:dyDescent="0.15">
      <c r="A1048544" s="5"/>
      <c r="B1048544" s="5"/>
      <c r="C1048544" s="5"/>
    </row>
    <row r="1048545" spans="1:3" ht="16.5" x14ac:dyDescent="0.15">
      <c r="A1048545" s="5"/>
      <c r="B1048545" s="5"/>
      <c r="C1048545" s="5"/>
    </row>
    <row r="1048546" spans="1:3" ht="16.5" x14ac:dyDescent="0.15">
      <c r="A1048546" s="5"/>
      <c r="B1048546" s="5"/>
      <c r="C1048546" s="5"/>
    </row>
    <row r="1048547" spans="1:3" ht="16.5" x14ac:dyDescent="0.15">
      <c r="A1048547" s="5"/>
      <c r="B1048547" s="5"/>
      <c r="C1048547" s="5"/>
    </row>
    <row r="1048548" spans="1:3" ht="16.5" x14ac:dyDescent="0.15">
      <c r="A1048548" s="5"/>
      <c r="B1048548" s="5"/>
      <c r="C1048548" s="5"/>
    </row>
  </sheetData>
  <sheetProtection formatCells="0" formatColumns="0" formatRows="0" insertColumns="0" insertRows="0" insertHyperlinks="0" deleteColumns="0" deleteRows="0" sort="0" autoFilter="0" pivotTables="0"/>
  <autoFilter ref="A2:O103" xr:uid="{00000000-0009-0000-0000-000005000000}">
    <filterColumn colId="9">
      <filters>
        <filter val="1000"/>
        <filter val="199"/>
        <filter val="745"/>
      </filters>
    </filterColumn>
  </autoFilter>
  <phoneticPr fontId="8" type="noConversion"/>
  <conditionalFormatting sqref="C2:C1048576">
    <cfRule type="duplicateValues" dxfId="8" priority="1"/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workbookViewId="0">
      <selection activeCell="D5" sqref="D5"/>
    </sheetView>
  </sheetViews>
  <sheetFormatPr defaultColWidth="9" defaultRowHeight="13.5" x14ac:dyDescent="0.15"/>
  <cols>
    <col min="1" max="1" width="13.375" customWidth="1"/>
    <col min="2" max="2" width="16.75" customWidth="1"/>
    <col min="3" max="3" width="13.625" customWidth="1"/>
    <col min="4" max="4" width="14.75" customWidth="1"/>
    <col min="5" max="5" width="14.125" customWidth="1"/>
  </cols>
  <sheetData>
    <row r="1" spans="1:13" x14ac:dyDescent="0.15">
      <c r="B1">
        <f>SUM(B3:B35)</f>
        <v>24000</v>
      </c>
      <c r="C1">
        <f t="shared" ref="C1:L1" si="0">SUM(C3:C35)</f>
        <v>21916</v>
      </c>
      <c r="D1">
        <f t="shared" si="0"/>
        <v>17448</v>
      </c>
      <c r="E1">
        <f t="shared" si="0"/>
        <v>10905</v>
      </c>
      <c r="F1">
        <f t="shared" si="0"/>
        <v>8898</v>
      </c>
      <c r="G1">
        <f t="shared" si="0"/>
        <v>12944</v>
      </c>
      <c r="H1">
        <f t="shared" si="0"/>
        <v>0</v>
      </c>
      <c r="I1">
        <f t="shared" si="0"/>
        <v>0</v>
      </c>
      <c r="J1">
        <f t="shared" si="0"/>
        <v>0</v>
      </c>
      <c r="K1">
        <f t="shared" si="0"/>
        <v>0</v>
      </c>
      <c r="L1">
        <f t="shared" si="0"/>
        <v>0</v>
      </c>
      <c r="M1" t="s">
        <v>543</v>
      </c>
    </row>
    <row r="2" spans="1:13" ht="16.5" x14ac:dyDescent="0.15">
      <c r="A2" s="2" t="s">
        <v>1</v>
      </c>
      <c r="B2" t="s">
        <v>73</v>
      </c>
      <c r="C2" t="s">
        <v>209</v>
      </c>
      <c r="D2" t="s">
        <v>315</v>
      </c>
      <c r="E2" t="s">
        <v>390</v>
      </c>
      <c r="F2" t="s">
        <v>429</v>
      </c>
      <c r="G2" t="s">
        <v>463</v>
      </c>
      <c r="H2" t="s">
        <v>516</v>
      </c>
      <c r="I2" t="s">
        <v>517</v>
      </c>
      <c r="J2" t="s">
        <v>518</v>
      </c>
      <c r="K2" t="s">
        <v>519</v>
      </c>
      <c r="L2" t="s">
        <v>520</v>
      </c>
    </row>
    <row r="3" spans="1:13" ht="16.5" x14ac:dyDescent="0.15">
      <c r="A3" s="3" t="s">
        <v>28</v>
      </c>
      <c r="B3">
        <f>SUMIFS(明细及反馈核算!$L:$L,明细及反馈核算!$C:$C,$A$3,明细及反馈核算!$H:$H,B2)</f>
        <v>500</v>
      </c>
      <c r="C3">
        <f>SUMIFS(明细及反馈核算!$L:$L,明细及反馈核算!$C:$C,A3,明细及反馈核算!$H:$H,$C$2)</f>
        <v>500</v>
      </c>
      <c r="D3">
        <f>SUMIFS(明细及反馈核算!$L:$L,明细及反馈核算!$C:$C,A3,明细及反馈核算!$H:$H,$D$2)</f>
        <v>500</v>
      </c>
      <c r="E3">
        <f>SUMIFS(明细及反馈核算!$L:$L,明细及反馈核算!$C:$C,A3,明细及反馈核算!$H:$H,$E$2)</f>
        <v>0</v>
      </c>
      <c r="F3">
        <f>SUMIFS(明细及反馈核算!$L:$L,明细及反馈核算!$C:$C,A3,明细及反馈核算!$H:$H,$F$2)</f>
        <v>500</v>
      </c>
      <c r="G3">
        <f>SUMIFS(明细及反馈核算!$L:$L,明细及反馈核算!$C:$C,A3,明细及反馈核算!$H:$H,$G$2)</f>
        <v>199</v>
      </c>
      <c r="H3">
        <f>SUMIFS(明细及反馈核算!$L:$L,明细及反馈核算!$C:$C,A3,明细及反馈核算!$H:$H,$H$2)</f>
        <v>0</v>
      </c>
      <c r="I3">
        <f>SUMIFS(明细及反馈核算!$L:$L,明细及反馈核算!$C:$C,A3,明细及反馈核算!$H:$H,$I$2)</f>
        <v>0</v>
      </c>
      <c r="J3">
        <f>SUMIFS(明细及反馈核算!$L:$L,明细及反馈核算!$C:$C,A3,明细及反馈核算!$H:$H,$J$2)</f>
        <v>0</v>
      </c>
      <c r="K3">
        <f>SUMIFS(明细及反馈核算!$L:$L,明细及反馈核算!$C:$C,A3,明细及反馈核算!$H:$H,$K$2)</f>
        <v>0</v>
      </c>
      <c r="L3">
        <f>SUMIFS(明细及反馈核算!$L:$L,明细及反馈核算!$C:$C,A3,明细及反馈核算!$H:$H,$L$2)</f>
        <v>0</v>
      </c>
    </row>
    <row r="4" spans="1:13" ht="16.5" x14ac:dyDescent="0.15">
      <c r="A4" s="3" t="s">
        <v>36</v>
      </c>
      <c r="B4">
        <f>SUMIFS(明细及反馈核算!$L:$L,明细及反馈核算!$C:$C,A4,明细及反馈核算!$H:$H,$B$2)</f>
        <v>500</v>
      </c>
      <c r="C4">
        <f>SUMIFS(明细及反馈核算!$L:$L,明细及反馈核算!$C:$C,A4,明细及反馈核算!$H:$H,$C$2)</f>
        <v>1000</v>
      </c>
      <c r="D4">
        <f>SUMIFS(明细及反馈核算!$L:$L,明细及反馈核算!$C:$C,A4,明细及反馈核算!$H:$H,$D$2)</f>
        <v>500</v>
      </c>
      <c r="E4">
        <f>SUMIFS(明细及反馈核算!$L:$L,明细及反馈核算!$C:$C,A4,明细及反馈核算!$H:$H,$E$2)</f>
        <v>1000</v>
      </c>
      <c r="F4">
        <f>SUMIFS(明细及反馈核算!$L:$L,明细及反馈核算!$C:$C,A4,明细及反馈核算!$H:$H,$F$2)</f>
        <v>1500</v>
      </c>
      <c r="G4">
        <f>SUMIFS(明细及反馈核算!$L:$L,明细及反馈核算!$C:$C,A4,明细及反馈核算!$H:$H,$G$2)</f>
        <v>0</v>
      </c>
      <c r="H4">
        <f>SUMIFS(明细及反馈核算!$L:$L,明细及反馈核算!$C:$C,A4,明细及反馈核算!$H:$H,$H$2)</f>
        <v>0</v>
      </c>
      <c r="I4">
        <f>SUMIFS(明细及反馈核算!$L:$L,明细及反馈核算!$C:$C,A4,明细及反馈核算!$H:$H,$I$2)</f>
        <v>0</v>
      </c>
      <c r="J4">
        <f>SUMIFS(明细及反馈核算!$L:$L,明细及反馈核算!$C:$C,A4,明细及反馈核算!$H:$H,$J$2)</f>
        <v>0</v>
      </c>
      <c r="K4">
        <f>SUMIFS(明细及反馈核算!$L:$L,明细及反馈核算!$C:$C,A4,明细及反馈核算!$H:$H,$K$2)</f>
        <v>0</v>
      </c>
      <c r="L4">
        <f>SUMIFS(明细及反馈核算!$L:$L,明细及反馈核算!$C:$C,A4,明细及反馈核算!$H:$H,$L$2)</f>
        <v>0</v>
      </c>
    </row>
    <row r="5" spans="1:13" ht="16.5" x14ac:dyDescent="0.15">
      <c r="A5" s="3" t="s">
        <v>24</v>
      </c>
      <c r="B5">
        <f>SUMIFS(明细及反馈核算!$L:$L,明细及反馈核算!$C:$C,A5,明细及反馈核算!$H:$H,$B$2)</f>
        <v>3000</v>
      </c>
      <c r="C5">
        <f>SUMIFS(明细及反馈核算!$L:$L,明细及反馈核算!$C:$C,A5,明细及反馈核算!$H:$H,$C$2)</f>
        <v>750</v>
      </c>
      <c r="D5">
        <f>SUMIFS(明细及反馈核算!$L:$L,明细及反馈核算!$C:$C,A5,明细及反馈核算!$H:$H,$D$2)</f>
        <v>1750</v>
      </c>
      <c r="E5">
        <f>SUMIFS(明细及反馈核算!$L:$L,明细及反馈核算!$C:$C,A5,明细及反馈核算!$H:$H,$E$2)</f>
        <v>1000</v>
      </c>
      <c r="F5">
        <f>SUMIFS(明细及反馈核算!$L:$L,明细及反馈核算!$C:$C,A5,明细及反馈核算!$H:$H,$F$2)</f>
        <v>0</v>
      </c>
      <c r="G5">
        <f>SUMIFS(明细及反馈核算!$L:$L,明细及反馈核算!$C:$C,A5,明细及反馈核算!$H:$H,$G$2)</f>
        <v>500</v>
      </c>
      <c r="H5">
        <f>SUMIFS(明细及反馈核算!$L:$L,明细及反馈核算!$C:$C,A5,明细及反馈核算!$H:$H,$H$2)</f>
        <v>0</v>
      </c>
      <c r="I5">
        <f>SUMIFS(明细及反馈核算!$L:$L,明细及反馈核算!$C:$C,A5,明细及反馈核算!$H:$H,$I$2)</f>
        <v>0</v>
      </c>
      <c r="J5">
        <f>SUMIFS(明细及反馈核算!$L:$L,明细及反馈核算!$C:$C,A5,明细及反馈核算!$H:$H,$J$2)</f>
        <v>0</v>
      </c>
      <c r="K5">
        <f>SUMIFS(明细及反馈核算!$L:$L,明细及反馈核算!$C:$C,A5,明细及反馈核算!$H:$H,$K$2)</f>
        <v>0</v>
      </c>
      <c r="L5">
        <f>SUMIFS(明细及反馈核算!$L:$L,明细及反馈核算!$C:$C,A5,明细及反馈核算!$H:$H,$L$2)</f>
        <v>0</v>
      </c>
    </row>
    <row r="6" spans="1:13" ht="16.5" x14ac:dyDescent="0.15">
      <c r="A6" s="3" t="s">
        <v>30</v>
      </c>
      <c r="B6">
        <f>SUMIFS(明细及反馈核算!$L:$L,明细及反馈核算!$C:$C,A6,明细及反馈核算!$H:$H,$B$2)</f>
        <v>0</v>
      </c>
      <c r="C6">
        <f>SUMIFS(明细及反馈核算!$L:$L,明细及反馈核算!$C:$C,A6,明细及反馈核算!$H:$H,$C$2)</f>
        <v>0</v>
      </c>
      <c r="D6">
        <f>SUMIFS(明细及反馈核算!$L:$L,明细及反馈核算!$C:$C,A6,明细及反馈核算!$H:$H,$D$2)</f>
        <v>500</v>
      </c>
      <c r="E6">
        <f>SUMIFS(明细及反馈核算!$L:$L,明细及反馈核算!$C:$C,A6,明细及反馈核算!$H:$H,$E$2)</f>
        <v>500</v>
      </c>
      <c r="F6">
        <f>SUMIFS(明细及反馈核算!$L:$L,明细及反馈核算!$C:$C,A6,明细及反馈核算!$H:$H,$F$2)</f>
        <v>1000</v>
      </c>
      <c r="G6">
        <f>SUMIFS(明细及反馈核算!$L:$L,明细及反馈核算!$C:$C,A6,明细及反馈核算!$H:$H,$G$2)</f>
        <v>500</v>
      </c>
      <c r="H6">
        <f>SUMIFS(明细及反馈核算!$L:$L,明细及反馈核算!$C:$C,A6,明细及反馈核算!$H:$H,$H$2)</f>
        <v>0</v>
      </c>
      <c r="I6">
        <f>SUMIFS(明细及反馈核算!$L:$L,明细及反馈核算!$C:$C,A6,明细及反馈核算!$H:$H,$I$2)</f>
        <v>0</v>
      </c>
      <c r="J6">
        <f>SUMIFS(明细及反馈核算!$L:$L,明细及反馈核算!$C:$C,A6,明细及反馈核算!$H:$H,$J$2)</f>
        <v>0</v>
      </c>
      <c r="K6">
        <f>SUMIFS(明细及反馈核算!$L:$L,明细及反馈核算!$C:$C,A6,明细及反馈核算!$H:$H,$K$2)</f>
        <v>0</v>
      </c>
      <c r="L6">
        <f>SUMIFS(明细及反馈核算!$L:$L,明细及反馈核算!$C:$C,A6,明细及反馈核算!$H:$H,$L$2)</f>
        <v>0</v>
      </c>
    </row>
    <row r="7" spans="1:13" ht="16.5" x14ac:dyDescent="0.15">
      <c r="A7" s="3" t="s">
        <v>12</v>
      </c>
      <c r="B7">
        <f>SUMIFS(明细及反馈核算!$L:$L,明细及反馈核算!$C:$C,A7,明细及反馈核算!$H:$H,$B$2)</f>
        <v>1000</v>
      </c>
      <c r="C7">
        <f>SUMIFS(明细及反馈核算!$L:$L,明细及反馈核算!$C:$C,A7,明细及反馈核算!$H:$H,$C$2)</f>
        <v>500</v>
      </c>
      <c r="D7">
        <f>SUMIFS(明细及反馈核算!$L:$L,明细及反馈核算!$C:$C,A7,明细及反馈核算!$H:$H,$D$2)</f>
        <v>1000</v>
      </c>
      <c r="E7">
        <f>SUMIFS(明细及反馈核算!$L:$L,明细及反馈核算!$C:$C,A7,明细及反馈核算!$H:$H,$E$2)</f>
        <v>0</v>
      </c>
      <c r="F7">
        <f>SUMIFS(明细及反馈核算!$L:$L,明细及反馈核算!$C:$C,A7,明细及反馈核算!$H:$H,$F$2)</f>
        <v>0</v>
      </c>
      <c r="G7">
        <f>SUMIFS(明细及反馈核算!$L:$L,明细及反馈核算!$C:$C,A7,明细及反馈核算!$H:$H,$G$2)</f>
        <v>500</v>
      </c>
      <c r="H7">
        <f>SUMIFS(明细及反馈核算!$L:$L,明细及反馈核算!$C:$C,A7,明细及反馈核算!$H:$H,$H$2)</f>
        <v>0</v>
      </c>
      <c r="I7">
        <f>SUMIFS(明细及反馈核算!$L:$L,明细及反馈核算!$C:$C,A7,明细及反馈核算!$H:$H,$I$2)</f>
        <v>0</v>
      </c>
      <c r="J7">
        <f>SUMIFS(明细及反馈核算!$L:$L,明细及反馈核算!$C:$C,A7,明细及反馈核算!$H:$H,$J$2)</f>
        <v>0</v>
      </c>
      <c r="K7">
        <f>SUMIFS(明细及反馈核算!$L:$L,明细及反馈核算!$C:$C,A7,明细及反馈核算!$H:$H,$K$2)</f>
        <v>0</v>
      </c>
      <c r="L7">
        <f>SUMIFS(明细及反馈核算!$L:$L,明细及反馈核算!$C:$C,A7,明细及反馈核算!$H:$H,$L$2)</f>
        <v>0</v>
      </c>
    </row>
    <row r="8" spans="1:13" ht="16.5" x14ac:dyDescent="0.15">
      <c r="A8" s="3" t="s">
        <v>32</v>
      </c>
      <c r="B8">
        <f>SUMIFS(明细及反馈核算!$L:$L,明细及反馈核算!$C:$C,A8,明细及反馈核算!$H:$H,$B$2)</f>
        <v>500</v>
      </c>
      <c r="C8">
        <f>SUMIFS(明细及反馈核算!$L:$L,明细及反馈核算!$C:$C,A8,明细及反馈核算!$H:$H,$C$2)</f>
        <v>500</v>
      </c>
      <c r="D8">
        <f>SUMIFS(明细及反馈核算!$L:$L,明细及反馈核算!$C:$C,A8,明细及反馈核算!$H:$H,$D$2)</f>
        <v>500</v>
      </c>
      <c r="E8">
        <f>SUMIFS(明细及反馈核算!$L:$L,明细及反馈核算!$C:$C,A8,明细及反馈核算!$H:$H,$E$2)</f>
        <v>399</v>
      </c>
      <c r="F8">
        <f>SUMIFS(明细及反馈核算!$L:$L,明细及反馈核算!$C:$C,A8,明细及反馈核算!$H:$H,$F$2)</f>
        <v>500</v>
      </c>
      <c r="G8">
        <f>SUMIFS(明细及反馈核算!$L:$L,明细及反馈核算!$C:$C,A8,明细及反馈核算!$H:$H,$G$2)</f>
        <v>0</v>
      </c>
      <c r="H8">
        <f>SUMIFS(明细及反馈核算!$L:$L,明细及反馈核算!$C:$C,A8,明细及反馈核算!$H:$H,$H$2)</f>
        <v>0</v>
      </c>
      <c r="I8">
        <f>SUMIFS(明细及反馈核算!$L:$L,明细及反馈核算!$C:$C,A8,明细及反馈核算!$H:$H,$I$2)</f>
        <v>0</v>
      </c>
      <c r="J8">
        <f>SUMIFS(明细及反馈核算!$L:$L,明细及反馈核算!$C:$C,A8,明细及反馈核算!$H:$H,$J$2)</f>
        <v>0</v>
      </c>
      <c r="K8">
        <f>SUMIFS(明细及反馈核算!$L:$L,明细及反馈核算!$C:$C,A8,明细及反馈核算!$H:$H,$K$2)</f>
        <v>0</v>
      </c>
      <c r="L8">
        <f>SUMIFS(明细及反馈核算!$L:$L,明细及反馈核算!$C:$C,A8,明细及反馈核算!$H:$H,$L$2)</f>
        <v>0</v>
      </c>
    </row>
    <row r="9" spans="1:13" ht="16.5" x14ac:dyDescent="0.15">
      <c r="A9" s="3" t="s">
        <v>35</v>
      </c>
      <c r="B9">
        <f>SUMIFS(明细及反馈核算!$L:$L,明细及反馈核算!$C:$C,A9,明细及反馈核算!$H:$H,$B$2)</f>
        <v>1000</v>
      </c>
      <c r="C9">
        <f>SUMIFS(明细及反馈核算!$L:$L,明细及反馈核算!$C:$C,A9,明细及反馈核算!$H:$H,$C$2)</f>
        <v>0</v>
      </c>
      <c r="D9">
        <f>SUMIFS(明细及反馈核算!$L:$L,明细及反馈核算!$C:$C,A9,明细及反馈核算!$H:$H,$D$2)</f>
        <v>0</v>
      </c>
      <c r="E9">
        <f>SUMIFS(明细及反馈核算!$L:$L,明细及反馈核算!$C:$C,A9,明细及反馈核算!$H:$H,$E$2)</f>
        <v>0</v>
      </c>
      <c r="F9">
        <f>SUMIFS(明细及反馈核算!$L:$L,明细及反馈核算!$C:$C,A9,明细及反馈核算!$H:$H,$F$2)</f>
        <v>0</v>
      </c>
      <c r="G9">
        <f>SUMIFS(明细及反馈核算!$L:$L,明细及反馈核算!$C:$C,A9,明细及反馈核算!$H:$H,$G$2)</f>
        <v>0</v>
      </c>
      <c r="H9">
        <f>SUMIFS(明细及反馈核算!$L:$L,明细及反馈核算!$C:$C,A9,明细及反馈核算!$H:$H,$H$2)</f>
        <v>0</v>
      </c>
      <c r="I9">
        <f>SUMIFS(明细及反馈核算!$L:$L,明细及反馈核算!$C:$C,A9,明细及反馈核算!$H:$H,$I$2)</f>
        <v>0</v>
      </c>
      <c r="J9">
        <f>SUMIFS(明细及反馈核算!$L:$L,明细及反馈核算!$C:$C,A9,明细及反馈核算!$H:$H,$J$2)</f>
        <v>0</v>
      </c>
      <c r="K9">
        <f>SUMIFS(明细及反馈核算!$L:$L,明细及反馈核算!$C:$C,A9,明细及反馈核算!$H:$H,$K$2)</f>
        <v>0</v>
      </c>
      <c r="L9">
        <f>SUMIFS(明细及反馈核算!$L:$L,明细及反馈核算!$C:$C,A9,明细及反馈核算!$H:$H,$L$2)</f>
        <v>0</v>
      </c>
    </row>
    <row r="10" spans="1:13" ht="16.5" x14ac:dyDescent="0.15">
      <c r="A10" s="3" t="s">
        <v>34</v>
      </c>
      <c r="B10">
        <f>SUMIFS(明细及反馈核算!$L:$L,明细及反馈核算!$C:$C,A10,明细及反馈核算!$H:$H,$B$2)</f>
        <v>0</v>
      </c>
      <c r="C10">
        <f>SUMIFS(明细及反馈核算!$L:$L,明细及反馈核算!$C:$C,A10,明细及反馈核算!$H:$H,$C$2)</f>
        <v>1000</v>
      </c>
      <c r="D10">
        <f>SUMIFS(明细及反馈核算!$L:$L,明细及反馈核算!$C:$C,A10,明细及反馈核算!$H:$H,$D$2)</f>
        <v>1000</v>
      </c>
      <c r="E10">
        <f>SUMIFS(明细及反馈核算!$L:$L,明细及反馈核算!$C:$C,A10,明细及反馈核算!$H:$H,$E$2)</f>
        <v>0</v>
      </c>
      <c r="F10">
        <f>SUMIFS(明细及反馈核算!$L:$L,明细及反馈核算!$C:$C,A10,明细及反馈核算!$H:$H,$F$2)</f>
        <v>0</v>
      </c>
      <c r="G10">
        <f>SUMIFS(明细及反馈核算!$L:$L,明细及反馈核算!$C:$C,A10,明细及反馈核算!$H:$H,$G$2)</f>
        <v>0</v>
      </c>
      <c r="H10">
        <f>SUMIFS(明细及反馈核算!$L:$L,明细及反馈核算!$C:$C,A10,明细及反馈核算!$H:$H,$H$2)</f>
        <v>0</v>
      </c>
      <c r="I10">
        <f>SUMIFS(明细及反馈核算!$L:$L,明细及反馈核算!$C:$C,A10,明细及反馈核算!$H:$H,$I$2)</f>
        <v>0</v>
      </c>
      <c r="J10">
        <f>SUMIFS(明细及反馈核算!$L:$L,明细及反馈核算!$C:$C,A10,明细及反馈核算!$H:$H,$J$2)</f>
        <v>0</v>
      </c>
      <c r="K10">
        <f>SUMIFS(明细及反馈核算!$L:$L,明细及反馈核算!$C:$C,A10,明细及反馈核算!$H:$H,$K$2)</f>
        <v>0</v>
      </c>
      <c r="L10">
        <f>SUMIFS(明细及反馈核算!$L:$L,明细及反馈核算!$C:$C,A10,明细及反馈核算!$H:$H,$L$2)</f>
        <v>0</v>
      </c>
    </row>
    <row r="11" spans="1:13" ht="16.5" x14ac:dyDescent="0.15">
      <c r="A11" s="3" t="s">
        <v>16</v>
      </c>
      <c r="B11">
        <f>SUMIFS(明细及反馈核算!$L:$L,明细及反馈核算!$C:$C,A11,明细及反馈核算!$H:$H,$B$2)</f>
        <v>0</v>
      </c>
      <c r="C11">
        <f>SUMIFS(明细及反馈核算!$L:$L,明细及反馈核算!$C:$C,A11,明细及反馈核算!$H:$H,$C$2)</f>
        <v>0</v>
      </c>
      <c r="D11">
        <f>SUMIFS(明细及反馈核算!$L:$L,明细及反馈核算!$C:$C,A11,明细及反馈核算!$H:$H,$D$2)</f>
        <v>500</v>
      </c>
      <c r="E11">
        <f>SUMIFS(明细及反馈核算!$L:$L,明细及反馈核算!$C:$C,A11,明细及反馈核算!$H:$H,$E$2)</f>
        <v>500</v>
      </c>
      <c r="F11">
        <f>SUMIFS(明细及反馈核算!$L:$L,明细及反馈核算!$C:$C,A11,明细及反馈核算!$H:$H,$F$2)</f>
        <v>0</v>
      </c>
      <c r="G11">
        <f>SUMIFS(明细及反馈核算!$L:$L,明细及反馈核算!$C:$C,A11,明细及反馈核算!$H:$H,$G$2)</f>
        <v>0</v>
      </c>
      <c r="H11">
        <f>SUMIFS(明细及反馈核算!$L:$L,明细及反馈核算!$C:$C,A11,明细及反馈核算!$H:$H,$H$2)</f>
        <v>0</v>
      </c>
      <c r="I11">
        <f>SUMIFS(明细及反馈核算!$L:$L,明细及反馈核算!$C:$C,A11,明细及反馈核算!$H:$H,$I$2)</f>
        <v>0</v>
      </c>
      <c r="J11">
        <f>SUMIFS(明细及反馈核算!$L:$L,明细及反馈核算!$C:$C,A11,明细及反馈核算!$H:$H,$J$2)</f>
        <v>0</v>
      </c>
      <c r="K11">
        <f>SUMIFS(明细及反馈核算!$L:$L,明细及反馈核算!$C:$C,A11,明细及反馈核算!$H:$H,$K$2)</f>
        <v>0</v>
      </c>
      <c r="L11">
        <f>SUMIFS(明细及反馈核算!$L:$L,明细及反馈核算!$C:$C,A11,明细及反馈核算!$H:$H,$L$2)</f>
        <v>0</v>
      </c>
    </row>
    <row r="12" spans="1:13" ht="16.5" x14ac:dyDescent="0.15">
      <c r="A12" s="3" t="s">
        <v>20</v>
      </c>
      <c r="B12">
        <f>SUMIFS(明细及反馈核算!$L:$L,明细及反馈核算!$C:$C,A12,明细及反馈核算!$H:$H,$B$2)</f>
        <v>1000</v>
      </c>
      <c r="C12">
        <f>SUMIFS(明细及反馈核算!$L:$L,明细及反馈核算!$C:$C,A12,明细及反馈核算!$H:$H,$C$2)</f>
        <v>0</v>
      </c>
      <c r="D12">
        <f>SUMIFS(明细及反馈核算!$L:$L,明细及反馈核算!$C:$C,A12,明细及反馈核算!$H:$H,$D$2)</f>
        <v>0</v>
      </c>
      <c r="E12">
        <f>SUMIFS(明细及反馈核算!$L:$L,明细及反馈核算!$C:$C,A12,明细及反馈核算!$H:$H,$E$2)</f>
        <v>0</v>
      </c>
      <c r="F12">
        <f>SUMIFS(明细及反馈核算!$L:$L,明细及反馈核算!$C:$C,A12,明细及反馈核算!$H:$H,$F$2)</f>
        <v>500</v>
      </c>
      <c r="G12">
        <f>SUMIFS(明细及反馈核算!$L:$L,明细及反馈核算!$C:$C,A12,明细及反馈核算!$H:$H,$G$2)</f>
        <v>0</v>
      </c>
      <c r="H12">
        <f>SUMIFS(明细及反馈核算!$L:$L,明细及反馈核算!$C:$C,A12,明细及反馈核算!$H:$H,$H$2)</f>
        <v>0</v>
      </c>
      <c r="I12">
        <f>SUMIFS(明细及反馈核算!$L:$L,明细及反馈核算!$C:$C,A12,明细及反馈核算!$H:$H,$I$2)</f>
        <v>0</v>
      </c>
      <c r="J12">
        <f>SUMIFS(明细及反馈核算!$L:$L,明细及反馈核算!$C:$C,A12,明细及反馈核算!$H:$H,$J$2)</f>
        <v>0</v>
      </c>
      <c r="K12">
        <f>SUMIFS(明细及反馈核算!$L:$L,明细及反馈核算!$C:$C,A12,明细及反馈核算!$H:$H,$K$2)</f>
        <v>0</v>
      </c>
      <c r="L12">
        <f>SUMIFS(明细及反馈核算!$L:$L,明细及反馈核算!$C:$C,A12,明细及反馈核算!$H:$H,$L$2)</f>
        <v>0</v>
      </c>
    </row>
    <row r="13" spans="1:13" ht="16.5" x14ac:dyDescent="0.15">
      <c r="A13" s="3" t="s">
        <v>43</v>
      </c>
      <c r="B13">
        <f>SUMIFS(明细及反馈核算!$L:$L,明细及反馈核算!$C:$C,A13,明细及反馈核算!$H:$H,$B$2)</f>
        <v>0</v>
      </c>
      <c r="C13">
        <f>SUMIFS(明细及反馈核算!$L:$L,明细及反馈核算!$C:$C,A13,明细及反馈核算!$H:$H,$C$2)</f>
        <v>0</v>
      </c>
      <c r="D13">
        <f>SUMIFS(明细及反馈核算!$L:$L,明细及反馈核算!$C:$C,A13,明细及反馈核算!$H:$H,$D$2)</f>
        <v>0</v>
      </c>
      <c r="E13">
        <f>SUMIFS(明细及反馈核算!$L:$L,明细及反馈核算!$C:$C,A13,明细及反馈核算!$H:$H,$E$2)</f>
        <v>0</v>
      </c>
      <c r="F13">
        <f>SUMIFS(明细及反馈核算!$L:$L,明细及反馈核算!$C:$C,A13,明细及反馈核算!$H:$H,$F$2)</f>
        <v>0</v>
      </c>
      <c r="G13">
        <f>SUMIFS(明细及反馈核算!$L:$L,明细及反馈核算!$C:$C,A13,明细及反馈核算!$H:$H,$G$2)</f>
        <v>0</v>
      </c>
      <c r="H13">
        <f>SUMIFS(明细及反馈核算!$L:$L,明细及反馈核算!$C:$C,A13,明细及反馈核算!$H:$H,$H$2)</f>
        <v>0</v>
      </c>
      <c r="I13">
        <f>SUMIFS(明细及反馈核算!$L:$L,明细及反馈核算!$C:$C,A13,明细及反馈核算!$H:$H,$I$2)</f>
        <v>0</v>
      </c>
      <c r="J13">
        <f>SUMIFS(明细及反馈核算!$L:$L,明细及反馈核算!$C:$C,A13,明细及反馈核算!$H:$H,$J$2)</f>
        <v>0</v>
      </c>
      <c r="K13">
        <f>SUMIFS(明细及反馈核算!$L:$L,明细及反馈核算!$C:$C,A13,明细及反馈核算!$H:$H,$K$2)</f>
        <v>0</v>
      </c>
      <c r="L13">
        <f>SUMIFS(明细及反馈核算!$L:$L,明细及反馈核算!$C:$C,A13,明细及反馈核算!$H:$H,$L$2)</f>
        <v>0</v>
      </c>
    </row>
    <row r="14" spans="1:13" ht="16.5" x14ac:dyDescent="0.15">
      <c r="A14" s="3" t="s">
        <v>40</v>
      </c>
      <c r="B14">
        <f>SUMIFS(明细及反馈核算!$L:$L,明细及反馈核算!$C:$C,A14,明细及反馈核算!$H:$H,$B$2)</f>
        <v>1000</v>
      </c>
      <c r="C14">
        <f>SUMIFS(明细及反馈核算!$L:$L,明细及反馈核算!$C:$C,A14,明细及反馈核算!$H:$H,$C$2)</f>
        <v>1500</v>
      </c>
      <c r="D14">
        <f>SUMIFS(明细及反馈核算!$L:$L,明细及反馈核算!$C:$C,A14,明细及反馈核算!$H:$H,$D$2)</f>
        <v>500</v>
      </c>
      <c r="E14">
        <f>SUMIFS(明细及反馈核算!$L:$L,明细及反馈核算!$C:$C,A14,明细及反馈核算!$H:$H,$E$2)</f>
        <v>1120</v>
      </c>
      <c r="F14">
        <f>SUMIFS(明细及反馈核算!$L:$L,明细及反馈核算!$C:$C,A14,明细及反馈核算!$H:$H,$F$2)</f>
        <v>0</v>
      </c>
      <c r="G14">
        <f>SUMIFS(明细及反馈核算!$L:$L,明细及反馈核算!$C:$C,A14,明细及反馈核算!$H:$H,$G$2)</f>
        <v>1000</v>
      </c>
      <c r="H14">
        <f>SUMIFS(明细及反馈核算!$L:$L,明细及反馈核算!$C:$C,A14,明细及反馈核算!$H:$H,$H$2)</f>
        <v>0</v>
      </c>
      <c r="I14">
        <f>SUMIFS(明细及反馈核算!$L:$L,明细及反馈核算!$C:$C,A14,明细及反馈核算!$H:$H,$I$2)</f>
        <v>0</v>
      </c>
      <c r="J14">
        <f>SUMIFS(明细及反馈核算!$L:$L,明细及反馈核算!$C:$C,A14,明细及反馈核算!$H:$H,$J$2)</f>
        <v>0</v>
      </c>
      <c r="K14">
        <f>SUMIFS(明细及反馈核算!$L:$L,明细及反馈核算!$C:$C,A14,明细及反馈核算!$H:$H,$K$2)</f>
        <v>0</v>
      </c>
      <c r="L14">
        <f>SUMIFS(明细及反馈核算!$L:$L,明细及反馈核算!$C:$C,A14,明细及反馈核算!$H:$H,$L$2)</f>
        <v>0</v>
      </c>
    </row>
    <row r="15" spans="1:13" ht="16.5" x14ac:dyDescent="0.15">
      <c r="A15" s="3" t="s">
        <v>6</v>
      </c>
      <c r="B15">
        <f>SUMIFS(明细及反馈核算!$L:$L,明细及反馈核算!$C:$C,A15,明细及反馈核算!$H:$H,$B$2)</f>
        <v>1000</v>
      </c>
      <c r="C15">
        <f>SUMIFS(明细及反馈核算!$L:$L,明细及反馈核算!$C:$C,A15,明细及反馈核算!$H:$H,$C$2)</f>
        <v>500</v>
      </c>
      <c r="D15">
        <f>SUMIFS(明细及反馈核算!$L:$L,明细及反馈核算!$C:$C,A15,明细及反馈核算!$H:$H,$D$2)</f>
        <v>0</v>
      </c>
      <c r="E15">
        <f>SUMIFS(明细及反馈核算!$L:$L,明细及反馈核算!$C:$C,A15,明细及反馈核算!$H:$H,$E$2)</f>
        <v>588</v>
      </c>
      <c r="F15">
        <f>SUMIFS(明细及反馈核算!$L:$L,明细及反馈核算!$C:$C,A15,明细及反馈核算!$H:$H,$F$2)</f>
        <v>0</v>
      </c>
      <c r="G15">
        <f>SUMIFS(明细及反馈核算!$L:$L,明细及反馈核算!$C:$C,A15,明细及反馈核算!$H:$H,$G$2)</f>
        <v>1000</v>
      </c>
      <c r="H15">
        <f>SUMIFS(明细及反馈核算!$L:$L,明细及反馈核算!$C:$C,A15,明细及反馈核算!$H:$H,$H$2)</f>
        <v>0</v>
      </c>
      <c r="I15">
        <f>SUMIFS(明细及反馈核算!$L:$L,明细及反馈核算!$C:$C,A15,明细及反馈核算!$H:$H,$I$2)</f>
        <v>0</v>
      </c>
      <c r="J15">
        <f>SUMIFS(明细及反馈核算!$L:$L,明细及反馈核算!$C:$C,A15,明细及反馈核算!$H:$H,$J$2)</f>
        <v>0</v>
      </c>
      <c r="K15">
        <f>SUMIFS(明细及反馈核算!$L:$L,明细及反馈核算!$C:$C,A15,明细及反馈核算!$H:$H,$K$2)</f>
        <v>0</v>
      </c>
      <c r="L15">
        <f>SUMIFS(明细及反馈核算!$L:$L,明细及反馈核算!$C:$C,A15,明细及反馈核算!$H:$H,$L$2)</f>
        <v>0</v>
      </c>
    </row>
    <row r="16" spans="1:13" ht="16.5" x14ac:dyDescent="0.15">
      <c r="A16" s="3" t="s">
        <v>14</v>
      </c>
      <c r="B16">
        <f>SUMIFS(明细及反馈核算!$L:$L,明细及反馈核算!$C:$C,A16,明细及反馈核算!$H:$H,$B$2)</f>
        <v>0</v>
      </c>
      <c r="C16">
        <f>SUMIFS(明细及反馈核算!$L:$L,明细及反馈核算!$C:$C,A16,明细及反馈核算!$H:$H,$C$2)</f>
        <v>1500</v>
      </c>
      <c r="D16">
        <f>SUMIFS(明细及反馈核算!$L:$L,明细及反馈核算!$C:$C,A16,明细及反馈核算!$H:$H,$D$2)</f>
        <v>1000</v>
      </c>
      <c r="E16">
        <f>SUMIFS(明细及反馈核算!$L:$L,明细及反馈核算!$C:$C,A16,明细及反馈核算!$H:$H,$E$2)</f>
        <v>0</v>
      </c>
      <c r="F16">
        <f>SUMIFS(明细及反馈核算!$L:$L,明细及反馈核算!$C:$C,A16,明细及反馈核算!$H:$H,$F$2)</f>
        <v>1000</v>
      </c>
      <c r="G16">
        <f>SUMIFS(明细及反馈核算!$L:$L,明细及反馈核算!$C:$C,A16,明细及反馈核算!$H:$H,$G$2)</f>
        <v>500</v>
      </c>
      <c r="H16">
        <f>SUMIFS(明细及反馈核算!$L:$L,明细及反馈核算!$C:$C,A16,明细及反馈核算!$H:$H,$H$2)</f>
        <v>0</v>
      </c>
      <c r="I16">
        <f>SUMIFS(明细及反馈核算!$L:$L,明细及反馈核算!$C:$C,A16,明细及反馈核算!$H:$H,$I$2)</f>
        <v>0</v>
      </c>
      <c r="J16">
        <f>SUMIFS(明细及反馈核算!$L:$L,明细及反馈核算!$C:$C,A16,明细及反馈核算!$H:$H,$J$2)</f>
        <v>0</v>
      </c>
      <c r="K16">
        <f>SUMIFS(明细及反馈核算!$L:$L,明细及反馈核算!$C:$C,A16,明细及反馈核算!$H:$H,$K$2)</f>
        <v>0</v>
      </c>
      <c r="L16">
        <f>SUMIFS(明细及反馈核算!$L:$L,明细及反馈核算!$C:$C,A16,明细及反馈核算!$H:$H,$L$2)</f>
        <v>0</v>
      </c>
    </row>
    <row r="17" spans="1:12" ht="16.5" x14ac:dyDescent="0.15">
      <c r="A17" s="3" t="s">
        <v>38</v>
      </c>
      <c r="B17">
        <f>SUMIFS(明细及反馈核算!$L:$L,明细及反馈核算!$C:$C,A17,明细及反馈核算!$H:$H,$B$2)</f>
        <v>3000</v>
      </c>
      <c r="C17">
        <f>SUMIFS(明细及反馈核算!$L:$L,明细及反馈核算!$C:$C,A17,明细及反馈核算!$H:$H,$C$2)</f>
        <v>2666</v>
      </c>
      <c r="D17">
        <f>SUMIFS(明细及反馈核算!$L:$L,明细及反馈核算!$C:$C,A17,明细及反馈核算!$H:$H,$D$2)</f>
        <v>1500</v>
      </c>
      <c r="E17">
        <f>SUMIFS(明细及反馈核算!$L:$L,明细及反馈核算!$C:$C,A17,明细及反馈核算!$H:$H,$E$2)</f>
        <v>1500</v>
      </c>
      <c r="F17">
        <f>SUMIFS(明细及反馈核算!$L:$L,明细及反馈核算!$C:$C,A17,明细及反馈核算!$H:$H,$F$2)</f>
        <v>1000</v>
      </c>
      <c r="G17">
        <f>SUMIFS(明细及反馈核算!$L:$L,明细及反馈核算!$C:$C,A17,明细及反馈核算!$H:$H,$G$2)</f>
        <v>1745</v>
      </c>
      <c r="H17">
        <f>SUMIFS(明细及反馈核算!$L:$L,明细及反馈核算!$C:$C,A17,明细及反馈核算!$H:$H,$H$2)</f>
        <v>0</v>
      </c>
      <c r="I17">
        <f>SUMIFS(明细及反馈核算!$L:$L,明细及反馈核算!$C:$C,A17,明细及反馈核算!$H:$H,$I$2)</f>
        <v>0</v>
      </c>
      <c r="J17">
        <f>SUMIFS(明细及反馈核算!$L:$L,明细及反馈核算!$C:$C,A17,明细及反馈核算!$H:$H,$J$2)</f>
        <v>0</v>
      </c>
      <c r="K17">
        <f>SUMIFS(明细及反馈核算!$L:$L,明细及反馈核算!$C:$C,A17,明细及反馈核算!$H:$H,$K$2)</f>
        <v>0</v>
      </c>
      <c r="L17">
        <f>SUMIFS(明细及反馈核算!$L:$L,明细及反馈核算!$C:$C,A17,明细及反馈核算!$H:$H,$L$2)</f>
        <v>0</v>
      </c>
    </row>
    <row r="18" spans="1:12" ht="16.5" x14ac:dyDescent="0.15">
      <c r="A18" s="3" t="s">
        <v>21</v>
      </c>
      <c r="B18">
        <f>SUMIFS(明细及反馈核算!$L:$L,明细及反馈核算!$C:$C,A18,明细及反馈核算!$H:$H,$B$2)</f>
        <v>500</v>
      </c>
      <c r="C18">
        <f>SUMIFS(明细及反馈核算!$L:$L,明细及反馈核算!$C:$C,A18,明细及反馈核算!$H:$H,$C$2)</f>
        <v>500</v>
      </c>
      <c r="D18">
        <f>SUMIFS(明细及反馈核算!$L:$L,明细及反馈核算!$C:$C,A18,明细及反馈核算!$H:$H,$D$2)</f>
        <v>198</v>
      </c>
      <c r="E18">
        <f>SUMIFS(明细及反馈核算!$L:$L,明细及反馈核算!$C:$C,A18,明细及反馈核算!$H:$H,$E$2)</f>
        <v>399</v>
      </c>
      <c r="F18">
        <f>SUMIFS(明细及反馈核算!$L:$L,明细及反馈核算!$C:$C,A18,明细及反馈核算!$H:$H,$F$2)</f>
        <v>0</v>
      </c>
      <c r="G18">
        <f>SUMIFS(明细及反馈核算!$L:$L,明细及反馈核算!$C:$C,A18,明细及反馈核算!$H:$H,$G$2)</f>
        <v>500</v>
      </c>
      <c r="H18">
        <f>SUMIFS(明细及反馈核算!$L:$L,明细及反馈核算!$C:$C,A18,明细及反馈核算!$H:$H,$H$2)</f>
        <v>0</v>
      </c>
      <c r="I18">
        <f>SUMIFS(明细及反馈核算!$L:$L,明细及反馈核算!$C:$C,A18,明细及反馈核算!$H:$H,$I$2)</f>
        <v>0</v>
      </c>
      <c r="J18">
        <f>SUMIFS(明细及反馈核算!$L:$L,明细及反馈核算!$C:$C,A18,明细及反馈核算!$H:$H,$J$2)</f>
        <v>0</v>
      </c>
      <c r="K18">
        <f>SUMIFS(明细及反馈核算!$L:$L,明细及反馈核算!$C:$C,A18,明细及反馈核算!$H:$H,$K$2)</f>
        <v>0</v>
      </c>
      <c r="L18">
        <f>SUMIFS(明细及反馈核算!$L:$L,明细及反馈核算!$C:$C,A18,明细及反馈核算!$H:$H,$L$2)</f>
        <v>0</v>
      </c>
    </row>
    <row r="19" spans="1:12" ht="16.5" x14ac:dyDescent="0.15">
      <c r="A19" s="3" t="s">
        <v>26</v>
      </c>
      <c r="B19">
        <f>SUMIFS(明细及反馈核算!$L:$L,明细及反馈核算!$C:$C,A19,明细及反馈核算!$H:$H,$B$2)</f>
        <v>500</v>
      </c>
      <c r="C19">
        <f>SUMIFS(明细及反馈核算!$L:$L,明细及反馈核算!$C:$C,A19,明细及反馈核算!$H:$H,$C$2)</f>
        <v>500</v>
      </c>
      <c r="D19">
        <f>SUMIFS(明细及反馈核算!$L:$L,明细及反馈核算!$C:$C,A19,明细及反馈核算!$H:$H,$D$2)</f>
        <v>1000</v>
      </c>
      <c r="E19">
        <f>SUMIFS(明细及反馈核算!$L:$L,明细及反馈核算!$C:$C,A19,明细及反馈核算!$H:$H,$E$2)</f>
        <v>1000</v>
      </c>
      <c r="F19">
        <f>SUMIFS(明细及反馈核算!$L:$L,明细及反馈核算!$C:$C,A19,明细及反馈核算!$H:$H,$F$2)</f>
        <v>1000</v>
      </c>
      <c r="G19">
        <f>SUMIFS(明细及反馈核算!$L:$L,明细及反馈核算!$C:$C,A19,明细及反馈核算!$H:$H,$G$2)</f>
        <v>500</v>
      </c>
      <c r="H19">
        <f>SUMIFS(明细及反馈核算!$L:$L,明细及反馈核算!$C:$C,A19,明细及反馈核算!$H:$H,$H$2)</f>
        <v>0</v>
      </c>
      <c r="I19">
        <f>SUMIFS(明细及反馈核算!$L:$L,明细及反馈核算!$C:$C,A19,明细及反馈核算!$H:$H,$I$2)</f>
        <v>0</v>
      </c>
      <c r="J19">
        <f>SUMIFS(明细及反馈核算!$L:$L,明细及反馈核算!$C:$C,A19,明细及反馈核算!$H:$H,$J$2)</f>
        <v>0</v>
      </c>
      <c r="K19">
        <f>SUMIFS(明细及反馈核算!$L:$L,明细及反馈核算!$C:$C,A19,明细及反馈核算!$H:$H,$K$2)</f>
        <v>0</v>
      </c>
      <c r="L19">
        <f>SUMIFS(明细及反馈核算!$L:$L,明细及反馈核算!$C:$C,A19,明细及反馈核算!$H:$H,$L$2)</f>
        <v>0</v>
      </c>
    </row>
    <row r="20" spans="1:12" ht="16.5" x14ac:dyDescent="0.15">
      <c r="A20" s="3" t="s">
        <v>17</v>
      </c>
      <c r="B20">
        <f>SUMIFS(明细及反馈核算!$L:$L,明细及反馈核算!$C:$C,A20,明细及反馈核算!$H:$H,$B$2)</f>
        <v>1000</v>
      </c>
      <c r="C20">
        <f>SUMIFS(明细及反馈核算!$L:$L,明细及反馈核算!$C:$C,A20,明细及反馈核算!$H:$H,$C$2)</f>
        <v>500</v>
      </c>
      <c r="D20">
        <f>SUMIFS(明细及反馈核算!$L:$L,明细及反馈核算!$C:$C,A20,明细及反馈核算!$H:$H,$D$2)</f>
        <v>500</v>
      </c>
      <c r="E20">
        <f>SUMIFS(明细及反馈核算!$L:$L,明细及反馈核算!$C:$C,A20,明细及反馈核算!$H:$H,$E$2)</f>
        <v>0</v>
      </c>
      <c r="F20">
        <f>SUMIFS(明细及反馈核算!$L:$L,明细及反馈核算!$C:$C,A20,明细及反馈核算!$H:$H,$F$2)</f>
        <v>198</v>
      </c>
      <c r="G20">
        <f>SUMIFS(明细及反馈核算!$L:$L,明细及反馈核算!$C:$C,A20,明细及反馈核算!$H:$H,$G$2)</f>
        <v>1500</v>
      </c>
      <c r="H20">
        <f>SUMIFS(明细及反馈核算!$L:$L,明细及反馈核算!$C:$C,A20,明细及反馈核算!$H:$H,$H$2)</f>
        <v>0</v>
      </c>
      <c r="I20">
        <f>SUMIFS(明细及反馈核算!$L:$L,明细及反馈核算!$C:$C,A20,明细及反馈核算!$H:$H,$I$2)</f>
        <v>0</v>
      </c>
      <c r="J20">
        <f>SUMIFS(明细及反馈核算!$L:$L,明细及反馈核算!$C:$C,A20,明细及反馈核算!$H:$H,$J$2)</f>
        <v>0</v>
      </c>
      <c r="K20">
        <f>SUMIFS(明细及反馈核算!$L:$L,明细及反馈核算!$C:$C,A20,明细及反馈核算!$H:$H,$K$2)</f>
        <v>0</v>
      </c>
      <c r="L20">
        <f>SUMIFS(明细及反馈核算!$L:$L,明细及反馈核算!$C:$C,A20,明细及反馈核算!$H:$H,$L$2)</f>
        <v>0</v>
      </c>
    </row>
    <row r="21" spans="1:12" ht="16.5" x14ac:dyDescent="0.15">
      <c r="A21" s="3" t="s">
        <v>27</v>
      </c>
      <c r="B21">
        <f>SUMIFS(明细及反馈核算!$L:$L,明细及反馈核算!$C:$C,A21,明细及反馈核算!$H:$H,$B$2)</f>
        <v>1000</v>
      </c>
      <c r="C21">
        <f>SUMIFS(明细及反馈核算!$L:$L,明细及反馈核算!$C:$C,A21,明细及反馈核算!$H:$H,$C$2)</f>
        <v>2000</v>
      </c>
      <c r="D21">
        <f>SUMIFS(明细及反馈核算!$L:$L,明细及反馈核算!$C:$C,A21,明细及反馈核算!$H:$H,$D$2)</f>
        <v>500</v>
      </c>
      <c r="E21">
        <f>SUMIFS(明细及反馈核算!$L:$L,明细及反馈核算!$C:$C,A21,明细及反馈核算!$H:$H,$E$2)</f>
        <v>1000</v>
      </c>
      <c r="F21">
        <f>SUMIFS(明细及反馈核算!$L:$L,明细及反馈核算!$C:$C,A21,明细及反馈核算!$H:$H,$F$2)</f>
        <v>200</v>
      </c>
      <c r="G21">
        <f>SUMIFS(明细及反馈核算!$L:$L,明细及反馈核算!$C:$C,A21,明细及反馈核算!$H:$H,$G$2)</f>
        <v>0</v>
      </c>
      <c r="H21">
        <f>SUMIFS(明细及反馈核算!$L:$L,明细及反馈核算!$C:$C,A21,明细及反馈核算!$H:$H,$H$2)</f>
        <v>0</v>
      </c>
      <c r="I21">
        <f>SUMIFS(明细及反馈核算!$L:$L,明细及反馈核算!$C:$C,A21,明细及反馈核算!$H:$H,$I$2)</f>
        <v>0</v>
      </c>
      <c r="J21">
        <f>SUMIFS(明细及反馈核算!$L:$L,明细及反馈核算!$C:$C,A21,明细及反馈核算!$H:$H,$J$2)</f>
        <v>0</v>
      </c>
      <c r="K21">
        <f>SUMIFS(明细及反馈核算!$L:$L,明细及反馈核算!$C:$C,A21,明细及反馈核算!$H:$H,$K$2)</f>
        <v>0</v>
      </c>
      <c r="L21">
        <f>SUMIFS(明细及反馈核算!$L:$L,明细及反馈核算!$C:$C,A21,明细及反馈核算!$H:$H,$L$2)</f>
        <v>0</v>
      </c>
    </row>
    <row r="22" spans="1:12" ht="16.5" x14ac:dyDescent="0.15">
      <c r="A22" s="3" t="s">
        <v>10</v>
      </c>
      <c r="B22">
        <f>SUMIFS(明细及反馈核算!$L:$L,明细及反馈核算!$C:$C,A22,明细及反馈核算!$H:$H,$B$2)</f>
        <v>1000</v>
      </c>
      <c r="C22">
        <f>SUMIFS(明细及反馈核算!$L:$L,明细及反馈核算!$C:$C,A22,明细及反馈核算!$H:$H,$C$2)</f>
        <v>500</v>
      </c>
      <c r="D22">
        <f>SUMIFS(明细及反馈核算!$L:$L,明细及反馈核算!$C:$C,A22,明细及反馈核算!$H:$H,$D$2)</f>
        <v>0</v>
      </c>
      <c r="E22">
        <f>SUMIFS(明细及反馈核算!$L:$L,明细及反馈核算!$C:$C,A22,明细及反馈核算!$H:$H,$E$2)</f>
        <v>0</v>
      </c>
      <c r="F22">
        <f>SUMIFS(明细及反馈核算!$L:$L,明细及反馈核算!$C:$C,A22,明细及反馈核算!$H:$H,$F$2)</f>
        <v>0</v>
      </c>
      <c r="G22">
        <f>SUMIFS(明细及反馈核算!$L:$L,明细及反馈核算!$C:$C,A22,明细及反馈核算!$H:$H,$G$2)</f>
        <v>0</v>
      </c>
      <c r="H22">
        <f>SUMIFS(明细及反馈核算!$L:$L,明细及反馈核算!$C:$C,A22,明细及反馈核算!$H:$H,$H$2)</f>
        <v>0</v>
      </c>
      <c r="I22">
        <f>SUMIFS(明细及反馈核算!$L:$L,明细及反馈核算!$C:$C,A22,明细及反馈核算!$H:$H,$I$2)</f>
        <v>0</v>
      </c>
      <c r="J22">
        <f>SUMIFS(明细及反馈核算!$L:$L,明细及反馈核算!$C:$C,A22,明细及反馈核算!$H:$H,$J$2)</f>
        <v>0</v>
      </c>
      <c r="K22">
        <f>SUMIFS(明细及反馈核算!$L:$L,明细及反馈核算!$C:$C,A22,明细及反馈核算!$H:$H,$K$2)</f>
        <v>0</v>
      </c>
      <c r="L22">
        <f>SUMIFS(明细及反馈核算!$L:$L,明细及反馈核算!$C:$C,A22,明细及反馈核算!$H:$H,$L$2)</f>
        <v>0</v>
      </c>
    </row>
    <row r="23" spans="1:12" ht="16.5" x14ac:dyDescent="0.15">
      <c r="A23" s="3" t="s">
        <v>37</v>
      </c>
      <c r="B23">
        <f>SUMIFS(明细及反馈核算!$L:$L,明细及反馈核算!$C:$C,A23,明细及反馈核算!$H:$H,$B$2)</f>
        <v>1000</v>
      </c>
      <c r="C23">
        <f>SUMIFS(明细及反馈核算!$L:$L,明细及反馈核算!$C:$C,A23,明细及反馈核算!$H:$H,$C$2)</f>
        <v>1000</v>
      </c>
      <c r="D23">
        <f>SUMIFS(明细及反馈核算!$L:$L,明细及反馈核算!$C:$C,A23,明细及反馈核算!$H:$H,$D$2)</f>
        <v>1000</v>
      </c>
      <c r="E23">
        <f>SUMIFS(明细及反馈核算!$L:$L,明细及反馈核算!$C:$C,A23,明细及反馈核算!$H:$H,$E$2)</f>
        <v>0</v>
      </c>
      <c r="F23">
        <f>SUMIFS(明细及反馈核算!$L:$L,明细及反馈核算!$C:$C,A23,明细及反馈核算!$H:$H,$F$2)</f>
        <v>0</v>
      </c>
      <c r="G23">
        <f>SUMIFS(明细及反馈核算!$L:$L,明细及反馈核算!$C:$C,A23,明细及反馈核算!$H:$H,$G$2)</f>
        <v>500</v>
      </c>
      <c r="H23">
        <f>SUMIFS(明细及反馈核算!$L:$L,明细及反馈核算!$C:$C,A23,明细及反馈核算!$H:$H,$H$2)</f>
        <v>0</v>
      </c>
      <c r="I23">
        <f>SUMIFS(明细及反馈核算!$L:$L,明细及反馈核算!$C:$C,A23,明细及反馈核算!$H:$H,$I$2)</f>
        <v>0</v>
      </c>
      <c r="J23">
        <f>SUMIFS(明细及反馈核算!$L:$L,明细及反馈核算!$C:$C,A23,明细及反馈核算!$H:$H,$J$2)</f>
        <v>0</v>
      </c>
      <c r="K23">
        <f>SUMIFS(明细及反馈核算!$L:$L,明细及反馈核算!$C:$C,A23,明细及反馈核算!$H:$H,$K$2)</f>
        <v>0</v>
      </c>
      <c r="L23">
        <f>SUMIFS(明细及反馈核算!$L:$L,明细及反馈核算!$C:$C,A23,明细及反馈核算!$H:$H,$L$2)</f>
        <v>0</v>
      </c>
    </row>
    <row r="24" spans="1:12" ht="16.5" x14ac:dyDescent="0.15">
      <c r="A24" s="3">
        <v>468</v>
      </c>
      <c r="B24">
        <f>SUMIFS(明细及反馈核算!$L:$L,明细及反馈核算!$C:$C,A24,明细及反馈核算!$H:$H,$B$2)</f>
        <v>500</v>
      </c>
      <c r="C24">
        <f>SUMIFS(明细及反馈核算!$L:$L,明细及反馈核算!$C:$C,A24,明细及反馈核算!$H:$H,$C$2)</f>
        <v>3500</v>
      </c>
      <c r="D24">
        <f>SUMIFS(明细及反馈核算!$L:$L,明细及反馈核算!$C:$C,A24,明细及反馈核算!$H:$H,$D$2)</f>
        <v>0</v>
      </c>
      <c r="E24">
        <f>SUMIFS(明细及反馈核算!$L:$L,明细及反馈核算!$C:$C,A24,明细及反馈核算!$H:$H,$E$2)</f>
        <v>500</v>
      </c>
      <c r="F24">
        <f>SUMIFS(明细及反馈核算!$L:$L,明细及反馈核算!$C:$C,A24,明细及反馈核算!$H:$H,$F$2)</f>
        <v>0</v>
      </c>
      <c r="G24">
        <f>SUMIFS(明细及反馈核算!$L:$L,明细及反馈核算!$C:$C,A24,明细及反馈核算!$H:$H,$G$2)</f>
        <v>500</v>
      </c>
      <c r="H24">
        <f>SUMIFS(明细及反馈核算!$L:$L,明细及反馈核算!$C:$C,A24,明细及反馈核算!$H:$H,$H$2)</f>
        <v>0</v>
      </c>
      <c r="I24">
        <f>SUMIFS(明细及反馈核算!$L:$L,明细及反馈核算!$C:$C,A24,明细及反馈核算!$H:$H,$I$2)</f>
        <v>0</v>
      </c>
      <c r="J24">
        <f>SUMIFS(明细及反馈核算!$L:$L,明细及反馈核算!$C:$C,A24,明细及反馈核算!$H:$H,$J$2)</f>
        <v>0</v>
      </c>
      <c r="K24">
        <f>SUMIFS(明细及反馈核算!$L:$L,明细及反馈核算!$C:$C,A24,明细及反馈核算!$H:$H,$K$2)</f>
        <v>0</v>
      </c>
      <c r="L24">
        <f>SUMIFS(明细及反馈核算!$L:$L,明细及反馈核算!$C:$C,A24,明细及反馈核算!$H:$H,$L$2)</f>
        <v>0</v>
      </c>
    </row>
    <row r="25" spans="1:12" ht="16.5" x14ac:dyDescent="0.15">
      <c r="A25" s="3" t="s">
        <v>41</v>
      </c>
      <c r="B25">
        <f>SUMIFS(明细及反馈核算!$L:$L,明细及反馈核算!$C:$C,A25,明细及反馈核算!$H:$H,$B$2)</f>
        <v>0</v>
      </c>
      <c r="C25">
        <f>SUMIFS(明细及反馈核算!$L:$L,明细及反馈核算!$C:$C,A25,明细及反馈核算!$H:$H,$C$2)</f>
        <v>0</v>
      </c>
      <c r="D25">
        <f>SUMIFS(明细及反馈核算!$L:$L,明细及反馈核算!$C:$C,A25,明细及反馈核算!$H:$H,$D$2)</f>
        <v>0</v>
      </c>
      <c r="E25">
        <f>SUMIFS(明细及反馈核算!$L:$L,明细及反馈核算!$C:$C,A25,明细及反馈核算!$H:$H,$E$2)</f>
        <v>1000</v>
      </c>
      <c r="F25">
        <f>SUMIFS(明细及反馈核算!$L:$L,明细及反馈核算!$C:$C,A25,明细及反馈核算!$H:$H,$F$2)</f>
        <v>0</v>
      </c>
      <c r="G25">
        <f>SUMIFS(明细及反馈核算!$L:$L,明细及反馈核算!$C:$C,A25,明细及反馈核算!$H:$H,$G$2)</f>
        <v>500</v>
      </c>
      <c r="H25">
        <f>SUMIFS(明细及反馈核算!$L:$L,明细及反馈核算!$C:$C,A25,明细及反馈核算!$H:$H,$H$2)</f>
        <v>0</v>
      </c>
      <c r="I25">
        <f>SUMIFS(明细及反馈核算!$L:$L,明细及反馈核算!$C:$C,A25,明细及反馈核算!$H:$H,$I$2)</f>
        <v>0</v>
      </c>
      <c r="J25">
        <f>SUMIFS(明细及反馈核算!$L:$L,明细及反馈核算!$C:$C,A25,明细及反馈核算!$H:$H,$J$2)</f>
        <v>0</v>
      </c>
      <c r="K25">
        <f>SUMIFS(明细及反馈核算!$L:$L,明细及反馈核算!$C:$C,A25,明细及反馈核算!$H:$H,$K$2)</f>
        <v>0</v>
      </c>
      <c r="L25">
        <f>SUMIFS(明细及反馈核算!$L:$L,明细及反馈核算!$C:$C,A25,明细及反馈核算!$H:$H,$L$2)</f>
        <v>0</v>
      </c>
    </row>
    <row r="26" spans="1:12" ht="16.5" x14ac:dyDescent="0.15">
      <c r="A26" s="3" t="s">
        <v>25</v>
      </c>
      <c r="B26">
        <f>SUMIFS(明细及反馈核算!$L:$L,明细及反馈核算!$C:$C,A26,明细及反馈核算!$H:$H,$B$2)</f>
        <v>500</v>
      </c>
      <c r="C26">
        <f>SUMIFS(明细及反馈核算!$L:$L,明细及反馈核算!$C:$C,A26,明细及反馈核算!$H:$H,$C$2)</f>
        <v>500</v>
      </c>
      <c r="D26">
        <f>SUMIFS(明细及反馈核算!$L:$L,明细及反馈核算!$C:$C,A26,明细及反馈核算!$H:$H,$D$2)</f>
        <v>500</v>
      </c>
      <c r="E26">
        <f>SUMIFS(明细及反馈核算!$L:$L,明细及反馈核算!$C:$C,A26,明细及反馈核算!$H:$H,$E$2)</f>
        <v>0</v>
      </c>
      <c r="F26">
        <f>SUMIFS(明细及反馈核算!$L:$L,明细及反馈核算!$C:$C,A26,明细及反馈核算!$H:$H,$F$2)</f>
        <v>0</v>
      </c>
      <c r="G26">
        <f>SUMIFS(明细及反馈核算!$L:$L,明细及反馈核算!$C:$C,A26,明细及反馈核算!$H:$H,$G$2)</f>
        <v>2000</v>
      </c>
      <c r="H26">
        <f>SUMIFS(明细及反馈核算!$L:$L,明细及反馈核算!$C:$C,A26,明细及反馈核算!$H:$H,$H$2)</f>
        <v>0</v>
      </c>
      <c r="I26">
        <f>SUMIFS(明细及反馈核算!$L:$L,明细及反馈核算!$C:$C,A26,明细及反馈核算!$H:$H,$I$2)</f>
        <v>0</v>
      </c>
      <c r="J26">
        <f>SUMIFS(明细及反馈核算!$L:$L,明细及反馈核算!$C:$C,A26,明细及反馈核算!$H:$H,$J$2)</f>
        <v>0</v>
      </c>
      <c r="K26">
        <f>SUMIFS(明细及反馈核算!$L:$L,明细及反馈核算!$C:$C,A26,明细及反馈核算!$H:$H,$K$2)</f>
        <v>0</v>
      </c>
      <c r="L26">
        <f>SUMIFS(明细及反馈核算!$L:$L,明细及反馈核算!$C:$C,A26,明细及反馈核算!$H:$H,$L$2)</f>
        <v>0</v>
      </c>
    </row>
    <row r="27" spans="1:12" ht="16.5" x14ac:dyDescent="0.15">
      <c r="A27" s="3" t="s">
        <v>18</v>
      </c>
      <c r="B27">
        <f>SUMIFS(明细及反馈核算!$L:$L,明细及反馈核算!$C:$C,A27,明细及反馈核算!$H:$H,$B$2)</f>
        <v>500</v>
      </c>
      <c r="C27">
        <f>SUMIFS(明细及反馈核算!$L:$L,明细及反馈核算!$C:$C,A27,明细及反馈核算!$H:$H,$C$2)</f>
        <v>0</v>
      </c>
      <c r="D27">
        <f>SUMIFS(明细及反馈核算!$L:$L,明细及反馈核算!$C:$C,A27,明细及反馈核算!$H:$H,$D$2)</f>
        <v>500</v>
      </c>
      <c r="E27">
        <f>SUMIFS(明细及反馈核算!$L:$L,明细及反馈核算!$C:$C,A27,明细及反馈核算!$H:$H,$E$2)</f>
        <v>0</v>
      </c>
      <c r="F27">
        <f>SUMIFS(明细及反馈核算!$L:$L,明细及反馈核算!$C:$C,A27,明细及反馈核算!$H:$H,$F$2)</f>
        <v>500</v>
      </c>
      <c r="G27">
        <f>SUMIFS(明细及反馈核算!$L:$L,明细及反馈核算!$C:$C,A27,明细及反馈核算!$H:$H,$G$2)</f>
        <v>0</v>
      </c>
      <c r="H27">
        <f>SUMIFS(明细及反馈核算!$L:$L,明细及反馈核算!$C:$C,A27,明细及反馈核算!$H:$H,$H$2)</f>
        <v>0</v>
      </c>
      <c r="I27">
        <f>SUMIFS(明细及反馈核算!$L:$L,明细及反馈核算!$C:$C,A27,明细及反馈核算!$H:$H,$I$2)</f>
        <v>0</v>
      </c>
      <c r="J27">
        <f>SUMIFS(明细及反馈核算!$L:$L,明细及反馈核算!$C:$C,A27,明细及反馈核算!$H:$H,$J$2)</f>
        <v>0</v>
      </c>
      <c r="K27">
        <f>SUMIFS(明细及反馈核算!$L:$L,明细及反馈核算!$C:$C,A27,明细及反馈核算!$H:$H,$K$2)</f>
        <v>0</v>
      </c>
      <c r="L27">
        <f>SUMIFS(明细及反馈核算!$L:$L,明细及反馈核算!$C:$C,A27,明细及反馈核算!$H:$H,$L$2)</f>
        <v>0</v>
      </c>
    </row>
    <row r="28" spans="1:12" ht="16.5" x14ac:dyDescent="0.15">
      <c r="A28" s="3" t="s">
        <v>23</v>
      </c>
      <c r="B28">
        <f>SUMIFS(明细及反馈核算!$L:$L,明细及反馈核算!$C:$C,A28,明细及反馈核算!$H:$H,$B$2)</f>
        <v>3500</v>
      </c>
      <c r="C28">
        <f>SUMIFS(明细及反馈核算!$L:$L,明细及反馈核算!$C:$C,A28,明细及反馈核算!$H:$H,$C$2)</f>
        <v>1500</v>
      </c>
      <c r="D28">
        <f>SUMIFS(明细及反馈核算!$L:$L,明细及反馈核算!$C:$C,A28,明细及反馈核算!$H:$H,$D$2)</f>
        <v>3000</v>
      </c>
      <c r="E28">
        <f>SUMIFS(明细及反馈核算!$L:$L,明细及反馈核算!$C:$C,A28,明细及反馈核算!$H:$H,$E$2)</f>
        <v>399</v>
      </c>
      <c r="F28">
        <f>SUMIFS(明细及反馈核算!$L:$L,明细及反馈核算!$C:$C,A28,明细及反馈核算!$H:$H,$F$2)</f>
        <v>0</v>
      </c>
      <c r="G28">
        <f>SUMIFS(明细及反馈核算!$L:$L,明细及反馈核算!$C:$C,A28,明细及反馈核算!$H:$H,$G$2)</f>
        <v>0</v>
      </c>
      <c r="H28">
        <f>SUMIFS(明细及反馈核算!$L:$L,明细及反馈核算!$C:$C,A28,明细及反馈核算!$H:$H,$H$2)</f>
        <v>0</v>
      </c>
      <c r="I28">
        <f>SUMIFS(明细及反馈核算!$L:$L,明细及反馈核算!$C:$C,A28,明细及反馈核算!$H:$H,$I$2)</f>
        <v>0</v>
      </c>
      <c r="J28">
        <f>SUMIFS(明细及反馈核算!$L:$L,明细及反馈核算!$C:$C,A28,明细及反馈核算!$H:$H,$J$2)</f>
        <v>0</v>
      </c>
      <c r="K28">
        <f>SUMIFS(明细及反馈核算!$L:$L,明细及反馈核算!$C:$C,A28,明细及反馈核算!$H:$H,$K$2)</f>
        <v>0</v>
      </c>
      <c r="L28">
        <f>SUMIFS(明细及反馈核算!$L:$L,明细及反馈核算!$C:$C,A28,明细及反馈核算!$H:$H,$L$2)</f>
        <v>0</v>
      </c>
    </row>
    <row r="29" spans="1:12" ht="16.5" x14ac:dyDescent="0.15">
      <c r="A29" s="3" t="s">
        <v>31</v>
      </c>
      <c r="B29">
        <f>SUMIFS(明细及反馈核算!$L:$L,明细及反馈核算!$C:$C,A29,明细及反馈核算!$H:$H,$B$2)</f>
        <v>1500</v>
      </c>
      <c r="C29">
        <f>SUMIFS(明细及反馈核算!$L:$L,明细及反馈核算!$C:$C,A29,明细及反馈核算!$H:$H,$C$2)</f>
        <v>1000</v>
      </c>
      <c r="D29">
        <f>SUMIFS(明细及反馈核算!$L:$L,明细及反馈核算!$C:$C,A29,明细及反馈核算!$H:$H,$D$2)</f>
        <v>1000</v>
      </c>
      <c r="E29">
        <f>SUMIFS(明细及反馈核算!$L:$L,明细及反馈核算!$C:$C,A29,明细及反馈核算!$H:$H,$E$2)</f>
        <v>0</v>
      </c>
      <c r="F29">
        <f>SUMIFS(明细及反馈核算!$L:$L,明细及反馈核算!$C:$C,A29,明细及反馈核算!$H:$H,$F$2)</f>
        <v>1000</v>
      </c>
      <c r="G29">
        <f>SUMIFS(明细及反馈核算!$L:$L,明细及反馈核算!$C:$C,A29,明细及反馈核算!$H:$H,$G$2)</f>
        <v>1000</v>
      </c>
      <c r="H29">
        <f>SUMIFS(明细及反馈核算!$L:$L,明细及反馈核算!$C:$C,A29,明细及反馈核算!$H:$H,$H$2)</f>
        <v>0</v>
      </c>
      <c r="I29">
        <f>SUMIFS(明细及反馈核算!$L:$L,明细及反馈核算!$C:$C,A29,明细及反馈核算!$H:$H,$I$2)</f>
        <v>0</v>
      </c>
      <c r="J29">
        <f>SUMIFS(明细及反馈核算!$L:$L,明细及反馈核算!$C:$C,A29,明细及反馈核算!$H:$H,$J$2)</f>
        <v>0</v>
      </c>
      <c r="K29">
        <f>SUMIFS(明细及反馈核算!$L:$L,明细及反馈核算!$C:$C,A29,明细及反馈核算!$H:$H,$K$2)</f>
        <v>0</v>
      </c>
      <c r="L29">
        <f>SUMIFS(明细及反馈核算!$L:$L,明细及反馈核算!$C:$C,A29,明细及反馈核算!$H:$H,$L$2)</f>
        <v>0</v>
      </c>
    </row>
  </sheetData>
  <sheetProtection formatCells="0" formatColumns="0" formatRows="0" insertColumns="0" insertRows="0" insertHyperlinks="0" deleteColumns="0" deleteRows="0" sort="0" autoFilter="0" pivotTables="0"/>
  <phoneticPr fontId="8" type="noConversion"/>
  <conditionalFormatting sqref="A1">
    <cfRule type="duplicateValues" dxfId="7" priority="3"/>
  </conditionalFormatting>
  <conditionalFormatting sqref="A1:A26 A30:A1048576">
    <cfRule type="duplicateValues" dxfId="6" priority="4"/>
  </conditionalFormatting>
  <conditionalFormatting sqref="A1:A1048576">
    <cfRule type="duplicateValues" dxfId="5" priority="1"/>
  </conditionalFormatting>
  <conditionalFormatting sqref="A27:A29">
    <cfRule type="duplicateValues" dxfId="4" priority="2"/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30"/>
  <sheetViews>
    <sheetView workbookViewId="0">
      <selection activeCell="E31" sqref="E31"/>
    </sheetView>
  </sheetViews>
  <sheetFormatPr defaultColWidth="9" defaultRowHeight="13.5" x14ac:dyDescent="0.15"/>
  <cols>
    <col min="1" max="1" width="13.375" customWidth="1"/>
    <col min="2" max="2" width="11.875" style="1" customWidth="1"/>
    <col min="3" max="15" width="9" style="1"/>
  </cols>
  <sheetData>
    <row r="2" spans="1:15" x14ac:dyDescent="0.15">
      <c r="B2" s="1">
        <f>SUM(B4:B30)</f>
        <v>175</v>
      </c>
      <c r="C2" s="1">
        <f>SUM(C4:C30)</f>
        <v>0</v>
      </c>
      <c r="D2" s="1">
        <f t="shared" ref="D2:N2" si="0">SUM(D4:D30)</f>
        <v>47</v>
      </c>
      <c r="E2" s="1">
        <f t="shared" si="0"/>
        <v>41</v>
      </c>
      <c r="F2" s="1">
        <f t="shared" si="0"/>
        <v>30</v>
      </c>
      <c r="G2" s="1">
        <f t="shared" si="0"/>
        <v>19</v>
      </c>
      <c r="H2" s="1">
        <f t="shared" si="0"/>
        <v>17</v>
      </c>
      <c r="I2" s="1">
        <f t="shared" si="0"/>
        <v>21</v>
      </c>
      <c r="J2" s="1">
        <f t="shared" si="0"/>
        <v>0</v>
      </c>
      <c r="K2" s="1">
        <f t="shared" si="0"/>
        <v>0</v>
      </c>
      <c r="L2" s="1">
        <f t="shared" si="0"/>
        <v>0</v>
      </c>
      <c r="M2" s="1">
        <f t="shared" si="0"/>
        <v>0</v>
      </c>
      <c r="N2" s="1">
        <f t="shared" si="0"/>
        <v>0</v>
      </c>
    </row>
    <row r="3" spans="1:15" ht="16.5" x14ac:dyDescent="0.15">
      <c r="A3" s="2" t="s">
        <v>1</v>
      </c>
      <c r="B3" s="1" t="s">
        <v>544</v>
      </c>
      <c r="C3" s="1" t="s">
        <v>545</v>
      </c>
      <c r="D3" s="1" t="s">
        <v>73</v>
      </c>
      <c r="E3" s="1" t="s">
        <v>209</v>
      </c>
      <c r="F3" s="1" t="s">
        <v>315</v>
      </c>
      <c r="G3" s="1" t="s">
        <v>390</v>
      </c>
      <c r="H3" s="1" t="s">
        <v>429</v>
      </c>
      <c r="I3" s="1" t="s">
        <v>463</v>
      </c>
      <c r="J3" s="1" t="s">
        <v>516</v>
      </c>
      <c r="K3" s="1" t="s">
        <v>517</v>
      </c>
      <c r="L3" s="1" t="s">
        <v>518</v>
      </c>
      <c r="M3" s="1" t="s">
        <v>519</v>
      </c>
      <c r="N3" s="1" t="s">
        <v>520</v>
      </c>
      <c r="O3" s="1" t="s">
        <v>245</v>
      </c>
    </row>
    <row r="4" spans="1:15" ht="16.5" x14ac:dyDescent="0.15">
      <c r="A4" s="3" t="s">
        <v>28</v>
      </c>
      <c r="B4" s="1">
        <f>SUM(C4:N4)</f>
        <v>5</v>
      </c>
      <c r="C4" s="1">
        <f>COUNTIFS(明细及反馈核算!$C:$C,$A$4,明细及反馈核算!$H:$H,C3)</f>
        <v>0</v>
      </c>
      <c r="D4" s="1">
        <f>COUNTIFS(明细及反馈核算!$C:$C,A4,明细及反馈核算!$H:$H,$D$3)</f>
        <v>1</v>
      </c>
      <c r="E4" s="1">
        <f>COUNTIFS(明细及反馈核算!$C:$C,A4,明细及反馈核算!$H:$H,$E$3)</f>
        <v>1</v>
      </c>
      <c r="F4" s="1">
        <f>COUNTIFS(明细及反馈核算!$C:$C,A4,明细及反馈核算!$H:$H,$F$3)</f>
        <v>1</v>
      </c>
      <c r="G4" s="1">
        <f>COUNTIFS(明细及反馈核算!$C:$C,A4,明细及反馈核算!$H:$H,$G$3)</f>
        <v>0</v>
      </c>
      <c r="H4" s="1">
        <f>COUNTIFS(明细及反馈核算!$C:$C,A4,明细及反馈核算!$H:$H,$H$3)</f>
        <v>1</v>
      </c>
      <c r="I4" s="1">
        <f>COUNTIFS(明细及反馈核算!$C:$C,A4,明细及反馈核算!$H:$H,$I$3)</f>
        <v>1</v>
      </c>
      <c r="J4" s="1">
        <f>COUNTIFS(明细及反馈核算!$C:$C,A4,明细及反馈核算!$H:$H,$J$3)</f>
        <v>0</v>
      </c>
      <c r="K4" s="1">
        <f>COUNTIFS(明细及反馈核算!$C:$C,A4,明细及反馈核算!$H:$H,$K$3)</f>
        <v>0</v>
      </c>
      <c r="L4" s="1">
        <f>COUNTIFS(明细及反馈核算!$C:$C,A4,明细及反馈核算!$H:$H,$L$3)</f>
        <v>0</v>
      </c>
      <c r="M4" s="1">
        <f>COUNTIFS(明细及反馈核算!$C:$C,A4,明细及反馈核算!$H:$H,$M$3)</f>
        <v>0</v>
      </c>
      <c r="N4" s="1">
        <f>COUNTIFS(明细及反馈核算!$C:$C,A4,明细及反馈核算!$H:$H,$N$3)</f>
        <v>0</v>
      </c>
      <c r="O4" s="1">
        <f>SUM(C4:N4)</f>
        <v>5</v>
      </c>
    </row>
    <row r="5" spans="1:15" ht="16.5" x14ac:dyDescent="0.15">
      <c r="A5" s="3" t="s">
        <v>36</v>
      </c>
      <c r="B5" s="1">
        <f t="shared" ref="B5:B30" si="1">SUM(C5:N5)</f>
        <v>8</v>
      </c>
      <c r="C5" s="1">
        <f>COUNTIFS(明细及反馈核算!$C:$C,A5,明细及反馈核算!$H:$H,$C$3)</f>
        <v>0</v>
      </c>
      <c r="D5" s="1">
        <f>COUNTIFS(明细及反馈核算!$C:$C,A5,明细及反馈核算!$H:$H,$D$3)</f>
        <v>2</v>
      </c>
      <c r="E5" s="1">
        <f>COUNTIFS(明细及反馈核算!$C:$C,A5,明细及反馈核算!$H:$H,$E$3)</f>
        <v>2</v>
      </c>
      <c r="F5" s="1">
        <f>COUNTIFS(明细及反馈核算!$C:$C,A5,明细及反馈核算!$H:$H,$F$3)</f>
        <v>1</v>
      </c>
      <c r="G5" s="1">
        <f>COUNTIFS(明细及反馈核算!$C:$C,A5,明细及反馈核算!$H:$H,$G$3)</f>
        <v>1</v>
      </c>
      <c r="H5" s="1">
        <f>COUNTIFS(明细及反馈核算!$C:$C,A5,明细及反馈核算!$H:$H,$H$3)</f>
        <v>2</v>
      </c>
      <c r="I5" s="1">
        <f>COUNTIFS(明细及反馈核算!$C:$C,A5,明细及反馈核算!$H:$H,$I$3)</f>
        <v>0</v>
      </c>
      <c r="J5" s="1">
        <f>COUNTIFS(明细及反馈核算!$C:$C,A5,明细及反馈核算!$H:$H,$J$3)</f>
        <v>0</v>
      </c>
      <c r="K5" s="1">
        <f>COUNTIFS(明细及反馈核算!$C:$C,A5,明细及反馈核算!$H:$H,$K$3)</f>
        <v>0</v>
      </c>
      <c r="L5" s="1">
        <f>COUNTIFS(明细及反馈核算!$C:$C,A5,明细及反馈核算!$H:$H,$L$3)</f>
        <v>0</v>
      </c>
      <c r="M5" s="1">
        <f>COUNTIFS(明细及反馈核算!$C:$C,A5,明细及反馈核算!$H:$H,$M$3)</f>
        <v>0</v>
      </c>
      <c r="N5" s="1">
        <f>COUNTIFS(明细及反馈核算!$C:$C,A5,明细及反馈核算!$H:$H,$N$3)</f>
        <v>0</v>
      </c>
      <c r="O5" s="1">
        <f t="shared" ref="O5:O30" si="2">SUM(C5:N5)</f>
        <v>8</v>
      </c>
    </row>
    <row r="6" spans="1:15" ht="16.5" x14ac:dyDescent="0.15">
      <c r="A6" s="3" t="s">
        <v>24</v>
      </c>
      <c r="B6" s="1">
        <f t="shared" si="1"/>
        <v>13</v>
      </c>
      <c r="C6" s="1">
        <f>COUNTIFS(明细及反馈核算!$C:$C,A6,明细及反馈核算!$H:$H,$C$3)</f>
        <v>0</v>
      </c>
      <c r="D6" s="1">
        <f>COUNTIFS(明细及反馈核算!$C:$C,A6,明细及反馈核算!$H:$H,$D$3)</f>
        <v>6</v>
      </c>
      <c r="E6" s="1">
        <f>COUNTIFS(明细及反馈核算!$C:$C,A6,明细及反馈核算!$H:$H,$E$3)</f>
        <v>2</v>
      </c>
      <c r="F6" s="1">
        <f>COUNTIFS(明细及反馈核算!$C:$C,A6,明细及反馈核算!$H:$H,$F$3)</f>
        <v>3</v>
      </c>
      <c r="G6" s="1">
        <f>COUNTIFS(明细及反馈核算!$C:$C,A6,明细及反馈核算!$H:$H,$G$3)</f>
        <v>1</v>
      </c>
      <c r="H6" s="1">
        <f>COUNTIFS(明细及反馈核算!$C:$C,A6,明细及反馈核算!$H:$H,$H$3)</f>
        <v>0</v>
      </c>
      <c r="I6" s="1">
        <f>COUNTIFS(明细及反馈核算!$C:$C,A6,明细及反馈核算!$H:$H,$I$3)</f>
        <v>1</v>
      </c>
      <c r="J6" s="1">
        <f>COUNTIFS(明细及反馈核算!$C:$C,A6,明细及反馈核算!$H:$H,$J$3)</f>
        <v>0</v>
      </c>
      <c r="K6" s="1">
        <f>COUNTIFS(明细及反馈核算!$C:$C,A6,明细及反馈核算!$H:$H,$K$3)</f>
        <v>0</v>
      </c>
      <c r="L6" s="1">
        <f>COUNTIFS(明细及反馈核算!$C:$C,A6,明细及反馈核算!$H:$H,$L$3)</f>
        <v>0</v>
      </c>
      <c r="M6" s="1">
        <f>COUNTIFS(明细及反馈核算!$C:$C,A6,明细及反馈核算!$H:$H,$M$3)</f>
        <v>0</v>
      </c>
      <c r="N6" s="1">
        <f>COUNTIFS(明细及反馈核算!$C:$C,A6,明细及反馈核算!$H:$H,$N$3)</f>
        <v>0</v>
      </c>
      <c r="O6" s="1">
        <f t="shared" si="2"/>
        <v>13</v>
      </c>
    </row>
    <row r="7" spans="1:15" ht="16.5" x14ac:dyDescent="0.15">
      <c r="A7" s="3" t="s">
        <v>30</v>
      </c>
      <c r="B7" s="1">
        <f t="shared" si="1"/>
        <v>6</v>
      </c>
      <c r="C7" s="1">
        <f>COUNTIFS(明细及反馈核算!$C:$C,A7,明细及反馈核算!$H:$H,$C$3)</f>
        <v>0</v>
      </c>
      <c r="D7" s="1">
        <f>COUNTIFS(明细及反馈核算!$C:$C,A7,明细及反馈核算!$H:$H,$D$3)</f>
        <v>0</v>
      </c>
      <c r="E7" s="1">
        <f>COUNTIFS(明细及反馈核算!$C:$C,A7,明细及反馈核算!$H:$H,$E$3)</f>
        <v>0</v>
      </c>
      <c r="F7" s="1">
        <f>COUNTIFS(明细及反馈核算!$C:$C,A7,明细及反馈核算!$H:$H,$F$3)</f>
        <v>2</v>
      </c>
      <c r="G7" s="1">
        <f>COUNTIFS(明细及反馈核算!$C:$C,A7,明细及反馈核算!$H:$H,$G$3)</f>
        <v>1</v>
      </c>
      <c r="H7" s="1">
        <f>COUNTIFS(明细及反馈核算!$C:$C,A7,明细及反馈核算!$H:$H,$H$3)</f>
        <v>2</v>
      </c>
      <c r="I7" s="1">
        <f>COUNTIFS(明细及反馈核算!$C:$C,A7,明细及反馈核算!$H:$H,$I$3)</f>
        <v>1</v>
      </c>
      <c r="J7" s="1">
        <f>COUNTIFS(明细及反馈核算!$C:$C,A7,明细及反馈核算!$H:$H,$J$3)</f>
        <v>0</v>
      </c>
      <c r="K7" s="1">
        <f>COUNTIFS(明细及反馈核算!$C:$C,A7,明细及反馈核算!$H:$H,$K$3)</f>
        <v>0</v>
      </c>
      <c r="L7" s="1">
        <f>COUNTIFS(明细及反馈核算!$C:$C,A7,明细及反馈核算!$H:$H,$L$3)</f>
        <v>0</v>
      </c>
      <c r="M7" s="1">
        <f>COUNTIFS(明细及反馈核算!$C:$C,A7,明细及反馈核算!$H:$H,$M$3)</f>
        <v>0</v>
      </c>
      <c r="N7" s="1">
        <f>COUNTIFS(明细及反馈核算!$C:$C,A7,明细及反馈核算!$H:$H,$N$3)</f>
        <v>0</v>
      </c>
      <c r="O7" s="1">
        <f t="shared" si="2"/>
        <v>6</v>
      </c>
    </row>
    <row r="8" spans="1:15" ht="16.5" x14ac:dyDescent="0.15">
      <c r="A8" s="3" t="s">
        <v>12</v>
      </c>
      <c r="B8" s="1">
        <f t="shared" si="1"/>
        <v>6</v>
      </c>
      <c r="C8" s="1">
        <f>COUNTIFS(明细及反馈核算!$C:$C,A8,明细及反馈核算!$H:$H,$C$3)</f>
        <v>0</v>
      </c>
      <c r="D8" s="1">
        <f>COUNTIFS(明细及反馈核算!$C:$C,A8,明细及反馈核算!$H:$H,$D$3)</f>
        <v>2</v>
      </c>
      <c r="E8" s="1">
        <f>COUNTIFS(明细及反馈核算!$C:$C,A8,明细及反馈核算!$H:$H,$E$3)</f>
        <v>1</v>
      </c>
      <c r="F8" s="1">
        <f>COUNTIFS(明细及反馈核算!$C:$C,A8,明细及反馈核算!$H:$H,$F$3)</f>
        <v>2</v>
      </c>
      <c r="G8" s="1">
        <f>COUNTIFS(明细及反馈核算!$C:$C,A8,明细及反馈核算!$H:$H,$G$3)</f>
        <v>0</v>
      </c>
      <c r="H8" s="1">
        <f>COUNTIFS(明细及反馈核算!$C:$C,A8,明细及反馈核算!$H:$H,$H$3)</f>
        <v>0</v>
      </c>
      <c r="I8" s="1">
        <f>COUNTIFS(明细及反馈核算!$C:$C,A8,明细及反馈核算!$H:$H,$I$3)</f>
        <v>1</v>
      </c>
      <c r="J8" s="1">
        <f>COUNTIFS(明细及反馈核算!$C:$C,A8,明细及反馈核算!$H:$H,$J$3)</f>
        <v>0</v>
      </c>
      <c r="K8" s="1">
        <f>COUNTIFS(明细及反馈核算!$C:$C,A8,明细及反馈核算!$H:$H,$K$3)</f>
        <v>0</v>
      </c>
      <c r="L8" s="1">
        <f>COUNTIFS(明细及反馈核算!$C:$C,A8,明细及反馈核算!$H:$H,$L$3)</f>
        <v>0</v>
      </c>
      <c r="M8" s="1">
        <f>COUNTIFS(明细及反馈核算!$C:$C,A8,明细及反馈核算!$H:$H,$M$3)</f>
        <v>0</v>
      </c>
      <c r="N8" s="1">
        <f>COUNTIFS(明细及反馈核算!$C:$C,A8,明细及反馈核算!$H:$H,$N$3)</f>
        <v>0</v>
      </c>
      <c r="O8" s="1">
        <f t="shared" si="2"/>
        <v>6</v>
      </c>
    </row>
    <row r="9" spans="1:15" ht="16.5" x14ac:dyDescent="0.15">
      <c r="A9" s="3" t="s">
        <v>32</v>
      </c>
      <c r="B9" s="1">
        <f t="shared" si="1"/>
        <v>5</v>
      </c>
      <c r="C9" s="1">
        <f>COUNTIFS(明细及反馈核算!$C:$C,A9,明细及反馈核算!$H:$H,$C$3)</f>
        <v>0</v>
      </c>
      <c r="D9" s="1">
        <f>COUNTIFS(明细及反馈核算!$C:$C,A9,明细及反馈核算!$H:$H,$D$3)</f>
        <v>1</v>
      </c>
      <c r="E9" s="1">
        <f>COUNTIFS(明细及反馈核算!$C:$C,A9,明细及反馈核算!$H:$H,$E$3)</f>
        <v>1</v>
      </c>
      <c r="F9" s="1">
        <f>COUNTIFS(明细及反馈核算!$C:$C,A9,明细及反馈核算!$H:$H,$F$3)</f>
        <v>1</v>
      </c>
      <c r="G9" s="1">
        <f>COUNTIFS(明细及反馈核算!$C:$C,A9,明细及反馈核算!$H:$H,$G$3)</f>
        <v>1</v>
      </c>
      <c r="H9" s="1">
        <f>COUNTIFS(明细及反馈核算!$C:$C,A9,明细及反馈核算!$H:$H,$H$3)</f>
        <v>1</v>
      </c>
      <c r="I9" s="1">
        <f>COUNTIFS(明细及反馈核算!$C:$C,A9,明细及反馈核算!$H:$H,$I$3)</f>
        <v>0</v>
      </c>
      <c r="J9" s="1">
        <f>COUNTIFS(明细及反馈核算!$C:$C,A9,明细及反馈核算!$H:$H,$J$3)</f>
        <v>0</v>
      </c>
      <c r="K9" s="1">
        <f>COUNTIFS(明细及反馈核算!$C:$C,A9,明细及反馈核算!$H:$H,$K$3)</f>
        <v>0</v>
      </c>
      <c r="L9" s="1">
        <f>COUNTIFS(明细及反馈核算!$C:$C,A9,明细及反馈核算!$H:$H,$L$3)</f>
        <v>0</v>
      </c>
      <c r="M9" s="1">
        <f>COUNTIFS(明细及反馈核算!$C:$C,A9,明细及反馈核算!$H:$H,$M$3)</f>
        <v>0</v>
      </c>
      <c r="N9" s="1">
        <f>COUNTIFS(明细及反馈核算!$C:$C,A9,明细及反馈核算!$H:$H,$N$3)</f>
        <v>0</v>
      </c>
      <c r="O9" s="1">
        <f t="shared" si="2"/>
        <v>5</v>
      </c>
    </row>
    <row r="10" spans="1:15" ht="16.5" x14ac:dyDescent="0.15">
      <c r="A10" s="3" t="s">
        <v>35</v>
      </c>
      <c r="B10" s="1">
        <f t="shared" si="1"/>
        <v>2</v>
      </c>
      <c r="C10" s="1">
        <f>COUNTIFS(明细及反馈核算!$C:$C,A10,明细及反馈核算!$H:$H,$C$3)</f>
        <v>0</v>
      </c>
      <c r="D10" s="1">
        <f>COUNTIFS(明细及反馈核算!$C:$C,A10,明细及反馈核算!$H:$H,$D$3)</f>
        <v>2</v>
      </c>
      <c r="E10" s="1">
        <f>COUNTIFS(明细及反馈核算!$C:$C,A10,明细及反馈核算!$H:$H,$E$3)</f>
        <v>0</v>
      </c>
      <c r="F10" s="1">
        <f>COUNTIFS(明细及反馈核算!$C:$C,A10,明细及反馈核算!$H:$H,$F$3)</f>
        <v>0</v>
      </c>
      <c r="G10" s="1">
        <f>COUNTIFS(明细及反馈核算!$C:$C,A10,明细及反馈核算!$H:$H,$G$3)</f>
        <v>0</v>
      </c>
      <c r="H10" s="1">
        <f>COUNTIFS(明细及反馈核算!$C:$C,A10,明细及反馈核算!$H:$H,$H$3)</f>
        <v>0</v>
      </c>
      <c r="I10" s="1">
        <f>COUNTIFS(明细及反馈核算!$C:$C,A10,明细及反馈核算!$H:$H,$I$3)</f>
        <v>0</v>
      </c>
      <c r="J10" s="1">
        <f>COUNTIFS(明细及反馈核算!$C:$C,A10,明细及反馈核算!$H:$H,$J$3)</f>
        <v>0</v>
      </c>
      <c r="K10" s="1">
        <f>COUNTIFS(明细及反馈核算!$C:$C,A10,明细及反馈核算!$H:$H,$K$3)</f>
        <v>0</v>
      </c>
      <c r="L10" s="1">
        <f>COUNTIFS(明细及反馈核算!$C:$C,A10,明细及反馈核算!$H:$H,$L$3)</f>
        <v>0</v>
      </c>
      <c r="M10" s="1">
        <f>COUNTIFS(明细及反馈核算!$C:$C,A10,明细及反馈核算!$H:$H,$M$3)</f>
        <v>0</v>
      </c>
      <c r="N10" s="1">
        <f>COUNTIFS(明细及反馈核算!$C:$C,A10,明细及反馈核算!$H:$H,$N$3)</f>
        <v>0</v>
      </c>
      <c r="O10" s="1">
        <f t="shared" si="2"/>
        <v>2</v>
      </c>
    </row>
    <row r="11" spans="1:15" ht="16.5" x14ac:dyDescent="0.15">
      <c r="A11" s="3" t="s">
        <v>34</v>
      </c>
      <c r="B11" s="1">
        <f t="shared" si="1"/>
        <v>4</v>
      </c>
      <c r="C11" s="1">
        <f>COUNTIFS(明细及反馈核算!$C:$C,A11,明细及反馈核算!$H:$H,$C$3)</f>
        <v>0</v>
      </c>
      <c r="D11" s="1">
        <f>COUNTIFS(明细及反馈核算!$C:$C,A11,明细及反馈核算!$H:$H,$D$3)</f>
        <v>0</v>
      </c>
      <c r="E11" s="1">
        <f>COUNTIFS(明细及反馈核算!$C:$C,A11,明细及反馈核算!$H:$H,$E$3)</f>
        <v>2</v>
      </c>
      <c r="F11" s="1">
        <f>COUNTIFS(明细及反馈核算!$C:$C,A11,明细及反馈核算!$H:$H,$F$3)</f>
        <v>2</v>
      </c>
      <c r="G11" s="1">
        <f>COUNTIFS(明细及反馈核算!$C:$C,A11,明细及反馈核算!$H:$H,$G$3)</f>
        <v>0</v>
      </c>
      <c r="H11" s="1">
        <f>COUNTIFS(明细及反馈核算!$C:$C,A11,明细及反馈核算!$H:$H,$H$3)</f>
        <v>0</v>
      </c>
      <c r="I11" s="1">
        <f>COUNTIFS(明细及反馈核算!$C:$C,A11,明细及反馈核算!$H:$H,$I$3)</f>
        <v>0</v>
      </c>
      <c r="J11" s="1">
        <f>COUNTIFS(明细及反馈核算!$C:$C,A11,明细及反馈核算!$H:$H,$J$3)</f>
        <v>0</v>
      </c>
      <c r="K11" s="1">
        <f>COUNTIFS(明细及反馈核算!$C:$C,A11,明细及反馈核算!$H:$H,$K$3)</f>
        <v>0</v>
      </c>
      <c r="L11" s="1">
        <f>COUNTIFS(明细及反馈核算!$C:$C,A11,明细及反馈核算!$H:$H,$L$3)</f>
        <v>0</v>
      </c>
      <c r="M11" s="1">
        <f>COUNTIFS(明细及反馈核算!$C:$C,A11,明细及反馈核算!$H:$H,$M$3)</f>
        <v>0</v>
      </c>
      <c r="N11" s="1">
        <f>COUNTIFS(明细及反馈核算!$C:$C,A11,明细及反馈核算!$H:$H,$N$3)</f>
        <v>0</v>
      </c>
      <c r="O11" s="1">
        <f t="shared" si="2"/>
        <v>4</v>
      </c>
    </row>
    <row r="12" spans="1:15" ht="16.5" x14ac:dyDescent="0.15">
      <c r="A12" s="3" t="s">
        <v>16</v>
      </c>
      <c r="B12" s="1">
        <f t="shared" si="1"/>
        <v>2</v>
      </c>
      <c r="C12" s="1">
        <f>COUNTIFS(明细及反馈核算!$C:$C,A12,明细及反馈核算!$H:$H,$C$3)</f>
        <v>0</v>
      </c>
      <c r="D12" s="1">
        <f>COUNTIFS(明细及反馈核算!$C:$C,A12,明细及反馈核算!$H:$H,$D$3)</f>
        <v>0</v>
      </c>
      <c r="E12" s="1">
        <f>COUNTIFS(明细及反馈核算!$C:$C,A12,明细及反馈核算!$H:$H,$E$3)</f>
        <v>0</v>
      </c>
      <c r="F12" s="1">
        <f>COUNTIFS(明细及反馈核算!$C:$C,A12,明细及反馈核算!$H:$H,$F$3)</f>
        <v>1</v>
      </c>
      <c r="G12" s="1">
        <f>COUNTIFS(明细及反馈核算!$C:$C,A12,明细及反馈核算!$H:$H,$G$3)</f>
        <v>1</v>
      </c>
      <c r="H12" s="1">
        <f>COUNTIFS(明细及反馈核算!$C:$C,A12,明细及反馈核算!$H:$H,$H$3)</f>
        <v>0</v>
      </c>
      <c r="I12" s="1">
        <f>COUNTIFS(明细及反馈核算!$C:$C,A12,明细及反馈核算!$H:$H,$I$3)</f>
        <v>0</v>
      </c>
      <c r="J12" s="1">
        <f>COUNTIFS(明细及反馈核算!$C:$C,A12,明细及反馈核算!$H:$H,$J$3)</f>
        <v>0</v>
      </c>
      <c r="K12" s="1">
        <f>COUNTIFS(明细及反馈核算!$C:$C,A12,明细及反馈核算!$H:$H,$K$3)</f>
        <v>0</v>
      </c>
      <c r="L12" s="1">
        <f>COUNTIFS(明细及反馈核算!$C:$C,A12,明细及反馈核算!$H:$H,$L$3)</f>
        <v>0</v>
      </c>
      <c r="M12" s="1">
        <f>COUNTIFS(明细及反馈核算!$C:$C,A12,明细及反馈核算!$H:$H,$M$3)</f>
        <v>0</v>
      </c>
      <c r="N12" s="1">
        <f>COUNTIFS(明细及反馈核算!$C:$C,A12,明细及反馈核算!$H:$H,$N$3)</f>
        <v>0</v>
      </c>
      <c r="O12" s="1">
        <f t="shared" si="2"/>
        <v>2</v>
      </c>
    </row>
    <row r="13" spans="1:15" ht="16.5" x14ac:dyDescent="0.15">
      <c r="A13" s="3" t="s">
        <v>20</v>
      </c>
      <c r="B13" s="1">
        <f t="shared" si="1"/>
        <v>4</v>
      </c>
      <c r="C13" s="1">
        <f>COUNTIFS(明细及反馈核算!$C:$C,A13,明细及反馈核算!$H:$H,$C$3)</f>
        <v>0</v>
      </c>
      <c r="D13" s="1">
        <f>COUNTIFS(明细及反馈核算!$C:$C,A13,明细及反馈核算!$H:$H,$D$3)</f>
        <v>2</v>
      </c>
      <c r="E13" s="1">
        <f>COUNTIFS(明细及反馈核算!$C:$C,A13,明细及反馈核算!$H:$H,$E$3)</f>
        <v>0</v>
      </c>
      <c r="F13" s="1">
        <f>COUNTIFS(明细及反馈核算!$C:$C,A13,明细及反馈核算!$H:$H,$F$3)</f>
        <v>0</v>
      </c>
      <c r="G13" s="1">
        <f>COUNTIFS(明细及反馈核算!$C:$C,A13,明细及反馈核算!$H:$H,$G$3)</f>
        <v>0</v>
      </c>
      <c r="H13" s="1">
        <f>COUNTIFS(明细及反馈核算!$C:$C,A13,明细及反馈核算!$H:$H,$H$3)</f>
        <v>2</v>
      </c>
      <c r="I13" s="1">
        <f>COUNTIFS(明细及反馈核算!$C:$C,A13,明细及反馈核算!$H:$H,$I$3)</f>
        <v>0</v>
      </c>
      <c r="J13" s="1">
        <f>COUNTIFS(明细及反馈核算!$C:$C,A13,明细及反馈核算!$H:$H,$J$3)</f>
        <v>0</v>
      </c>
      <c r="K13" s="1">
        <f>COUNTIFS(明细及反馈核算!$C:$C,A13,明细及反馈核算!$H:$H,$K$3)</f>
        <v>0</v>
      </c>
      <c r="L13" s="1">
        <f>COUNTIFS(明细及反馈核算!$C:$C,A13,明细及反馈核算!$H:$H,$L$3)</f>
        <v>0</v>
      </c>
      <c r="M13" s="1">
        <f>COUNTIFS(明细及反馈核算!$C:$C,A13,明细及反馈核算!$H:$H,$M$3)</f>
        <v>0</v>
      </c>
      <c r="N13" s="1">
        <f>COUNTIFS(明细及反馈核算!$C:$C,A13,明细及反馈核算!$H:$H,$N$3)</f>
        <v>0</v>
      </c>
      <c r="O13" s="1">
        <f t="shared" si="2"/>
        <v>4</v>
      </c>
    </row>
    <row r="14" spans="1:15" ht="16.5" x14ac:dyDescent="0.15">
      <c r="A14" s="3" t="s">
        <v>43</v>
      </c>
      <c r="B14" s="1">
        <f t="shared" si="1"/>
        <v>0</v>
      </c>
      <c r="C14" s="1">
        <f>COUNTIFS(明细及反馈核算!$C:$C,A14,明细及反馈核算!$H:$H,$C$3)</f>
        <v>0</v>
      </c>
      <c r="D14" s="1">
        <f>COUNTIFS(明细及反馈核算!$C:$C,A14,明细及反馈核算!$H:$H,$D$3)</f>
        <v>0</v>
      </c>
      <c r="E14" s="1">
        <f>COUNTIFS(明细及反馈核算!$C:$C,A14,明细及反馈核算!$H:$H,$E$3)</f>
        <v>0</v>
      </c>
      <c r="F14" s="1">
        <f>COUNTIFS(明细及反馈核算!$C:$C,A14,明细及反馈核算!$H:$H,$F$3)</f>
        <v>0</v>
      </c>
      <c r="G14" s="1">
        <f>COUNTIFS(明细及反馈核算!$C:$C,A14,明细及反馈核算!$H:$H,$G$3)</f>
        <v>0</v>
      </c>
      <c r="H14" s="1">
        <f>COUNTIFS(明细及反馈核算!$C:$C,A14,明细及反馈核算!$H:$H,$H$3)</f>
        <v>0</v>
      </c>
      <c r="I14" s="1">
        <f>COUNTIFS(明细及反馈核算!$C:$C,A14,明细及反馈核算!$H:$H,$I$3)</f>
        <v>0</v>
      </c>
      <c r="J14" s="1">
        <f>COUNTIFS(明细及反馈核算!$C:$C,A14,明细及反馈核算!$H:$H,$J$3)</f>
        <v>0</v>
      </c>
      <c r="K14" s="1">
        <f>COUNTIFS(明细及反馈核算!$C:$C,A14,明细及反馈核算!$H:$H,$K$3)</f>
        <v>0</v>
      </c>
      <c r="L14" s="1">
        <f>COUNTIFS(明细及反馈核算!$C:$C,A14,明细及反馈核算!$H:$H,$L$3)</f>
        <v>0</v>
      </c>
      <c r="M14" s="1">
        <f>COUNTIFS(明细及反馈核算!$C:$C,A14,明细及反馈核算!$H:$H,$M$3)</f>
        <v>0</v>
      </c>
      <c r="N14" s="1">
        <f>COUNTIFS(明细及反馈核算!$C:$C,A14,明细及反馈核算!$H:$H,$N$3)</f>
        <v>0</v>
      </c>
      <c r="O14" s="1">
        <f t="shared" si="2"/>
        <v>0</v>
      </c>
    </row>
    <row r="15" spans="1:15" ht="16.5" x14ac:dyDescent="0.15">
      <c r="A15" s="3" t="s">
        <v>40</v>
      </c>
      <c r="B15" s="1">
        <f t="shared" si="1"/>
        <v>9</v>
      </c>
      <c r="C15" s="1">
        <f>COUNTIFS(明细及反馈核算!$C:$C,A15,明细及反馈核算!$H:$H,$C$3)</f>
        <v>0</v>
      </c>
      <c r="D15" s="1">
        <f>COUNTIFS(明细及反馈核算!$C:$C,A15,明细及反馈核算!$H:$H,$D$3)</f>
        <v>2</v>
      </c>
      <c r="E15" s="1">
        <f>COUNTIFS(明细及反馈核算!$C:$C,A15,明细及反馈核算!$H:$H,$E$3)</f>
        <v>3</v>
      </c>
      <c r="F15" s="1">
        <f>COUNTIFS(明细及反馈核算!$C:$C,A15,明细及反馈核算!$H:$H,$F$3)</f>
        <v>1</v>
      </c>
      <c r="G15" s="1">
        <f>COUNTIFS(明细及反馈核算!$C:$C,A15,明细及反馈核算!$H:$H,$G$3)</f>
        <v>2</v>
      </c>
      <c r="H15" s="1">
        <f>COUNTIFS(明细及反馈核算!$C:$C,A15,明细及反馈核算!$H:$H,$H$3)</f>
        <v>0</v>
      </c>
      <c r="I15" s="1">
        <f>COUNTIFS(明细及反馈核算!$C:$C,A15,明细及反馈核算!$H:$H,$I$3)</f>
        <v>1</v>
      </c>
      <c r="J15" s="1">
        <f>COUNTIFS(明细及反馈核算!$C:$C,A15,明细及反馈核算!$H:$H,$J$3)</f>
        <v>0</v>
      </c>
      <c r="K15" s="1">
        <f>COUNTIFS(明细及反馈核算!$C:$C,A15,明细及反馈核算!$H:$H,$K$3)</f>
        <v>0</v>
      </c>
      <c r="L15" s="1">
        <f>COUNTIFS(明细及反馈核算!$C:$C,A15,明细及反馈核算!$H:$H,$L$3)</f>
        <v>0</v>
      </c>
      <c r="M15" s="1">
        <f>COUNTIFS(明细及反馈核算!$C:$C,A15,明细及反馈核算!$H:$H,$M$3)</f>
        <v>0</v>
      </c>
      <c r="N15" s="1">
        <f>COUNTIFS(明细及反馈核算!$C:$C,A15,明细及反馈核算!$H:$H,$N$3)</f>
        <v>0</v>
      </c>
      <c r="O15" s="1">
        <f t="shared" si="2"/>
        <v>9</v>
      </c>
    </row>
    <row r="16" spans="1:15" ht="16.5" x14ac:dyDescent="0.15">
      <c r="A16" s="3" t="s">
        <v>6</v>
      </c>
      <c r="B16" s="1">
        <f t="shared" si="1"/>
        <v>6</v>
      </c>
      <c r="C16" s="1">
        <f>COUNTIFS(明细及反馈核算!$C:$C,A16,明细及反馈核算!$H:$H,$C$3)</f>
        <v>0</v>
      </c>
      <c r="D16" s="1">
        <f>COUNTIFS(明细及反馈核算!$C:$C,A16,明细及反馈核算!$H:$H,$D$3)</f>
        <v>2</v>
      </c>
      <c r="E16" s="1">
        <f>COUNTIFS(明细及反馈核算!$C:$C,A16,明细及反馈核算!$H:$H,$E$3)</f>
        <v>1</v>
      </c>
      <c r="F16" s="1">
        <f>COUNTIFS(明细及反馈核算!$C:$C,A16,明细及反馈核算!$H:$H,$F$3)</f>
        <v>0</v>
      </c>
      <c r="G16" s="1">
        <f>COUNTIFS(明细及反馈核算!$C:$C,A16,明细及反馈核算!$H:$H,$G$3)</f>
        <v>1</v>
      </c>
      <c r="H16" s="1">
        <f>COUNTIFS(明细及反馈核算!$C:$C,A16,明细及反馈核算!$H:$H,$H$3)</f>
        <v>0</v>
      </c>
      <c r="I16" s="1">
        <f>COUNTIFS(明细及反馈核算!$C:$C,A16,明细及反馈核算!$H:$H,$I$3)</f>
        <v>2</v>
      </c>
      <c r="J16" s="1">
        <f>COUNTIFS(明细及反馈核算!$C:$C,A16,明细及反馈核算!$H:$H,$J$3)</f>
        <v>0</v>
      </c>
      <c r="K16" s="1">
        <f>COUNTIFS(明细及反馈核算!$C:$C,A16,明细及反馈核算!$H:$H,$K$3)</f>
        <v>0</v>
      </c>
      <c r="L16" s="1">
        <f>COUNTIFS(明细及反馈核算!$C:$C,A16,明细及反馈核算!$H:$H,$L$3)</f>
        <v>0</v>
      </c>
      <c r="M16" s="1">
        <f>COUNTIFS(明细及反馈核算!$C:$C,A16,明细及反馈核算!$H:$H,$M$3)</f>
        <v>0</v>
      </c>
      <c r="N16" s="1">
        <f>COUNTIFS(明细及反馈核算!$C:$C,A16,明细及反馈核算!$H:$H,$N$3)</f>
        <v>0</v>
      </c>
      <c r="O16" s="1">
        <f t="shared" si="2"/>
        <v>6</v>
      </c>
    </row>
    <row r="17" spans="1:15" ht="16.5" x14ac:dyDescent="0.15">
      <c r="A17" s="3" t="s">
        <v>14</v>
      </c>
      <c r="B17" s="1">
        <f t="shared" si="1"/>
        <v>8</v>
      </c>
      <c r="C17" s="1">
        <f>COUNTIFS(明细及反馈核算!$C:$C,A17,明细及反馈核算!$H:$H,$C$3)</f>
        <v>0</v>
      </c>
      <c r="D17" s="1">
        <f>COUNTIFS(明细及反馈核算!$C:$C,A17,明细及反馈核算!$H:$H,$D$3)</f>
        <v>0</v>
      </c>
      <c r="E17" s="1">
        <f>COUNTIFS(明细及反馈核算!$C:$C,A17,明细及反馈核算!$H:$H,$E$3)</f>
        <v>3</v>
      </c>
      <c r="F17" s="1">
        <f>COUNTIFS(明细及反馈核算!$C:$C,A17,明细及反馈核算!$H:$H,$F$3)</f>
        <v>2</v>
      </c>
      <c r="G17" s="1">
        <f>COUNTIFS(明细及反馈核算!$C:$C,A17,明细及反馈核算!$H:$H,$G$3)</f>
        <v>0</v>
      </c>
      <c r="H17" s="1">
        <f>COUNTIFS(明细及反馈核算!$C:$C,A17,明细及反馈核算!$H:$H,$H$3)</f>
        <v>2</v>
      </c>
      <c r="I17" s="1">
        <f>COUNTIFS(明细及反馈核算!$C:$C,A17,明细及反馈核算!$H:$H,$I$3)</f>
        <v>1</v>
      </c>
      <c r="J17" s="1">
        <f>COUNTIFS(明细及反馈核算!$C:$C,A17,明细及反馈核算!$H:$H,$J$3)</f>
        <v>0</v>
      </c>
      <c r="K17" s="1">
        <f>COUNTIFS(明细及反馈核算!$C:$C,A17,明细及反馈核算!$H:$H,$K$3)</f>
        <v>0</v>
      </c>
      <c r="L17" s="1">
        <f>COUNTIFS(明细及反馈核算!$C:$C,A17,明细及反馈核算!$H:$H,$L$3)</f>
        <v>0</v>
      </c>
      <c r="M17" s="1">
        <f>COUNTIFS(明细及反馈核算!$C:$C,A17,明细及反馈核算!$H:$H,$M$3)</f>
        <v>0</v>
      </c>
      <c r="N17" s="1">
        <f>COUNTIFS(明细及反馈核算!$C:$C,A17,明细及反馈核算!$H:$H,$N$3)</f>
        <v>0</v>
      </c>
      <c r="O17" s="1">
        <f t="shared" si="2"/>
        <v>8</v>
      </c>
    </row>
    <row r="18" spans="1:15" ht="16.5" x14ac:dyDescent="0.15">
      <c r="A18" s="3" t="s">
        <v>38</v>
      </c>
      <c r="B18" s="1">
        <f t="shared" si="1"/>
        <v>16</v>
      </c>
      <c r="C18" s="1">
        <f>COUNTIFS(明细及反馈核算!$C:$C,A18,明细及反馈核算!$H:$H,$C$3)</f>
        <v>0</v>
      </c>
      <c r="D18" s="1">
        <f>COUNTIFS(明细及反馈核算!$C:$C,A18,明细及反馈核算!$H:$H,$D$3)</f>
        <v>5</v>
      </c>
      <c r="E18" s="1">
        <f>COUNTIFS(明细及反馈核算!$C:$C,A18,明细及反馈核算!$H:$H,$E$3)</f>
        <v>4</v>
      </c>
      <c r="F18" s="1">
        <f>COUNTIFS(明细及反馈核算!$C:$C,A18,明细及反馈核算!$H:$H,$F$3)</f>
        <v>2</v>
      </c>
      <c r="G18" s="1">
        <f>COUNTIFS(明细及反馈核算!$C:$C,A18,明细及反馈核算!$H:$H,$G$3)</f>
        <v>2</v>
      </c>
      <c r="H18" s="1">
        <f>COUNTIFS(明细及反馈核算!$C:$C,A18,明细及反馈核算!$H:$H,$H$3)</f>
        <v>1</v>
      </c>
      <c r="I18" s="1">
        <f>COUNTIFS(明细及反馈核算!$C:$C,A18,明细及反馈核算!$H:$H,$I$3)</f>
        <v>2</v>
      </c>
      <c r="J18" s="1">
        <f>COUNTIFS(明细及反馈核算!$C:$C,A18,明细及反馈核算!$H:$H,$J$3)</f>
        <v>0</v>
      </c>
      <c r="K18" s="1">
        <f>COUNTIFS(明细及反馈核算!$C:$C,A18,明细及反馈核算!$H:$H,$K$3)</f>
        <v>0</v>
      </c>
      <c r="L18" s="1">
        <f>COUNTIFS(明细及反馈核算!$C:$C,A18,明细及反馈核算!$H:$H,$L$3)</f>
        <v>0</v>
      </c>
      <c r="M18" s="1">
        <f>COUNTIFS(明细及反馈核算!$C:$C,A18,明细及反馈核算!$H:$H,$M$3)</f>
        <v>0</v>
      </c>
      <c r="N18" s="1">
        <f>COUNTIFS(明细及反馈核算!$C:$C,A18,明细及反馈核算!$H:$H,$N$3)</f>
        <v>0</v>
      </c>
      <c r="O18" s="1">
        <f t="shared" si="2"/>
        <v>16</v>
      </c>
    </row>
    <row r="19" spans="1:15" ht="16.5" x14ac:dyDescent="0.15">
      <c r="A19" s="3" t="s">
        <v>21</v>
      </c>
      <c r="B19" s="1">
        <f t="shared" si="1"/>
        <v>5</v>
      </c>
      <c r="C19" s="1">
        <f>COUNTIFS(明细及反馈核算!$C:$C,A19,明细及反馈核算!$H:$H,$C$3)</f>
        <v>0</v>
      </c>
      <c r="D19" s="1">
        <f>COUNTIFS(明细及反馈核算!$C:$C,A19,明细及反馈核算!$H:$H,$D$3)</f>
        <v>1</v>
      </c>
      <c r="E19" s="1">
        <f>COUNTIFS(明细及反馈核算!$C:$C,A19,明细及反馈核算!$H:$H,$E$3)</f>
        <v>1</v>
      </c>
      <c r="F19" s="1">
        <f>COUNTIFS(明细及反馈核算!$C:$C,A19,明细及反馈核算!$H:$H,$F$3)</f>
        <v>1</v>
      </c>
      <c r="G19" s="1">
        <f>COUNTIFS(明细及反馈核算!$C:$C,A19,明细及反馈核算!$H:$H,$G$3)</f>
        <v>1</v>
      </c>
      <c r="H19" s="1">
        <f>COUNTIFS(明细及反馈核算!$C:$C,A19,明细及反馈核算!$H:$H,$H$3)</f>
        <v>0</v>
      </c>
      <c r="I19" s="1">
        <f>COUNTIFS(明细及反馈核算!$C:$C,A19,明细及反馈核算!$H:$H,$I$3)</f>
        <v>1</v>
      </c>
      <c r="J19" s="1">
        <f>COUNTIFS(明细及反馈核算!$C:$C,A19,明细及反馈核算!$H:$H,$J$3)</f>
        <v>0</v>
      </c>
      <c r="K19" s="1">
        <f>COUNTIFS(明细及反馈核算!$C:$C,A19,明细及反馈核算!$H:$H,$K$3)</f>
        <v>0</v>
      </c>
      <c r="L19" s="1">
        <f>COUNTIFS(明细及反馈核算!$C:$C,A19,明细及反馈核算!$H:$H,$L$3)</f>
        <v>0</v>
      </c>
      <c r="M19" s="1">
        <f>COUNTIFS(明细及反馈核算!$C:$C,A19,明细及反馈核算!$H:$H,$M$3)</f>
        <v>0</v>
      </c>
      <c r="N19" s="1">
        <f>COUNTIFS(明细及反馈核算!$C:$C,A19,明细及反馈核算!$H:$H,$N$3)</f>
        <v>0</v>
      </c>
      <c r="O19" s="1">
        <f t="shared" si="2"/>
        <v>5</v>
      </c>
    </row>
    <row r="20" spans="1:15" ht="16.5" x14ac:dyDescent="0.15">
      <c r="A20" s="3" t="s">
        <v>26</v>
      </c>
      <c r="B20" s="1">
        <f t="shared" si="1"/>
        <v>10</v>
      </c>
      <c r="C20" s="1">
        <f>COUNTIFS(明细及反馈核算!$C:$C,A20,明细及反馈核算!$H:$H,$C$3)</f>
        <v>0</v>
      </c>
      <c r="D20" s="1">
        <f>COUNTIFS(明细及反馈核算!$C:$C,A20,明细及反馈核算!$H:$H,$D$3)</f>
        <v>1</v>
      </c>
      <c r="E20" s="1">
        <f>COUNTIFS(明细及反馈核算!$C:$C,A20,明细及反馈核算!$H:$H,$E$3)</f>
        <v>2</v>
      </c>
      <c r="F20" s="1">
        <f>COUNTIFS(明细及反馈核算!$C:$C,A20,明细及反馈核算!$H:$H,$F$3)</f>
        <v>2</v>
      </c>
      <c r="G20" s="1">
        <f>COUNTIFS(明细及反馈核算!$C:$C,A20,明细及反馈核算!$H:$H,$G$3)</f>
        <v>3</v>
      </c>
      <c r="H20" s="1">
        <f>COUNTIFS(明细及反馈核算!$C:$C,A20,明细及反馈核算!$H:$H,$H$3)</f>
        <v>1</v>
      </c>
      <c r="I20" s="1">
        <f>COUNTIFS(明细及反馈核算!$C:$C,A20,明细及反馈核算!$H:$H,$I$3)</f>
        <v>1</v>
      </c>
      <c r="J20" s="1">
        <f>COUNTIFS(明细及反馈核算!$C:$C,A20,明细及反馈核算!$H:$H,$J$3)</f>
        <v>0</v>
      </c>
      <c r="K20" s="1">
        <f>COUNTIFS(明细及反馈核算!$C:$C,A20,明细及反馈核算!$H:$H,$K$3)</f>
        <v>0</v>
      </c>
      <c r="L20" s="1">
        <f>COUNTIFS(明细及反馈核算!$C:$C,A20,明细及反馈核算!$H:$H,$L$3)</f>
        <v>0</v>
      </c>
      <c r="M20" s="1">
        <f>COUNTIFS(明细及反馈核算!$C:$C,A20,明细及反馈核算!$H:$H,$M$3)</f>
        <v>0</v>
      </c>
      <c r="N20" s="1">
        <f>COUNTIFS(明细及反馈核算!$C:$C,A20,明细及反馈核算!$H:$H,$N$3)</f>
        <v>0</v>
      </c>
      <c r="O20" s="1">
        <f t="shared" si="2"/>
        <v>10</v>
      </c>
    </row>
    <row r="21" spans="1:15" ht="16.5" x14ac:dyDescent="0.15">
      <c r="A21" s="3" t="s">
        <v>17</v>
      </c>
      <c r="B21" s="1">
        <f t="shared" si="1"/>
        <v>7</v>
      </c>
      <c r="C21" s="1">
        <f>COUNTIFS(明细及反馈核算!$C:$C,A21,明细及反馈核算!$H:$H,$C$3)</f>
        <v>0</v>
      </c>
      <c r="D21" s="1">
        <f>COUNTIFS(明细及反馈核算!$C:$C,A21,明细及反馈核算!$H:$H,$D$3)</f>
        <v>2</v>
      </c>
      <c r="E21" s="1">
        <f>COUNTIFS(明细及反馈核算!$C:$C,A21,明细及反馈核算!$H:$H,$E$3)</f>
        <v>1</v>
      </c>
      <c r="F21" s="1">
        <f>COUNTIFS(明细及反馈核算!$C:$C,A21,明细及反馈核算!$H:$H,$F$3)</f>
        <v>1</v>
      </c>
      <c r="G21" s="1">
        <f>COUNTIFS(明细及反馈核算!$C:$C,A21,明细及反馈核算!$H:$H,$G$3)</f>
        <v>0</v>
      </c>
      <c r="H21" s="1">
        <f>COUNTIFS(明细及反馈核算!$C:$C,A21,明细及反馈核算!$H:$H,$H$3)</f>
        <v>1</v>
      </c>
      <c r="I21" s="1">
        <f>COUNTIFS(明细及反馈核算!$C:$C,A21,明细及反馈核算!$H:$H,$I$3)</f>
        <v>2</v>
      </c>
      <c r="J21" s="1">
        <f>COUNTIFS(明细及反馈核算!$C:$C,A21,明细及反馈核算!$H:$H,$J$3)</f>
        <v>0</v>
      </c>
      <c r="K21" s="1">
        <f>COUNTIFS(明细及反馈核算!$C:$C,A21,明细及反馈核算!$H:$H,$K$3)</f>
        <v>0</v>
      </c>
      <c r="L21" s="1">
        <f>COUNTIFS(明细及反馈核算!$C:$C,A21,明细及反馈核算!$H:$H,$L$3)</f>
        <v>0</v>
      </c>
      <c r="M21" s="1">
        <f>COUNTIFS(明细及反馈核算!$C:$C,A21,明细及反馈核算!$H:$H,$M$3)</f>
        <v>0</v>
      </c>
      <c r="N21" s="1">
        <f>COUNTIFS(明细及反馈核算!$C:$C,A21,明细及反馈核算!$H:$H,$N$3)</f>
        <v>0</v>
      </c>
      <c r="O21" s="1">
        <f t="shared" si="2"/>
        <v>7</v>
      </c>
    </row>
    <row r="22" spans="1:15" ht="16.5" x14ac:dyDescent="0.15">
      <c r="A22" s="3" t="s">
        <v>27</v>
      </c>
      <c r="B22" s="1">
        <f t="shared" si="1"/>
        <v>8</v>
      </c>
      <c r="C22" s="1">
        <f>COUNTIFS(明细及反馈核算!$C:$C,A22,明细及反馈核算!$H:$H,$C$3)</f>
        <v>0</v>
      </c>
      <c r="D22" s="1">
        <f>COUNTIFS(明细及反馈核算!$C:$C,A22,明细及反馈核算!$H:$H,$D$3)</f>
        <v>2</v>
      </c>
      <c r="E22" s="1">
        <f>COUNTIFS(明细及反馈核算!$C:$C,A22,明细及反馈核算!$H:$H,$E$3)</f>
        <v>3</v>
      </c>
      <c r="F22" s="1">
        <f>COUNTIFS(明细及反馈核算!$C:$C,A22,明细及反馈核算!$H:$H,$F$3)</f>
        <v>1</v>
      </c>
      <c r="G22" s="1">
        <f>COUNTIFS(明细及反馈核算!$C:$C,A22,明细及反馈核算!$H:$H,$G$3)</f>
        <v>1</v>
      </c>
      <c r="H22" s="1">
        <f>COUNTIFS(明细及反馈核算!$C:$C,A22,明细及反馈核算!$H:$H,$H$3)</f>
        <v>1</v>
      </c>
      <c r="I22" s="1">
        <f>COUNTIFS(明细及反馈核算!$C:$C,A22,明细及反馈核算!$H:$H,$I$3)</f>
        <v>0</v>
      </c>
      <c r="J22" s="1">
        <f>COUNTIFS(明细及反馈核算!$C:$C,A22,明细及反馈核算!$H:$H,$J$3)</f>
        <v>0</v>
      </c>
      <c r="K22" s="1">
        <f>COUNTIFS(明细及反馈核算!$C:$C,A22,明细及反馈核算!$H:$H,$K$3)</f>
        <v>0</v>
      </c>
      <c r="L22" s="1">
        <f>COUNTIFS(明细及反馈核算!$C:$C,A22,明细及反馈核算!$H:$H,$L$3)</f>
        <v>0</v>
      </c>
      <c r="M22" s="1">
        <f>COUNTIFS(明细及反馈核算!$C:$C,A22,明细及反馈核算!$H:$H,$M$3)</f>
        <v>0</v>
      </c>
      <c r="N22" s="1">
        <f>COUNTIFS(明细及反馈核算!$C:$C,A22,明细及反馈核算!$H:$H,$N$3)</f>
        <v>0</v>
      </c>
      <c r="O22" s="1">
        <f t="shared" si="2"/>
        <v>8</v>
      </c>
    </row>
    <row r="23" spans="1:15" ht="16.5" x14ac:dyDescent="0.15">
      <c r="A23" s="3" t="s">
        <v>10</v>
      </c>
      <c r="B23" s="1">
        <f t="shared" si="1"/>
        <v>3</v>
      </c>
      <c r="C23" s="1">
        <f>COUNTIFS(明细及反馈核算!$C:$C,A23,明细及反馈核算!$H:$H,$C$3)</f>
        <v>0</v>
      </c>
      <c r="D23" s="1">
        <f>COUNTIFS(明细及反馈核算!$C:$C,A23,明细及反馈核算!$H:$H,$D$3)</f>
        <v>2</v>
      </c>
      <c r="E23" s="1">
        <f>COUNTIFS(明细及反馈核算!$C:$C,A23,明细及反馈核算!$H:$H,$E$3)</f>
        <v>1</v>
      </c>
      <c r="F23" s="1">
        <f>COUNTIFS(明细及反馈核算!$C:$C,A23,明细及反馈核算!$H:$H,$F$3)</f>
        <v>0</v>
      </c>
      <c r="G23" s="1">
        <f>COUNTIFS(明细及反馈核算!$C:$C,A23,明细及反馈核算!$H:$H,$G$3)</f>
        <v>0</v>
      </c>
      <c r="H23" s="1">
        <f>COUNTIFS(明细及反馈核算!$C:$C,A23,明细及反馈核算!$H:$H,$H$3)</f>
        <v>0</v>
      </c>
      <c r="I23" s="1">
        <f>COUNTIFS(明细及反馈核算!$C:$C,A23,明细及反馈核算!$H:$H,$I$3)</f>
        <v>0</v>
      </c>
      <c r="J23" s="1">
        <f>COUNTIFS(明细及反馈核算!$C:$C,A23,明细及反馈核算!$H:$H,$J$3)</f>
        <v>0</v>
      </c>
      <c r="K23" s="1">
        <f>COUNTIFS(明细及反馈核算!$C:$C,A23,明细及反馈核算!$H:$H,$K$3)</f>
        <v>0</v>
      </c>
      <c r="L23" s="1">
        <f>COUNTIFS(明细及反馈核算!$C:$C,A23,明细及反馈核算!$H:$H,$L$3)</f>
        <v>0</v>
      </c>
      <c r="M23" s="1">
        <f>COUNTIFS(明细及反馈核算!$C:$C,A23,明细及反馈核算!$H:$H,$M$3)</f>
        <v>0</v>
      </c>
      <c r="N23" s="1">
        <f>COUNTIFS(明细及反馈核算!$C:$C,A23,明细及反馈核算!$H:$H,$N$3)</f>
        <v>0</v>
      </c>
      <c r="O23" s="1">
        <f t="shared" si="2"/>
        <v>3</v>
      </c>
    </row>
    <row r="24" spans="1:15" ht="16.5" x14ac:dyDescent="0.15">
      <c r="A24" s="3" t="s">
        <v>37</v>
      </c>
      <c r="B24" s="1">
        <f t="shared" si="1"/>
        <v>6</v>
      </c>
      <c r="C24" s="1">
        <f>COUNTIFS(明细及反馈核算!$C:$C,A24,明细及反馈核算!$H:$H,$C$3)</f>
        <v>0</v>
      </c>
      <c r="D24" s="1">
        <f>COUNTIFS(明细及反馈核算!$C:$C,A24,明细及反馈核算!$H:$H,$D$3)</f>
        <v>2</v>
      </c>
      <c r="E24" s="1">
        <f>COUNTIFS(明细及反馈核算!$C:$C,A24,明细及反馈核算!$H:$H,$E$3)</f>
        <v>2</v>
      </c>
      <c r="F24" s="1">
        <f>COUNTIFS(明细及反馈核算!$C:$C,A24,明细及反馈核算!$H:$H,$F$3)</f>
        <v>1</v>
      </c>
      <c r="G24" s="1">
        <f>COUNTIFS(明细及反馈核算!$C:$C,A24,明细及反馈核算!$H:$H,$G$3)</f>
        <v>0</v>
      </c>
      <c r="H24" s="1">
        <f>COUNTIFS(明细及反馈核算!$C:$C,A24,明细及反馈核算!$H:$H,$H$3)</f>
        <v>0</v>
      </c>
      <c r="I24" s="1">
        <f>COUNTIFS(明细及反馈核算!$C:$C,A24,明细及反馈核算!$H:$H,$I$3)</f>
        <v>1</v>
      </c>
      <c r="J24" s="1">
        <f>COUNTIFS(明细及反馈核算!$C:$C,A24,明细及反馈核算!$H:$H,$J$3)</f>
        <v>0</v>
      </c>
      <c r="K24" s="1">
        <f>COUNTIFS(明细及反馈核算!$C:$C,A24,明细及反馈核算!$H:$H,$K$3)</f>
        <v>0</v>
      </c>
      <c r="L24" s="1">
        <f>COUNTIFS(明细及反馈核算!$C:$C,A24,明细及反馈核算!$H:$H,$L$3)</f>
        <v>0</v>
      </c>
      <c r="M24" s="1">
        <f>COUNTIFS(明细及反馈核算!$C:$C,A24,明细及反馈核算!$H:$H,$M$3)</f>
        <v>0</v>
      </c>
      <c r="N24" s="1">
        <f>COUNTIFS(明细及反馈核算!$C:$C,A24,明细及反馈核算!$H:$H,$N$3)</f>
        <v>0</v>
      </c>
      <c r="O24" s="1">
        <f t="shared" si="2"/>
        <v>6</v>
      </c>
    </row>
    <row r="25" spans="1:15" ht="16.5" x14ac:dyDescent="0.15">
      <c r="A25" s="3">
        <v>468</v>
      </c>
      <c r="B25" s="1">
        <f t="shared" si="1"/>
        <v>9</v>
      </c>
      <c r="C25" s="1">
        <f>COUNTIFS(明细及反馈核算!$C:$C,A25,明细及反馈核算!$H:$H,$C$3)</f>
        <v>0</v>
      </c>
      <c r="D25" s="1">
        <f>COUNTIFS(明细及反馈核算!$C:$C,A25,明细及反馈核算!$H:$H,$D$3)</f>
        <v>1</v>
      </c>
      <c r="E25" s="1">
        <f>COUNTIFS(明细及反馈核算!$C:$C,A25,明细及反馈核算!$H:$H,$E$3)</f>
        <v>6</v>
      </c>
      <c r="F25" s="1">
        <f>COUNTIFS(明细及反馈核算!$C:$C,A25,明细及反馈核算!$H:$H,$F$3)</f>
        <v>0</v>
      </c>
      <c r="G25" s="1">
        <f>COUNTIFS(明细及反馈核算!$C:$C,A25,明细及反馈核算!$H:$H,$G$3)</f>
        <v>1</v>
      </c>
      <c r="H25" s="1">
        <f>COUNTIFS(明细及反馈核算!$C:$C,A25,明细及反馈核算!$H:$H,$H$3)</f>
        <v>0</v>
      </c>
      <c r="I25" s="1">
        <f>COUNTIFS(明细及反馈核算!$C:$C,A25,明细及反馈核算!$H:$H,$I$3)</f>
        <v>1</v>
      </c>
      <c r="J25" s="1">
        <f>COUNTIFS(明细及反馈核算!$C:$C,A25,明细及反馈核算!$H:$H,$J$3)</f>
        <v>0</v>
      </c>
      <c r="K25" s="1">
        <f>COUNTIFS(明细及反馈核算!$C:$C,A25,明细及反馈核算!$H:$H,$K$3)</f>
        <v>0</v>
      </c>
      <c r="L25" s="1">
        <f>COUNTIFS(明细及反馈核算!$C:$C,A25,明细及反馈核算!$H:$H,$L$3)</f>
        <v>0</v>
      </c>
      <c r="M25" s="1">
        <f>COUNTIFS(明细及反馈核算!$C:$C,A25,明细及反馈核算!$H:$H,$M$3)</f>
        <v>0</v>
      </c>
      <c r="N25" s="1">
        <f>COUNTIFS(明细及反馈核算!$C:$C,A25,明细及反馈核算!$H:$H,$N$3)</f>
        <v>0</v>
      </c>
      <c r="O25" s="1">
        <f t="shared" si="2"/>
        <v>9</v>
      </c>
    </row>
    <row r="26" spans="1:15" ht="16.5" x14ac:dyDescent="0.15">
      <c r="A26" s="3" t="s">
        <v>41</v>
      </c>
      <c r="B26" s="1">
        <f t="shared" si="1"/>
        <v>3</v>
      </c>
      <c r="C26" s="1">
        <f>COUNTIFS(明细及反馈核算!$C:$C,A26,明细及反馈核算!$H:$H,$C$3)</f>
        <v>0</v>
      </c>
      <c r="D26" s="1">
        <f>COUNTIFS(明细及反馈核算!$C:$C,A26,明细及反馈核算!$H:$H,$D$3)</f>
        <v>0</v>
      </c>
      <c r="E26" s="1">
        <f>COUNTIFS(明细及反馈核算!$C:$C,A26,明细及反馈核算!$H:$H,$E$3)</f>
        <v>0</v>
      </c>
      <c r="F26" s="1">
        <f>COUNTIFS(明细及反馈核算!$C:$C,A26,明细及反馈核算!$H:$H,$F$3)</f>
        <v>0</v>
      </c>
      <c r="G26" s="1">
        <f>COUNTIFS(明细及反馈核算!$C:$C,A26,明细及反馈核算!$H:$H,$G$3)</f>
        <v>2</v>
      </c>
      <c r="H26" s="1">
        <f>COUNTIFS(明细及反馈核算!$C:$C,A26,明细及反馈核算!$H:$H,$H$3)</f>
        <v>0</v>
      </c>
      <c r="I26" s="1">
        <f>COUNTIFS(明细及反馈核算!$C:$C,A26,明细及反馈核算!$H:$H,$I$3)</f>
        <v>1</v>
      </c>
      <c r="J26" s="1">
        <f>COUNTIFS(明细及反馈核算!$C:$C,A26,明细及反馈核算!$H:$H,$J$3)</f>
        <v>0</v>
      </c>
      <c r="K26" s="1">
        <f>COUNTIFS(明细及反馈核算!$C:$C,A26,明细及反馈核算!$H:$H,$K$3)</f>
        <v>0</v>
      </c>
      <c r="L26" s="1">
        <f>COUNTIFS(明细及反馈核算!$C:$C,A26,明细及反馈核算!$H:$H,$L$3)</f>
        <v>0</v>
      </c>
      <c r="M26" s="1">
        <f>COUNTIFS(明细及反馈核算!$C:$C,A26,明细及反馈核算!$H:$H,$M$3)</f>
        <v>0</v>
      </c>
      <c r="N26" s="1">
        <f>COUNTIFS(明细及反馈核算!$C:$C,A26,明细及反馈核算!$H:$H,$N$3)</f>
        <v>0</v>
      </c>
      <c r="O26" s="1">
        <f t="shared" si="2"/>
        <v>3</v>
      </c>
    </row>
    <row r="27" spans="1:15" ht="16.5" x14ac:dyDescent="0.15">
      <c r="A27" s="3" t="s">
        <v>25</v>
      </c>
      <c r="B27" s="1">
        <f t="shared" si="1"/>
        <v>6</v>
      </c>
      <c r="C27" s="1">
        <f>COUNTIFS(明细及反馈核算!$C:$C,A27,明细及反馈核算!$H:$H,$C$3)</f>
        <v>0</v>
      </c>
      <c r="D27" s="1">
        <f>COUNTIFS(明细及反馈核算!$C:$C,A27,明细及反馈核算!$H:$H,$D$3)</f>
        <v>1</v>
      </c>
      <c r="E27" s="1">
        <f>COUNTIFS(明细及反馈核算!$C:$C,A27,明细及反馈核算!$H:$H,$E$3)</f>
        <v>1</v>
      </c>
      <c r="F27" s="1">
        <f>COUNTIFS(明细及反馈核算!$C:$C,A27,明细及反馈核算!$H:$H,$F$3)</f>
        <v>1</v>
      </c>
      <c r="G27" s="1">
        <f>COUNTIFS(明细及反馈核算!$C:$C,A27,明细及反馈核算!$H:$H,$G$3)</f>
        <v>0</v>
      </c>
      <c r="H27" s="1">
        <f>COUNTIFS(明细及反馈核算!$C:$C,A27,明细及反馈核算!$H:$H,$H$3)</f>
        <v>0</v>
      </c>
      <c r="I27" s="1">
        <f>COUNTIFS(明细及反馈核算!$C:$C,A27,明细及反馈核算!$H:$H,$I$3)</f>
        <v>3</v>
      </c>
      <c r="J27" s="1">
        <f>COUNTIFS(明细及反馈核算!$C:$C,A27,明细及反馈核算!$H:$H,$J$3)</f>
        <v>0</v>
      </c>
      <c r="K27" s="1">
        <f>COUNTIFS(明细及反馈核算!$C:$C,A27,明细及反馈核算!$H:$H,$K$3)</f>
        <v>0</v>
      </c>
      <c r="L27" s="1">
        <f>COUNTIFS(明细及反馈核算!$C:$C,A27,明细及反馈核算!$H:$H,$L$3)</f>
        <v>0</v>
      </c>
      <c r="M27" s="1">
        <f>COUNTIFS(明细及反馈核算!$C:$C,A27,明细及反馈核算!$H:$H,$M$3)</f>
        <v>0</v>
      </c>
      <c r="N27" s="1">
        <f>COUNTIFS(明细及反馈核算!$C:$C,A27,明细及反馈核算!$H:$H,$N$3)</f>
        <v>0</v>
      </c>
      <c r="O27" s="1">
        <f t="shared" si="2"/>
        <v>6</v>
      </c>
    </row>
    <row r="28" spans="1:15" ht="16.5" x14ac:dyDescent="0.15">
      <c r="A28" s="3" t="s">
        <v>18</v>
      </c>
      <c r="B28" s="1">
        <f t="shared" si="1"/>
        <v>5</v>
      </c>
      <c r="C28" s="1">
        <f>COUNTIFS(明细及反馈核算!$C:$C,A28,明细及反馈核算!$H:$H,$C$3)</f>
        <v>0</v>
      </c>
      <c r="D28" s="1">
        <f>COUNTIFS(明细及反馈核算!$C:$C,A28,明细及反馈核算!$H:$H,$D$3)</f>
        <v>2</v>
      </c>
      <c r="E28" s="1">
        <f>COUNTIFS(明细及反馈核算!$C:$C,A28,明细及反馈核算!$H:$H,$E$3)</f>
        <v>0</v>
      </c>
      <c r="F28" s="1">
        <f>COUNTIFS(明细及反馈核算!$C:$C,A28,明细及反馈核算!$H:$H,$F$3)</f>
        <v>1</v>
      </c>
      <c r="G28" s="1">
        <f>COUNTIFS(明细及反馈核算!$C:$C,A28,明细及反馈核算!$H:$H,$G$3)</f>
        <v>0</v>
      </c>
      <c r="H28" s="1">
        <f>COUNTIFS(明细及反馈核算!$C:$C,A28,明细及反馈核算!$H:$H,$H$3)</f>
        <v>2</v>
      </c>
      <c r="I28" s="1">
        <f>COUNTIFS(明细及反馈核算!$C:$C,A28,明细及反馈核算!$H:$H,$I$3)</f>
        <v>0</v>
      </c>
      <c r="J28" s="1">
        <f>COUNTIFS(明细及反馈核算!$C:$C,A28,明细及反馈核算!$H:$H,$J$3)</f>
        <v>0</v>
      </c>
      <c r="K28" s="1">
        <f>COUNTIFS(明细及反馈核算!$C:$C,A28,明细及反馈核算!$H:$H,$K$3)</f>
        <v>0</v>
      </c>
      <c r="L28" s="1">
        <f>COUNTIFS(明细及反馈核算!$C:$C,A28,明细及反馈核算!$H:$H,$L$3)</f>
        <v>0</v>
      </c>
      <c r="M28" s="1">
        <f>COUNTIFS(明细及反馈核算!$C:$C,A28,明细及反馈核算!$H:$H,$M$3)</f>
        <v>0</v>
      </c>
      <c r="N28" s="1">
        <f>COUNTIFS(明细及反馈核算!$C:$C,A28,明细及反馈核算!$H:$H,$N$3)</f>
        <v>0</v>
      </c>
      <c r="O28" s="1">
        <f t="shared" si="2"/>
        <v>5</v>
      </c>
    </row>
    <row r="29" spans="1:15" ht="16.5" x14ac:dyDescent="0.15">
      <c r="A29" s="3" t="s">
        <v>23</v>
      </c>
      <c r="B29" s="1">
        <f t="shared" si="1"/>
        <v>12</v>
      </c>
      <c r="C29" s="1">
        <f>COUNTIFS(明细及反馈核算!$C:$C,A29,明细及反馈核算!$H:$H,$C$3)</f>
        <v>0</v>
      </c>
      <c r="D29" s="1">
        <f>COUNTIFS(明细及反馈核算!$C:$C,A29,明细及反馈核算!$H:$H,$D$3)</f>
        <v>5</v>
      </c>
      <c r="E29" s="1">
        <f>COUNTIFS(明细及反馈核算!$C:$C,A29,明细及反馈核算!$H:$H,$E$3)</f>
        <v>3</v>
      </c>
      <c r="F29" s="1">
        <f>COUNTIFS(明细及反馈核算!$C:$C,A29,明细及反馈核算!$H:$H,$F$3)</f>
        <v>3</v>
      </c>
      <c r="G29" s="1">
        <f>COUNTIFS(明细及反馈核算!$C:$C,A29,明细及反馈核算!$H:$H,$G$3)</f>
        <v>1</v>
      </c>
      <c r="H29" s="1">
        <f>COUNTIFS(明细及反馈核算!$C:$C,A29,明细及反馈核算!$H:$H,$H$3)</f>
        <v>0</v>
      </c>
      <c r="I29" s="1">
        <f>COUNTIFS(明细及反馈核算!$C:$C,A29,明细及反馈核算!$H:$H,$I$3)</f>
        <v>0</v>
      </c>
      <c r="J29" s="1">
        <f>COUNTIFS(明细及反馈核算!$C:$C,A29,明细及反馈核算!$H:$H,$J$3)</f>
        <v>0</v>
      </c>
      <c r="K29" s="1">
        <f>COUNTIFS(明细及反馈核算!$C:$C,A29,明细及反馈核算!$H:$H,$K$3)</f>
        <v>0</v>
      </c>
      <c r="L29" s="1">
        <f>COUNTIFS(明细及反馈核算!$C:$C,A29,明细及反馈核算!$H:$H,$L$3)</f>
        <v>0</v>
      </c>
      <c r="M29" s="1">
        <f>COUNTIFS(明细及反馈核算!$C:$C,A29,明细及反馈核算!$H:$H,$M$3)</f>
        <v>0</v>
      </c>
      <c r="N29" s="1">
        <f>COUNTIFS(明细及反馈核算!$C:$C,A29,明细及反馈核算!$H:$H,$N$3)</f>
        <v>0</v>
      </c>
      <c r="O29" s="1">
        <f t="shared" si="2"/>
        <v>12</v>
      </c>
    </row>
    <row r="30" spans="1:15" ht="16.5" x14ac:dyDescent="0.15">
      <c r="A30" s="3" t="s">
        <v>31</v>
      </c>
      <c r="B30" s="1">
        <f t="shared" si="1"/>
        <v>7</v>
      </c>
      <c r="C30" s="1">
        <f>COUNTIFS(明细及反馈核算!$C:$C,A30,明细及反馈核算!$H:$H,$C$3)</f>
        <v>0</v>
      </c>
      <c r="D30" s="1">
        <f>COUNTIFS(明细及反馈核算!$C:$C,A30,明细及反馈核算!$H:$H,$D$3)</f>
        <v>3</v>
      </c>
      <c r="E30" s="1">
        <f>COUNTIFS(明细及反馈核算!$C:$C,A30,明细及反馈核算!$H:$H,$E$3)</f>
        <v>1</v>
      </c>
      <c r="F30" s="1">
        <f>COUNTIFS(明细及反馈核算!$C:$C,A30,明细及反馈核算!$H:$H,$F$3)</f>
        <v>1</v>
      </c>
      <c r="G30" s="1">
        <f>COUNTIFS(明细及反馈核算!$C:$C,A30,明细及反馈核算!$H:$H,$G$3)</f>
        <v>0</v>
      </c>
      <c r="H30" s="1">
        <f>COUNTIFS(明细及反馈核算!$C:$C,A30,明细及反馈核算!$H:$H,$H$3)</f>
        <v>1</v>
      </c>
      <c r="I30" s="1">
        <f>COUNTIFS(明细及反馈核算!$C:$C,A30,明细及反馈核算!$H:$H,$I$3)</f>
        <v>1</v>
      </c>
      <c r="J30" s="1">
        <f>COUNTIFS(明细及反馈核算!$C:$C,A30,明细及反馈核算!$H:$H,$J$3)</f>
        <v>0</v>
      </c>
      <c r="K30" s="1">
        <f>COUNTIFS(明细及反馈核算!$C:$C,A30,明细及反馈核算!$H:$H,$K$3)</f>
        <v>0</v>
      </c>
      <c r="L30" s="1">
        <f>COUNTIFS(明细及反馈核算!$C:$C,A30,明细及反馈核算!$H:$H,$L$3)</f>
        <v>0</v>
      </c>
      <c r="M30" s="1">
        <f>COUNTIFS(明细及反馈核算!$C:$C,A30,明细及反馈核算!$H:$H,$M$3)</f>
        <v>0</v>
      </c>
      <c r="N30" s="1">
        <f>COUNTIFS(明细及反馈核算!$C:$C,A30,明细及反馈核算!$H:$H,$N$3)</f>
        <v>0</v>
      </c>
      <c r="O30" s="1">
        <f t="shared" si="2"/>
        <v>7</v>
      </c>
    </row>
  </sheetData>
  <sheetProtection formatCells="0" formatColumns="0" formatRows="0" insertColumns="0" insertRows="0" insertHyperlinks="0" deleteColumns="0" deleteRows="0" sort="0" autoFilter="0" pivotTables="0"/>
  <phoneticPr fontId="8" type="noConversion"/>
  <conditionalFormatting sqref="A1:A1048576">
    <cfRule type="duplicateValues" dxfId="3" priority="1"/>
  </conditionalFormatting>
  <conditionalFormatting sqref="A2">
    <cfRule type="duplicateValues" dxfId="2" priority="3"/>
  </conditionalFormatting>
  <conditionalFormatting sqref="A2:A27 A31:A1048576">
    <cfRule type="duplicateValues" dxfId="1" priority="4"/>
  </conditionalFormatting>
  <conditionalFormatting sqref="A28:A30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2"/>
  <pixelatorList sheetStid="11"/>
  <pixelatorList sheetStid="3"/>
  <pixelatorList sheetStid="10"/>
  <pixelatorList sheetStid="5"/>
  <pixelatorList sheetStid="6"/>
  <pixelatorList sheetStid="7"/>
  <pixelatorList sheetStid="9"/>
  <pixelatorList sheetStid="13"/>
</pixelators>
</file>

<file path=customXml/item2.xml><?xml version="1.0" encoding="utf-8"?>
<woProps xmlns="https://web.wps.cn/et/2018/main" xmlns:s="http://schemas.openxmlformats.org/spreadsheetml/2006/main">
  <woSheetsProps>
    <woSheetProps sheetStid="12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</woSheetsProps>
  <woBookProps>
    <bookSettings fileId="412518770606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目录</vt:lpstr>
      <vt:lpstr>明细及反馈核算</vt:lpstr>
      <vt:lpstr>①单据编号-确认每单参与人员</vt:lpstr>
      <vt:lpstr>②人员对应嘉宾名单统计</vt:lpstr>
      <vt:lpstr>统计表-奖励</vt:lpstr>
      <vt:lpstr>统计表-扣业绩</vt:lpstr>
      <vt:lpstr>统计表-门店</vt:lpstr>
      <vt:lpstr>嘉宾数量统计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k16921</cp:lastModifiedBy>
  <dcterms:created xsi:type="dcterms:W3CDTF">2025-02-07T00:30:00Z</dcterms:created>
  <dcterms:modified xsi:type="dcterms:W3CDTF">2025-08-08T03:59:27Z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9DCEF2DAAB184703B0CEB6672B211F7A_13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