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整体-8.5\A-b每月月初设定\"/>
    </mc:Choice>
  </mc:AlternateContent>
  <xr:revisionPtr revIDLastSave="0" documentId="13_ncr:1_{48CF5C58-D1C1-4E4F-84FB-12BA8F283528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当月社保明细表" sheetId="1" r:id="rId1"/>
    <sheet name="总经理分摊计算" sheetId="2" r:id="rId2"/>
    <sheet name="门店统计表成本分摊表" sheetId="4" r:id="rId3"/>
  </sheets>
  <definedNames>
    <definedName name="_xlnm._FilterDatabase" localSheetId="0" hidden="1">当月社保明细表!$B$3:$C$125</definedName>
    <definedName name="_xlnm._FilterDatabase" localSheetId="1" hidden="1">总经理分摊计算!$A$1:$E$29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2" l="1" a="1"/>
  <c r="G12" i="2" s="1"/>
  <c r="G4" i="2" a="1"/>
  <c r="G4" i="2" s="1"/>
  <c r="H39" i="4"/>
  <c r="G39" i="4"/>
  <c r="E39" i="4"/>
  <c r="C39" i="4"/>
  <c r="B39" i="4"/>
  <c r="I38" i="4"/>
  <c r="H38" i="4"/>
  <c r="G38" i="4"/>
  <c r="C38" i="4"/>
  <c r="B38" i="4"/>
  <c r="I37" i="4"/>
  <c r="H37" i="4"/>
  <c r="G37" i="4"/>
  <c r="C37" i="4"/>
  <c r="B37" i="4"/>
  <c r="H36" i="4"/>
  <c r="G36" i="4"/>
  <c r="C36" i="4"/>
  <c r="B36" i="4"/>
  <c r="H35" i="4"/>
  <c r="G35" i="4"/>
  <c r="D35" i="4"/>
  <c r="C35" i="4"/>
  <c r="B35" i="4"/>
  <c r="C34" i="4"/>
  <c r="B34" i="4"/>
  <c r="G33" i="4"/>
  <c r="C33" i="4"/>
  <c r="B33" i="4"/>
  <c r="H32" i="4"/>
  <c r="G32" i="4"/>
  <c r="E32" i="4"/>
  <c r="D32" i="4"/>
  <c r="C32" i="4"/>
  <c r="B32" i="4"/>
  <c r="H31" i="4"/>
  <c r="C31" i="4"/>
  <c r="B31" i="4"/>
  <c r="G30" i="4"/>
  <c r="D30" i="4"/>
  <c r="C30" i="4"/>
  <c r="B30" i="4"/>
  <c r="H29" i="4"/>
  <c r="C29" i="4"/>
  <c r="B29" i="4"/>
  <c r="C28" i="4"/>
  <c r="B28" i="4"/>
  <c r="H27" i="4"/>
  <c r="C27" i="4"/>
  <c r="B27" i="4"/>
  <c r="H26" i="4"/>
  <c r="C26" i="4"/>
  <c r="B26" i="4"/>
  <c r="H25" i="4"/>
  <c r="C25" i="4"/>
  <c r="B25" i="4"/>
  <c r="H24" i="4"/>
  <c r="D24" i="4"/>
  <c r="C24" i="4"/>
  <c r="B24" i="4"/>
  <c r="G23" i="4"/>
  <c r="C23" i="4"/>
  <c r="B23" i="4"/>
  <c r="H22" i="4"/>
  <c r="C22" i="4"/>
  <c r="B22" i="4"/>
  <c r="H21" i="4"/>
  <c r="C21" i="4"/>
  <c r="B21" i="4"/>
  <c r="E20" i="4"/>
  <c r="D20" i="4"/>
  <c r="C20" i="4"/>
  <c r="B20" i="4"/>
  <c r="H19" i="4"/>
  <c r="C19" i="4"/>
  <c r="B19" i="4"/>
  <c r="H18" i="4"/>
  <c r="D18" i="4"/>
  <c r="C18" i="4"/>
  <c r="B18" i="4"/>
  <c r="H17" i="4"/>
  <c r="C17" i="4"/>
  <c r="B17" i="4"/>
  <c r="H16" i="4"/>
  <c r="C16" i="4"/>
  <c r="B16" i="4"/>
  <c r="H15" i="4"/>
  <c r="C15" i="4"/>
  <c r="B15" i="4"/>
  <c r="H14" i="4"/>
  <c r="C14" i="4"/>
  <c r="B14" i="4"/>
  <c r="D13" i="4"/>
  <c r="C13" i="4"/>
  <c r="B13" i="4"/>
  <c r="H12" i="4"/>
  <c r="C12" i="4"/>
  <c r="H11" i="4"/>
  <c r="G11" i="4"/>
  <c r="C11" i="4"/>
  <c r="B11" i="4"/>
  <c r="H10" i="4"/>
  <c r="C10" i="4"/>
  <c r="B10" i="4"/>
  <c r="H9" i="4"/>
  <c r="G9" i="4"/>
  <c r="C9" i="4"/>
  <c r="B9" i="4"/>
  <c r="H8" i="4"/>
  <c r="G8" i="4"/>
  <c r="C8" i="4"/>
  <c r="B8" i="4"/>
  <c r="H7" i="4"/>
  <c r="C7" i="4"/>
  <c r="B7" i="4"/>
  <c r="H6" i="4"/>
  <c r="C6" i="4"/>
  <c r="B6" i="4"/>
  <c r="H5" i="4"/>
  <c r="C5" i="4"/>
  <c r="B5" i="4"/>
  <c r="H4" i="4"/>
  <c r="G4" i="4"/>
  <c r="C4" i="4"/>
  <c r="B4" i="4"/>
  <c r="K125" i="1"/>
  <c r="L125" i="1" s="1"/>
  <c r="K124" i="1"/>
  <c r="K123" i="1"/>
  <c r="L123" i="1" s="1"/>
  <c r="K122" i="1"/>
  <c r="K121" i="1"/>
  <c r="L121" i="1" s="1"/>
  <c r="K120" i="1"/>
  <c r="K119" i="1"/>
  <c r="K118" i="1"/>
  <c r="K117" i="1"/>
  <c r="K116" i="1"/>
  <c r="K115" i="1"/>
  <c r="L115" i="1" s="1"/>
  <c r="K114" i="1"/>
  <c r="K113" i="1"/>
  <c r="L113" i="1" s="1"/>
  <c r="K112" i="1"/>
  <c r="K111" i="1"/>
  <c r="L111" i="1" s="1"/>
  <c r="K110" i="1"/>
  <c r="L110" i="1" s="1"/>
  <c r="M110" i="1" s="1"/>
  <c r="K109" i="1"/>
  <c r="K108" i="1"/>
  <c r="K107" i="1"/>
  <c r="K106" i="1"/>
  <c r="K105" i="1"/>
  <c r="L105" i="1" s="1"/>
  <c r="L104" i="1"/>
  <c r="M104" i="1" s="1"/>
  <c r="K104" i="1"/>
  <c r="K103" i="1"/>
  <c r="K102" i="1"/>
  <c r="L101" i="1"/>
  <c r="M101" i="1" s="1"/>
  <c r="K101" i="1"/>
  <c r="K100" i="1"/>
  <c r="L100" i="1" s="1"/>
  <c r="K99" i="1"/>
  <c r="L99" i="1" s="1"/>
  <c r="K98" i="1"/>
  <c r="L98" i="1" s="1"/>
  <c r="E31" i="4" s="1"/>
  <c r="K97" i="1"/>
  <c r="L97" i="1" s="1"/>
  <c r="K96" i="1"/>
  <c r="D6" i="4" s="1"/>
  <c r="K95" i="1"/>
  <c r="L95" i="1" s="1"/>
  <c r="K94" i="1"/>
  <c r="K93" i="1"/>
  <c r="K92" i="1"/>
  <c r="K91" i="1"/>
  <c r="K90" i="1"/>
  <c r="M90" i="1" s="1"/>
  <c r="K89" i="1"/>
  <c r="K88" i="1"/>
  <c r="K87" i="1"/>
  <c r="K86" i="1"/>
  <c r="L86" i="1" s="1"/>
  <c r="L85" i="1"/>
  <c r="M85" i="1" s="1"/>
  <c r="K85" i="1"/>
  <c r="K84" i="1"/>
  <c r="K83" i="1"/>
  <c r="L82" i="1"/>
  <c r="M82" i="1" s="1"/>
  <c r="K82" i="1"/>
  <c r="K81" i="1"/>
  <c r="D10" i="4" s="1"/>
  <c r="K80" i="1"/>
  <c r="L80" i="1" s="1"/>
  <c r="K79" i="1"/>
  <c r="L79" i="1" s="1"/>
  <c r="K78" i="1"/>
  <c r="L78" i="1" s="1"/>
  <c r="K77" i="1"/>
  <c r="K76" i="1"/>
  <c r="L76" i="1" s="1"/>
  <c r="K75" i="1"/>
  <c r="K74" i="1"/>
  <c r="L74" i="1" s="1"/>
  <c r="K73" i="1"/>
  <c r="K72" i="1"/>
  <c r="K71" i="1"/>
  <c r="K70" i="1"/>
  <c r="K69" i="1"/>
  <c r="K68" i="1"/>
  <c r="D36" i="4" s="1"/>
  <c r="K67" i="1"/>
  <c r="K66" i="1"/>
  <c r="L66" i="1" s="1"/>
  <c r="K65" i="1"/>
  <c r="L65" i="1" s="1"/>
  <c r="I64" i="1"/>
  <c r="K64" i="1" s="1"/>
  <c r="I63" i="1"/>
  <c r="K63" i="1" s="1"/>
  <c r="I62" i="1"/>
  <c r="K62" i="1" s="1"/>
  <c r="I61" i="1"/>
  <c r="K61" i="1" s="1"/>
  <c r="I60" i="1"/>
  <c r="K60" i="1" s="1"/>
  <c r="K59" i="1"/>
  <c r="D12" i="4" s="1"/>
  <c r="I59" i="1"/>
  <c r="B12" i="4" s="1"/>
  <c r="I58" i="1"/>
  <c r="K58" i="1" s="1"/>
  <c r="I57" i="1"/>
  <c r="K57" i="1" s="1"/>
  <c r="I56" i="1"/>
  <c r="K56" i="1" s="1"/>
  <c r="I55" i="1"/>
  <c r="K55" i="1" s="1"/>
  <c r="K54" i="1"/>
  <c r="K53" i="1"/>
  <c r="K52" i="1"/>
  <c r="D8" i="4" s="1"/>
  <c r="L51" i="1"/>
  <c r="K51" i="1"/>
  <c r="K50" i="1"/>
  <c r="K49" i="1"/>
  <c r="L48" i="1"/>
  <c r="M48" i="1" s="1"/>
  <c r="K48" i="1"/>
  <c r="K47" i="1"/>
  <c r="M47" i="1" s="1"/>
  <c r="K46" i="1"/>
  <c r="K45" i="1"/>
  <c r="K44" i="1"/>
  <c r="K43" i="1"/>
  <c r="L43" i="1" s="1"/>
  <c r="K42" i="1"/>
  <c r="K41" i="1"/>
  <c r="L41" i="1" s="1"/>
  <c r="K40" i="1"/>
  <c r="K39" i="1"/>
  <c r="L39" i="1" s="1"/>
  <c r="M38" i="1"/>
  <c r="L38" i="1"/>
  <c r="K38" i="1"/>
  <c r="K37" i="1"/>
  <c r="L37" i="1" s="1"/>
  <c r="E23" i="4" s="1"/>
  <c r="K36" i="1"/>
  <c r="K35" i="1"/>
  <c r="K34" i="1"/>
  <c r="K33" i="1"/>
  <c r="L33" i="1" s="1"/>
  <c r="L32" i="1"/>
  <c r="M32" i="1" s="1"/>
  <c r="K32" i="1"/>
  <c r="K31" i="1"/>
  <c r="K30" i="1"/>
  <c r="L29" i="1"/>
  <c r="M29" i="1" s="1"/>
  <c r="K29" i="1"/>
  <c r="K28" i="1"/>
  <c r="D39" i="4" s="1"/>
  <c r="K27" i="1"/>
  <c r="K26" i="1"/>
  <c r="K25" i="1"/>
  <c r="K24" i="1"/>
  <c r="K23" i="1"/>
  <c r="L23" i="1" s="1"/>
  <c r="K22" i="1"/>
  <c r="L22" i="1" s="1"/>
  <c r="K21" i="1"/>
  <c r="K20" i="1"/>
  <c r="M19" i="1"/>
  <c r="L19" i="1"/>
  <c r="K19" i="1"/>
  <c r="K18" i="1"/>
  <c r="L18" i="1" s="1"/>
  <c r="K17" i="1"/>
  <c r="D7" i="4" s="1"/>
  <c r="K16" i="1"/>
  <c r="K15" i="1"/>
  <c r="K14" i="1"/>
  <c r="L14" i="1" s="1"/>
  <c r="L13" i="1"/>
  <c r="K13" i="1"/>
  <c r="D28" i="4" s="1"/>
  <c r="K12" i="1"/>
  <c r="D29" i="4" s="1"/>
  <c r="K11" i="1"/>
  <c r="L10" i="1"/>
  <c r="M10" i="1" s="1"/>
  <c r="K10" i="1"/>
  <c r="K9" i="1"/>
  <c r="L9" i="1" s="1"/>
  <c r="K8" i="1"/>
  <c r="L8" i="1" s="1"/>
  <c r="K7" i="1"/>
  <c r="L7" i="1" s="1"/>
  <c r="K6" i="1"/>
  <c r="L6" i="1" s="1"/>
  <c r="K5" i="1"/>
  <c r="M5" i="1" s="1"/>
  <c r="K4" i="1"/>
  <c r="M4" i="1" s="1"/>
  <c r="F32" i="4" l="1"/>
  <c r="I32" i="4" s="1"/>
  <c r="F20" i="4"/>
  <c r="F39" i="4"/>
  <c r="L61" i="1"/>
  <c r="M61" i="1" s="1"/>
  <c r="M113" i="1"/>
  <c r="E33" i="4"/>
  <c r="L62" i="1"/>
  <c r="M62" i="1"/>
  <c r="D14" i="4"/>
  <c r="L63" i="1"/>
  <c r="M63" i="1" s="1"/>
  <c r="M53" i="1"/>
  <c r="L55" i="1"/>
  <c r="M55" i="1" s="1"/>
  <c r="M106" i="1"/>
  <c r="M107" i="1"/>
  <c r="D24" i="2"/>
  <c r="E24" i="2" s="1"/>
  <c r="G31" i="4" s="1"/>
  <c r="D23" i="2"/>
  <c r="E23" i="2" s="1"/>
  <c r="G29" i="4" s="1"/>
  <c r="D22" i="2"/>
  <c r="E22" i="2" s="1"/>
  <c r="G10" i="4" s="1"/>
  <c r="L60" i="1"/>
  <c r="M60" i="1" s="1"/>
  <c r="D19" i="4"/>
  <c r="L57" i="1"/>
  <c r="M57" i="1"/>
  <c r="M58" i="1"/>
  <c r="L58" i="1"/>
  <c r="L56" i="1"/>
  <c r="M56" i="1" s="1"/>
  <c r="E28" i="4"/>
  <c r="F28" i="4" s="1"/>
  <c r="M34" i="1"/>
  <c r="M109" i="1"/>
  <c r="L64" i="1"/>
  <c r="E27" i="4" s="1"/>
  <c r="D27" i="4"/>
  <c r="D16" i="4"/>
  <c r="M91" i="1"/>
  <c r="D9" i="4"/>
  <c r="M70" i="1"/>
  <c r="M122" i="1"/>
  <c r="M72" i="1"/>
  <c r="M24" i="1"/>
  <c r="M73" i="1"/>
  <c r="M25" i="1"/>
  <c r="M116" i="1"/>
  <c r="M41" i="1"/>
  <c r="M66" i="1"/>
  <c r="M92" i="1"/>
  <c r="M118" i="1"/>
  <c r="M42" i="1"/>
  <c r="M67" i="1"/>
  <c r="M22" i="1"/>
  <c r="M27" i="1"/>
  <c r="E38" i="4"/>
  <c r="E8" i="4"/>
  <c r="F8" i="4" s="1"/>
  <c r="I8" i="4" s="1"/>
  <c r="M103" i="1"/>
  <c r="E11" i="4"/>
  <c r="M13" i="1"/>
  <c r="L67" i="1"/>
  <c r="L114" i="1"/>
  <c r="M114" i="1" s="1"/>
  <c r="M14" i="1"/>
  <c r="M52" i="1"/>
  <c r="L77" i="1"/>
  <c r="M77" i="1" s="1"/>
  <c r="M86" i="1"/>
  <c r="L96" i="1"/>
  <c r="M96" i="1" s="1"/>
  <c r="L124" i="1"/>
  <c r="M124" i="1" s="1"/>
  <c r="L24" i="1"/>
  <c r="L68" i="1"/>
  <c r="M23" i="1"/>
  <c r="L52" i="1"/>
  <c r="L15" i="1"/>
  <c r="M15" i="1" s="1"/>
  <c r="L34" i="1"/>
  <c r="E30" i="4" s="1"/>
  <c r="M43" i="1"/>
  <c r="L53" i="1"/>
  <c r="M68" i="1"/>
  <c r="L87" i="1"/>
  <c r="M87" i="1" s="1"/>
  <c r="L106" i="1"/>
  <c r="M115" i="1"/>
  <c r="M97" i="1"/>
  <c r="B1" i="4"/>
  <c r="C1" i="4"/>
  <c r="M7" i="1"/>
  <c r="L26" i="1"/>
  <c r="E37" i="4" s="1"/>
  <c r="L45" i="1"/>
  <c r="M45" i="1" s="1"/>
  <c r="L70" i="1"/>
  <c r="M79" i="1"/>
  <c r="M98" i="1"/>
  <c r="L117" i="1"/>
  <c r="E5" i="4" s="1"/>
  <c r="L36" i="1"/>
  <c r="E15" i="4" s="1"/>
  <c r="D37" i="4"/>
  <c r="M8" i="1"/>
  <c r="M9" i="1"/>
  <c r="M28" i="1"/>
  <c r="L72" i="1"/>
  <c r="L91" i="1"/>
  <c r="M100" i="1"/>
  <c r="L119" i="1"/>
  <c r="M119" i="1" s="1"/>
  <c r="D5" i="4"/>
  <c r="M33" i="1"/>
  <c r="M6" i="1"/>
  <c r="L25" i="1"/>
  <c r="L44" i="1"/>
  <c r="L69" i="1"/>
  <c r="M69" i="1" s="1"/>
  <c r="M78" i="1"/>
  <c r="L116" i="1"/>
  <c r="M125" i="1"/>
  <c r="L16" i="1"/>
  <c r="M16" i="1" s="1"/>
  <c r="L35" i="1"/>
  <c r="M35" i="1" s="1"/>
  <c r="M44" i="1"/>
  <c r="L54" i="1"/>
  <c r="E26" i="4" s="1"/>
  <c r="L88" i="1"/>
  <c r="M88" i="1" s="1"/>
  <c r="L107" i="1"/>
  <c r="D31" i="4"/>
  <c r="F31" i="4" s="1"/>
  <c r="L89" i="1"/>
  <c r="E35" i="4" s="1"/>
  <c r="F35" i="4" s="1"/>
  <c r="I35" i="4" s="1"/>
  <c r="L108" i="1"/>
  <c r="M108" i="1" s="1"/>
  <c r="D26" i="4"/>
  <c r="F26" i="4" s="1"/>
  <c r="E16" i="4"/>
  <c r="D22" i="4"/>
  <c r="D33" i="4"/>
  <c r="D38" i="4"/>
  <c r="M105" i="1"/>
  <c r="D11" i="4"/>
  <c r="L42" i="1"/>
  <c r="M59" i="1"/>
  <c r="M76" i="1"/>
  <c r="M95" i="1"/>
  <c r="M123" i="1"/>
  <c r="D25" i="4"/>
  <c r="D15" i="4"/>
  <c r="L27" i="1"/>
  <c r="L46" i="1"/>
  <c r="M46" i="1" s="1"/>
  <c r="L71" i="1"/>
  <c r="M71" i="1" s="1"/>
  <c r="M80" i="1"/>
  <c r="M99" i="1"/>
  <c r="L118" i="1"/>
  <c r="E34" i="4" s="1"/>
  <c r="D17" i="4"/>
  <c r="D4" i="4"/>
  <c r="L109" i="1"/>
  <c r="L11" i="1"/>
  <c r="E36" i="4" s="1"/>
  <c r="F36" i="4" s="1"/>
  <c r="I36" i="4" s="1"/>
  <c r="M39" i="1"/>
  <c r="L83" i="1"/>
  <c r="M83" i="1" s="1"/>
  <c r="L102" i="1"/>
  <c r="M102" i="1" s="1"/>
  <c r="M111" i="1"/>
  <c r="M121" i="1"/>
  <c r="M51" i="1"/>
  <c r="L59" i="1"/>
  <c r="L17" i="1"/>
  <c r="M18" i="1"/>
  <c r="M37" i="1"/>
  <c r="L81" i="1"/>
  <c r="L73" i="1"/>
  <c r="L92" i="1"/>
  <c r="L120" i="1"/>
  <c r="M120" i="1" s="1"/>
  <c r="L40" i="1"/>
  <c r="M40" i="1" s="1"/>
  <c r="M65" i="1"/>
  <c r="D23" i="4"/>
  <c r="F23" i="4" s="1"/>
  <c r="D34" i="4"/>
  <c r="M17" i="1"/>
  <c r="D21" i="4"/>
  <c r="L20" i="1"/>
  <c r="E4" i="4" s="1"/>
  <c r="L30" i="1"/>
  <c r="L49" i="1"/>
  <c r="E18" i="4" s="1"/>
  <c r="F18" i="4" s="1"/>
  <c r="M74" i="1"/>
  <c r="F30" i="4"/>
  <c r="L93" i="1"/>
  <c r="E24" i="4" s="1"/>
  <c r="F24" i="4" s="1"/>
  <c r="L21" i="1"/>
  <c r="E13" i="4" s="1"/>
  <c r="F13" i="4" s="1"/>
  <c r="L112" i="1"/>
  <c r="M112" i="1" s="1"/>
  <c r="L12" i="1"/>
  <c r="L31" i="1"/>
  <c r="M31" i="1" s="1"/>
  <c r="L50" i="1"/>
  <c r="M50" i="1" s="1"/>
  <c r="L84" i="1"/>
  <c r="M84" i="1" s="1"/>
  <c r="L103" i="1"/>
  <c r="L75" i="1"/>
  <c r="M75" i="1" s="1"/>
  <c r="L94" i="1"/>
  <c r="M94" i="1" s="1"/>
  <c r="L122" i="1"/>
  <c r="I39" i="4"/>
  <c r="I31" i="4" l="1"/>
  <c r="F33" i="4"/>
  <c r="D27" i="2"/>
  <c r="E27" i="2" s="1"/>
  <c r="G27" i="4" s="1"/>
  <c r="D26" i="2"/>
  <c r="E26" i="2" s="1"/>
  <c r="G19" i="4" s="1"/>
  <c r="D25" i="2"/>
  <c r="E25" i="2" s="1"/>
  <c r="G24" i="4" s="1"/>
  <c r="I24" i="4" s="1"/>
  <c r="E6" i="4"/>
  <c r="F6" i="4" s="1"/>
  <c r="M11" i="1"/>
  <c r="D11" i="2"/>
  <c r="E11" i="2" s="1"/>
  <c r="G34" i="4" s="1"/>
  <c r="D9" i="2"/>
  <c r="E9" i="2" s="1"/>
  <c r="G21" i="4" s="1"/>
  <c r="D7" i="2"/>
  <c r="E7" i="2" s="1"/>
  <c r="G16" i="4" s="1"/>
  <c r="D6" i="2"/>
  <c r="E6" i="2" s="1"/>
  <c r="G13" i="4" s="1"/>
  <c r="D10" i="2"/>
  <c r="E10" i="2" s="1"/>
  <c r="G26" i="4" s="1"/>
  <c r="I26" i="4" s="1"/>
  <c r="D5" i="2"/>
  <c r="E5" i="2" s="1"/>
  <c r="G7" i="4" s="1"/>
  <c r="D8" i="2"/>
  <c r="E8" i="2" s="1"/>
  <c r="G18" i="4" s="1"/>
  <c r="I18" i="4" s="1"/>
  <c r="F4" i="4"/>
  <c r="E19" i="4"/>
  <c r="F19" i="4" s="1"/>
  <c r="E21" i="4"/>
  <c r="F21" i="4" s="1"/>
  <c r="M117" i="1"/>
  <c r="M54" i="1"/>
  <c r="D29" i="2"/>
  <c r="E29" i="2" s="1"/>
  <c r="H28" i="4" s="1"/>
  <c r="D28" i="2"/>
  <c r="E28" i="2" s="1"/>
  <c r="H20" i="4" s="1"/>
  <c r="M89" i="1"/>
  <c r="F34" i="4"/>
  <c r="M20" i="1"/>
  <c r="M36" i="1"/>
  <c r="M64" i="1"/>
  <c r="F15" i="4"/>
  <c r="M21" i="1"/>
  <c r="E29" i="4"/>
  <c r="F29" i="4" s="1"/>
  <c r="I29" i="4" s="1"/>
  <c r="E22" i="4"/>
  <c r="F22" i="4" s="1"/>
  <c r="M49" i="1"/>
  <c r="E14" i="4"/>
  <c r="F14" i="4" s="1"/>
  <c r="D1" i="4"/>
  <c r="E10" i="4"/>
  <c r="F10" i="4" s="1"/>
  <c r="I10" i="4" s="1"/>
  <c r="F5" i="4"/>
  <c r="M26" i="1"/>
  <c r="D34" i="2"/>
  <c r="E34" i="2" s="1"/>
  <c r="H23" i="4" s="1"/>
  <c r="I23" i="4" s="1"/>
  <c r="D33" i="2"/>
  <c r="E33" i="2" s="1"/>
  <c r="H33" i="4" s="1"/>
  <c r="D32" i="2"/>
  <c r="E32" i="2" s="1"/>
  <c r="H30" i="4" s="1"/>
  <c r="I30" i="4" s="1"/>
  <c r="F37" i="4"/>
  <c r="D30" i="2"/>
  <c r="E30" i="2" s="1"/>
  <c r="H13" i="4" s="1"/>
  <c r="D31" i="2"/>
  <c r="E31" i="2" s="1"/>
  <c r="H34" i="4" s="1"/>
  <c r="E25" i="4"/>
  <c r="F25" i="4" s="1"/>
  <c r="E7" i="4"/>
  <c r="F7" i="4" s="1"/>
  <c r="D14" i="2"/>
  <c r="E14" i="2" s="1"/>
  <c r="G25" i="4" s="1"/>
  <c r="D13" i="2"/>
  <c r="E13" i="2" s="1"/>
  <c r="G22" i="4" s="1"/>
  <c r="D12" i="2"/>
  <c r="E12" i="2" s="1"/>
  <c r="G14" i="4" s="1"/>
  <c r="F11" i="4"/>
  <c r="I11" i="4" s="1"/>
  <c r="M81" i="1"/>
  <c r="F16" i="4"/>
  <c r="E9" i="4"/>
  <c r="F9" i="4" s="1"/>
  <c r="I9" i="4" s="1"/>
  <c r="E12" i="4"/>
  <c r="F12" i="4" s="1"/>
  <c r="M12" i="1"/>
  <c r="M93" i="1"/>
  <c r="E17" i="4"/>
  <c r="F17" i="4" s="1"/>
  <c r="M30" i="1"/>
  <c r="F38" i="4"/>
  <c r="F27" i="4"/>
  <c r="I13" i="4" l="1"/>
  <c r="I25" i="4"/>
  <c r="I22" i="4"/>
  <c r="I33" i="4"/>
  <c r="I21" i="4"/>
  <c r="I7" i="4"/>
  <c r="I19" i="4"/>
  <c r="I14" i="4"/>
  <c r="I27" i="4"/>
  <c r="I34" i="4"/>
  <c r="I16" i="4"/>
  <c r="E1" i="4"/>
  <c r="I4" i="4"/>
  <c r="F1" i="4"/>
  <c r="D15" i="2"/>
  <c r="E15" i="2" s="1"/>
  <c r="G5" i="4" s="1"/>
  <c r="I5" i="4" s="1"/>
  <c r="D21" i="2"/>
  <c r="E21" i="2" s="1"/>
  <c r="G28" i="4" s="1"/>
  <c r="I28" i="4" s="1"/>
  <c r="D20" i="2"/>
  <c r="E20" i="2" s="1"/>
  <c r="G17" i="4" s="1"/>
  <c r="I17" i="4" s="1"/>
  <c r="D19" i="2"/>
  <c r="E19" i="2" s="1"/>
  <c r="G20" i="4" s="1"/>
  <c r="I20" i="4" s="1"/>
  <c r="D18" i="2"/>
  <c r="E18" i="2" s="1"/>
  <c r="G15" i="4" s="1"/>
  <c r="I15" i="4" s="1"/>
  <c r="D17" i="2"/>
  <c r="E17" i="2" s="1"/>
  <c r="G12" i="4" s="1"/>
  <c r="I12" i="4" s="1"/>
  <c r="D16" i="2"/>
  <c r="E16" i="2" s="1"/>
  <c r="G6" i="4" s="1"/>
  <c r="I6" i="4" s="1"/>
  <c r="I1" i="4" l="1"/>
  <c r="K1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<sst xmlns="http://schemas.openxmlformats.org/spreadsheetml/2006/main" count="720" uniqueCount="200">
  <si>
    <t>序号</t>
  </si>
  <si>
    <t>姓名</t>
  </si>
  <si>
    <t>门店</t>
  </si>
  <si>
    <t>购买门店</t>
  </si>
  <si>
    <t>后续参保</t>
  </si>
  <si>
    <t>参保月份</t>
  </si>
  <si>
    <t>月份</t>
  </si>
  <si>
    <t>社保</t>
  </si>
  <si>
    <t>医保</t>
  </si>
  <si>
    <t>总计</t>
  </si>
  <si>
    <t>工资扣</t>
  </si>
  <si>
    <t>成本</t>
  </si>
  <si>
    <t>梁刚</t>
  </si>
  <si>
    <t>总部</t>
  </si>
  <si>
    <r>
      <rPr>
        <sz val="10.5"/>
        <color rgb="FF666666"/>
        <rFont val="宋体"/>
        <family val="3"/>
        <charset val="134"/>
      </rPr>
      <t>双流区右岸绿纤美容店</t>
    </r>
    <r>
      <rPr>
        <sz val="10.5"/>
        <color rgb="FF666666"/>
        <rFont val="Helvetica"/>
      </rPr>
      <t>(</t>
    </r>
    <r>
      <rPr>
        <sz val="10.5"/>
        <color rgb="FF666666"/>
        <rFont val="宋体"/>
        <family val="3"/>
        <charset val="134"/>
      </rPr>
      <t>个体工商户</t>
    </r>
    <r>
      <rPr>
        <sz val="10.5"/>
        <color rgb="FF666666"/>
        <rFont val="Helvetica"/>
      </rPr>
      <t>)</t>
    </r>
  </si>
  <si>
    <t>南湖</t>
  </si>
  <si>
    <t>秦玉梅</t>
  </si>
  <si>
    <t>徐登毅</t>
  </si>
  <si>
    <t>龙泉</t>
  </si>
  <si>
    <t>马小英</t>
  </si>
  <si>
    <t>吴小强</t>
  </si>
  <si>
    <t>詹芳英</t>
  </si>
  <si>
    <t>刘金凤</t>
  </si>
  <si>
    <t>亚洲湾</t>
  </si>
  <si>
    <t>千禧</t>
  </si>
  <si>
    <t>夏萍</t>
  </si>
  <si>
    <t>科技一部</t>
  </si>
  <si>
    <t>光华</t>
  </si>
  <si>
    <t>张红霞</t>
  </si>
  <si>
    <t>大源</t>
  </si>
  <si>
    <t>刘九招</t>
  </si>
  <si>
    <t>秦亚平</t>
  </si>
  <si>
    <t>总经理</t>
  </si>
  <si>
    <t>成华区绿纤美容杉板桥南二路店</t>
  </si>
  <si>
    <t>沙河</t>
  </si>
  <si>
    <t>川师</t>
  </si>
  <si>
    <t>欧阳敏</t>
  </si>
  <si>
    <t>袁小兵</t>
  </si>
  <si>
    <t>张芮</t>
  </si>
  <si>
    <t>曾雨晴</t>
  </si>
  <si>
    <t>经理</t>
  </si>
  <si>
    <t>向郑瑶</t>
  </si>
  <si>
    <t>肖倩</t>
  </si>
  <si>
    <t>李萱君</t>
  </si>
  <si>
    <t>融创</t>
  </si>
  <si>
    <t>紫荆</t>
  </si>
  <si>
    <t>张雪颖</t>
  </si>
  <si>
    <t>科技二部</t>
  </si>
  <si>
    <t>张小娟</t>
  </si>
  <si>
    <t>王依蕊</t>
  </si>
  <si>
    <t>张元琼</t>
  </si>
  <si>
    <t>饶秋华</t>
  </si>
  <si>
    <t>武侯区绿绿绿纤美容院</t>
  </si>
  <si>
    <t>鹭岛</t>
  </si>
  <si>
    <t>廖妍</t>
  </si>
  <si>
    <t>李晓</t>
  </si>
  <si>
    <t>自购</t>
  </si>
  <si>
    <t>骑士郡</t>
  </si>
  <si>
    <t>王晓琳</t>
  </si>
  <si>
    <t>双流</t>
  </si>
  <si>
    <t>秦娜</t>
  </si>
  <si>
    <t>荣华北路</t>
  </si>
  <si>
    <t>周林</t>
  </si>
  <si>
    <t>何琼华</t>
  </si>
  <si>
    <t>龚茜</t>
  </si>
  <si>
    <t>宋林琳</t>
  </si>
  <si>
    <t>红光</t>
  </si>
  <si>
    <t>龙湖</t>
  </si>
  <si>
    <t>赵美艳</t>
  </si>
  <si>
    <t>雷娜婷</t>
  </si>
  <si>
    <t>欧迎春</t>
  </si>
  <si>
    <t>犀浦</t>
  </si>
  <si>
    <t>锦江区新绿纤美容美体店</t>
  </si>
  <si>
    <t>静居寺</t>
  </si>
  <si>
    <t>包竹梅</t>
  </si>
  <si>
    <t>肖静梅</t>
  </si>
  <si>
    <t>牟光燕</t>
  </si>
  <si>
    <t>黎红花</t>
  </si>
  <si>
    <t>大丰</t>
  </si>
  <si>
    <t>谢珂欣</t>
  </si>
  <si>
    <t>郭思瑞</t>
  </si>
  <si>
    <t>樊琳</t>
  </si>
  <si>
    <t>郭兰</t>
  </si>
  <si>
    <t>陈建蓉</t>
  </si>
  <si>
    <t>吴亚梅</t>
  </si>
  <si>
    <t>成华区绿纤美容双成三路店</t>
  </si>
  <si>
    <t>华润</t>
  </si>
  <si>
    <t>马宏梅</t>
  </si>
  <si>
    <t>荣华南路</t>
  </si>
  <si>
    <t>袁玉</t>
  </si>
  <si>
    <t>涌泉</t>
  </si>
  <si>
    <t>杨金花</t>
  </si>
  <si>
    <t>易春梅</t>
  </si>
  <si>
    <t>江玲</t>
  </si>
  <si>
    <t>王瑞琳</t>
  </si>
  <si>
    <t>关晓燕</t>
  </si>
  <si>
    <t>中和</t>
  </si>
  <si>
    <t>文倩</t>
  </si>
  <si>
    <t>青羊区绿纤纤美容店</t>
  </si>
  <si>
    <t>董顺秀</t>
  </si>
  <si>
    <t>张明艳</t>
  </si>
  <si>
    <t>邓丽莉</t>
  </si>
  <si>
    <t>陈佳丽</t>
  </si>
  <si>
    <t>郑华跃</t>
  </si>
  <si>
    <t>李茂</t>
  </si>
  <si>
    <t>李巧娇</t>
  </si>
  <si>
    <t>徐睦垚</t>
  </si>
  <si>
    <t>叶璐璐</t>
  </si>
  <si>
    <t>凤凰山</t>
  </si>
  <si>
    <t>但红玉</t>
  </si>
  <si>
    <t>锦江区绿绿纤美容院</t>
  </si>
  <si>
    <t>张候敏</t>
  </si>
  <si>
    <t>唐玉芳</t>
  </si>
  <si>
    <t>杨琴</t>
  </si>
  <si>
    <t>魏柯</t>
  </si>
  <si>
    <t>孙红梅</t>
  </si>
  <si>
    <t>刘安琼</t>
  </si>
  <si>
    <t>罗雪</t>
  </si>
  <si>
    <t>李思忆</t>
  </si>
  <si>
    <t>贺丽</t>
  </si>
  <si>
    <t>蒲草</t>
  </si>
  <si>
    <t>锦江区绿色纤美容院</t>
  </si>
  <si>
    <t>喻容</t>
  </si>
  <si>
    <t>葛敏</t>
  </si>
  <si>
    <t>程燕</t>
  </si>
  <si>
    <t>林萍</t>
  </si>
  <si>
    <t>李燕</t>
  </si>
  <si>
    <t>张清华</t>
  </si>
  <si>
    <t>优品道</t>
  </si>
  <si>
    <t>陈怡名</t>
  </si>
  <si>
    <t>徐文平</t>
  </si>
  <si>
    <t>陈小琴</t>
  </si>
  <si>
    <t>张艳秋</t>
  </si>
  <si>
    <t>张小华</t>
  </si>
  <si>
    <t>陈思思</t>
  </si>
  <si>
    <t>成华区绿绿纤美容院</t>
  </si>
  <si>
    <t>王红</t>
  </si>
  <si>
    <t>明信</t>
  </si>
  <si>
    <t>刘祖红</t>
  </si>
  <si>
    <t>康丹</t>
  </si>
  <si>
    <t>王桂明</t>
  </si>
  <si>
    <t>刘恬恬</t>
  </si>
  <si>
    <t>白丽</t>
  </si>
  <si>
    <t>张丽</t>
  </si>
  <si>
    <t>苟小春</t>
  </si>
  <si>
    <t>彭龙惠</t>
  </si>
  <si>
    <t>范时依</t>
  </si>
  <si>
    <t>温江绿色美容院</t>
  </si>
  <si>
    <t>罗林芳</t>
  </si>
  <si>
    <t>保利</t>
  </si>
  <si>
    <t>聂娟</t>
  </si>
  <si>
    <t>谢宗富</t>
  </si>
  <si>
    <t>赵静</t>
  </si>
  <si>
    <t>冷忠翠</t>
  </si>
  <si>
    <t>尧丹丹</t>
  </si>
  <si>
    <t>杜兰兰</t>
  </si>
  <si>
    <t>赵忠芬</t>
  </si>
  <si>
    <t>张廷妍</t>
  </si>
  <si>
    <t>郑巧玲</t>
  </si>
  <si>
    <t>糜清云</t>
  </si>
  <si>
    <t>王新华</t>
  </si>
  <si>
    <t>双流区绿纤色美容店</t>
  </si>
  <si>
    <t>宁燕</t>
  </si>
  <si>
    <t>曾玉莲</t>
  </si>
  <si>
    <t>张欣</t>
  </si>
  <si>
    <t>竹艳梅</t>
  </si>
  <si>
    <t>龙城国际</t>
  </si>
  <si>
    <t>贾琳</t>
  </si>
  <si>
    <t>李维</t>
  </si>
  <si>
    <t>蓝海英</t>
  </si>
  <si>
    <t>唐银春</t>
  </si>
  <si>
    <t>高新区绿纤绿色美容院</t>
  </si>
  <si>
    <t>任艺</t>
  </si>
  <si>
    <t>川音</t>
  </si>
  <si>
    <t>莫志英</t>
  </si>
  <si>
    <t>刘巧艳</t>
  </si>
  <si>
    <t>康红梅</t>
  </si>
  <si>
    <t>刘晓丽</t>
  </si>
  <si>
    <t>李红梅</t>
  </si>
  <si>
    <t>谢娟</t>
  </si>
  <si>
    <t>贺慧</t>
  </si>
  <si>
    <t>check：</t>
  </si>
  <si>
    <t>分摊后的</t>
  </si>
  <si>
    <t>CHECK</t>
  </si>
  <si>
    <t>公司承担</t>
  </si>
  <si>
    <t>经理和总经理归属门店有没有变更</t>
  </si>
  <si>
    <t>职位</t>
  </si>
  <si>
    <t>金额</t>
  </si>
  <si>
    <t>分摊</t>
  </si>
  <si>
    <t>A-a-①</t>
    <phoneticPr fontId="13" type="noConversion"/>
  </si>
  <si>
    <t>A-b-④</t>
  </si>
  <si>
    <t xml:space="preserve">A-a-② </t>
    <phoneticPr fontId="13" type="noConversion"/>
  </si>
  <si>
    <t>A-b-⑦</t>
    <phoneticPr fontId="14" type="noConversion"/>
  </si>
  <si>
    <t>确认所属门店</t>
    <phoneticPr fontId="14" type="noConversion"/>
  </si>
  <si>
    <t>计算</t>
    <phoneticPr fontId="14" type="noConversion"/>
  </si>
  <si>
    <t>用于股份中的-社保分摊</t>
    <phoneticPr fontId="13" type="noConversion"/>
  </si>
  <si>
    <t>社保成本合计</t>
    <phoneticPr fontId="13" type="noConversion"/>
  </si>
  <si>
    <t>总经理</t>
    <phoneticPr fontId="13" type="noConversion"/>
  </si>
  <si>
    <t>经理</t>
    <phoneticPr fontId="13" type="noConversion"/>
  </si>
  <si>
    <t>门店1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</si>
</sst>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_);[Red]\(0.00\)"/>
    <numFmt numFmtId="178" formatCode="0.0_ "/>
  </numFmts>
  <fonts count="21" x14ac:knownFonts="1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0.5"/>
      <color rgb="FF666666"/>
      <name val="宋体"/>
      <family val="3"/>
      <charset val="134"/>
    </font>
    <font>
      <b/>
      <sz val="10.5"/>
      <color theme="0" tint="-0.499984740745262"/>
      <name val="宋体"/>
      <family val="3"/>
      <charset val="134"/>
      <scheme val="minor"/>
    </font>
    <font>
      <sz val="10.5"/>
      <color rgb="FF666666"/>
      <name val="Helvetica"/>
    </font>
    <font>
      <sz val="10.5"/>
      <color theme="0" tint="-0.499984740745262"/>
      <name val="宋体"/>
      <family val="3"/>
      <charset val="134"/>
      <scheme val="minor"/>
    </font>
    <font>
      <sz val="10.5"/>
      <color rgb="FF666666"/>
      <name val="宋体"/>
      <family val="3"/>
      <charset val="134"/>
    </font>
    <font>
      <sz val="10.5"/>
      <color rgb="FF666666"/>
      <name val="宋体"/>
      <family val="3"/>
      <charset val="134"/>
    </font>
    <font>
      <sz val="10.5"/>
      <color theme="0" tint="-0.499984740745262"/>
      <name val="宋体"/>
      <family val="3"/>
      <charset val="134"/>
      <scheme val="minor"/>
    </font>
    <font>
      <sz val="10.5"/>
      <color rgb="FF666666"/>
      <name val="宋体"/>
      <family val="3"/>
      <charset val="134"/>
      <scheme val="minor"/>
    </font>
    <font>
      <sz val="10.5"/>
      <color theme="0" tint="-0.499984740745262"/>
      <name val="宋体"/>
      <family val="3"/>
      <charset val="134"/>
      <scheme val="minor"/>
    </font>
    <font>
      <sz val="10.5"/>
      <color rgb="FF666666"/>
      <name val="Helvetica"/>
      <family val="2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9"/>
      <name val="微软雅黑"/>
      <family val="2"/>
      <charset val="134"/>
    </font>
    <font>
      <sz val="9"/>
      <color theme="1"/>
      <name val="微软雅黑"/>
      <family val="2"/>
      <charset val="134"/>
    </font>
    <font>
      <b/>
      <sz val="9"/>
      <color rgb="FF666666"/>
      <name val="微软雅黑"/>
      <family val="2"/>
      <charset val="134"/>
    </font>
    <font>
      <b/>
      <sz val="9"/>
      <color theme="1"/>
      <name val="微软雅黑"/>
      <family val="2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9E4B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8" fontId="3" fillId="3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6" fillId="6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177" fontId="18" fillId="2" borderId="0" xfId="0" applyNumberFormat="1" applyFont="1" applyFill="1">
      <alignment vertical="center"/>
    </xf>
    <xf numFmtId="177" fontId="18" fillId="0" borderId="0" xfId="0" applyNumberFormat="1" applyFont="1">
      <alignment vertical="center"/>
    </xf>
    <xf numFmtId="176" fontId="18" fillId="0" borderId="0" xfId="0" applyNumberFormat="1" applyFont="1">
      <alignment vertical="center"/>
    </xf>
    <xf numFmtId="0" fontId="18" fillId="0" borderId="0" xfId="0" applyFont="1">
      <alignment vertical="center"/>
    </xf>
    <xf numFmtId="0" fontId="18" fillId="7" borderId="0" xfId="0" applyFont="1" applyFill="1">
      <alignment vertical="center"/>
    </xf>
    <xf numFmtId="0" fontId="17" fillId="0" borderId="0" xfId="0" applyFont="1" applyFill="1" applyAlignment="1">
      <alignment horizontal="center" vertical="center"/>
    </xf>
    <xf numFmtId="177" fontId="18" fillId="0" borderId="0" xfId="0" applyNumberFormat="1" applyFont="1" applyFill="1">
      <alignment vertical="center"/>
    </xf>
    <xf numFmtId="176" fontId="18" fillId="0" borderId="0" xfId="0" applyNumberFormat="1" applyFont="1" applyFill="1">
      <alignment vertical="center"/>
    </xf>
    <xf numFmtId="0" fontId="18" fillId="0" borderId="0" xfId="0" applyFont="1" applyFill="1">
      <alignment vertical="center"/>
    </xf>
    <xf numFmtId="177" fontId="19" fillId="3" borderId="1" xfId="0" applyNumberFormat="1" applyFont="1" applyFill="1" applyBorder="1" applyAlignment="1">
      <alignment horizontal="center" vertical="center"/>
    </xf>
    <xf numFmtId="177" fontId="19" fillId="3" borderId="2" xfId="0" applyNumberFormat="1" applyFont="1" applyFill="1" applyBorder="1" applyAlignment="1">
      <alignment horizontal="center" vertical="center"/>
    </xf>
    <xf numFmtId="177" fontId="19" fillId="3" borderId="0" xfId="0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40"/>
  <sheetViews>
    <sheetView workbookViewId="0">
      <pane ySplit="3" topLeftCell="A4" activePane="bottomLeft" state="frozen"/>
      <selection pane="bottomLeft" activeCell="D4" sqref="D4"/>
    </sheetView>
  </sheetViews>
  <sheetFormatPr defaultColWidth="9" defaultRowHeight="14.25" x14ac:dyDescent="0.15"/>
  <cols>
    <col min="1" max="1" width="5.25" style="5" bestFit="1" customWidth="1"/>
    <col min="2" max="2" width="10" style="5" customWidth="1"/>
    <col min="3" max="3" width="12.625" style="5" customWidth="1"/>
    <col min="4" max="4" width="31.375" style="5" customWidth="1"/>
    <col min="5" max="5" width="13.875" style="5" customWidth="1"/>
    <col min="6" max="6" width="9" style="5" customWidth="1"/>
    <col min="7" max="7" width="9.875" style="5" customWidth="1"/>
    <col min="8" max="8" width="10.375" style="5" customWidth="1"/>
    <col min="9" max="9" width="10.375" style="5"/>
    <col min="10" max="10" width="9" style="5"/>
    <col min="11" max="11" width="10.125" style="5" customWidth="1"/>
    <col min="12" max="12" width="11.375" style="6" customWidth="1"/>
    <col min="13" max="13" width="10.875" style="6" customWidth="1"/>
    <col min="14" max="16384" width="9" style="5"/>
  </cols>
  <sheetData>
    <row r="2" spans="1:13" x14ac:dyDescent="0.15">
      <c r="B2" s="6" t="s">
        <v>191</v>
      </c>
      <c r="C2" s="36" t="s">
        <v>189</v>
      </c>
      <c r="D2" s="36" t="s">
        <v>189</v>
      </c>
      <c r="E2" s="36" t="s">
        <v>189</v>
      </c>
      <c r="F2" s="36" t="s">
        <v>189</v>
      </c>
      <c r="G2" s="36" t="s">
        <v>190</v>
      </c>
      <c r="H2" s="36" t="s">
        <v>190</v>
      </c>
      <c r="I2" s="36" t="s">
        <v>190</v>
      </c>
      <c r="J2" s="36" t="s">
        <v>190</v>
      </c>
      <c r="K2" s="36" t="s">
        <v>190</v>
      </c>
      <c r="L2" s="36" t="s">
        <v>190</v>
      </c>
    </row>
    <row r="3" spans="1:13" x14ac:dyDescent="0.15">
      <c r="A3" s="7" t="s">
        <v>0</v>
      </c>
      <c r="B3" s="8" t="s">
        <v>1</v>
      </c>
      <c r="C3" s="7" t="s">
        <v>2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28" t="s">
        <v>10</v>
      </c>
      <c r="M3" s="6" t="s">
        <v>11</v>
      </c>
    </row>
    <row r="4" spans="1:13" x14ac:dyDescent="0.15">
      <c r="A4" s="9">
        <v>1</v>
      </c>
      <c r="B4" s="10" t="s">
        <v>12</v>
      </c>
      <c r="C4" s="11" t="s">
        <v>13</v>
      </c>
      <c r="D4" s="12" t="s">
        <v>14</v>
      </c>
      <c r="E4" s="13" t="s">
        <v>15</v>
      </c>
      <c r="F4" s="13" t="s">
        <v>15</v>
      </c>
      <c r="G4" s="14"/>
      <c r="H4" s="14">
        <v>202506</v>
      </c>
      <c r="I4" s="14">
        <v>1145.79</v>
      </c>
      <c r="J4" s="14">
        <v>464.63</v>
      </c>
      <c r="K4" s="14">
        <f t="shared" ref="K4:K67" si="0">I4+J4</f>
        <v>1610.42</v>
      </c>
      <c r="L4" s="14"/>
      <c r="M4" s="6">
        <f>K4-L4</f>
        <v>1610.42</v>
      </c>
    </row>
    <row r="5" spans="1:13" x14ac:dyDescent="0.15">
      <c r="A5" s="9">
        <v>2</v>
      </c>
      <c r="B5" s="10" t="s">
        <v>16</v>
      </c>
      <c r="C5" s="11" t="s">
        <v>13</v>
      </c>
      <c r="D5" s="12" t="s">
        <v>14</v>
      </c>
      <c r="E5" s="13" t="s">
        <v>15</v>
      </c>
      <c r="F5" s="13" t="s">
        <v>15</v>
      </c>
      <c r="G5" s="14"/>
      <c r="H5" s="14">
        <v>202506</v>
      </c>
      <c r="I5" s="14">
        <v>1145.79</v>
      </c>
      <c r="J5" s="14">
        <v>464.63</v>
      </c>
      <c r="K5" s="14">
        <f t="shared" si="0"/>
        <v>1610.42</v>
      </c>
      <c r="L5" s="14"/>
      <c r="M5" s="6">
        <f t="shared" ref="M5:M36" si="1">K5-L5</f>
        <v>1610.42</v>
      </c>
    </row>
    <row r="6" spans="1:13" x14ac:dyDescent="0.15">
      <c r="A6" s="9">
        <v>3</v>
      </c>
      <c r="B6" s="10" t="s">
        <v>17</v>
      </c>
      <c r="C6" s="11" t="s">
        <v>13</v>
      </c>
      <c r="D6" s="12" t="s">
        <v>14</v>
      </c>
      <c r="E6" s="13" t="s">
        <v>15</v>
      </c>
      <c r="F6" s="13" t="s">
        <v>18</v>
      </c>
      <c r="G6" s="14"/>
      <c r="H6" s="14">
        <v>202506</v>
      </c>
      <c r="I6" s="14">
        <v>1145.79</v>
      </c>
      <c r="J6" s="14">
        <v>464.63</v>
      </c>
      <c r="K6" s="14">
        <f t="shared" si="0"/>
        <v>1610.42</v>
      </c>
      <c r="L6" s="14">
        <f t="shared" ref="L6:L27" si="2">K6*0.4</f>
        <v>644.16800000000012</v>
      </c>
      <c r="M6" s="6">
        <f t="shared" si="1"/>
        <v>966.25199999999995</v>
      </c>
    </row>
    <row r="7" spans="1:13" x14ac:dyDescent="0.15">
      <c r="A7" s="9">
        <v>4</v>
      </c>
      <c r="B7" s="10" t="s">
        <v>19</v>
      </c>
      <c r="C7" s="11" t="s">
        <v>13</v>
      </c>
      <c r="D7" s="12" t="s">
        <v>14</v>
      </c>
      <c r="E7" s="13" t="s">
        <v>15</v>
      </c>
      <c r="F7" s="13" t="s">
        <v>15</v>
      </c>
      <c r="G7" s="14"/>
      <c r="H7" s="14">
        <v>202506</v>
      </c>
      <c r="I7" s="14">
        <v>1145.79</v>
      </c>
      <c r="J7" s="14">
        <v>464.63</v>
      </c>
      <c r="K7" s="14">
        <f t="shared" si="0"/>
        <v>1610.42</v>
      </c>
      <c r="L7" s="14">
        <f t="shared" si="2"/>
        <v>644.16800000000012</v>
      </c>
      <c r="M7" s="6">
        <f t="shared" si="1"/>
        <v>966.25199999999995</v>
      </c>
    </row>
    <row r="8" spans="1:13" x14ac:dyDescent="0.15">
      <c r="A8" s="9">
        <v>5</v>
      </c>
      <c r="B8" s="10" t="s">
        <v>20</v>
      </c>
      <c r="C8" s="11" t="s">
        <v>13</v>
      </c>
      <c r="D8" s="12" t="s">
        <v>14</v>
      </c>
      <c r="E8" s="13" t="s">
        <v>15</v>
      </c>
      <c r="F8" s="13" t="s">
        <v>15</v>
      </c>
      <c r="G8" s="14">
        <v>202203</v>
      </c>
      <c r="H8" s="14">
        <v>202506</v>
      </c>
      <c r="I8" s="14">
        <v>1145.79</v>
      </c>
      <c r="J8" s="14">
        <v>464.63</v>
      </c>
      <c r="K8" s="14">
        <f t="shared" si="0"/>
        <v>1610.42</v>
      </c>
      <c r="L8" s="14">
        <f t="shared" si="2"/>
        <v>644.16800000000012</v>
      </c>
      <c r="M8" s="6">
        <f t="shared" si="1"/>
        <v>966.25199999999995</v>
      </c>
    </row>
    <row r="9" spans="1:13" x14ac:dyDescent="0.15">
      <c r="A9" s="9">
        <v>6</v>
      </c>
      <c r="B9" s="10" t="s">
        <v>21</v>
      </c>
      <c r="C9" s="11" t="s">
        <v>13</v>
      </c>
      <c r="D9" s="12" t="s">
        <v>14</v>
      </c>
      <c r="E9" s="13" t="s">
        <v>15</v>
      </c>
      <c r="F9" s="13" t="s">
        <v>15</v>
      </c>
      <c r="G9" s="14"/>
      <c r="H9" s="14">
        <v>202506</v>
      </c>
      <c r="I9" s="14">
        <v>1145.79</v>
      </c>
      <c r="J9" s="14">
        <v>464.63</v>
      </c>
      <c r="K9" s="14">
        <f t="shared" si="0"/>
        <v>1610.42</v>
      </c>
      <c r="L9" s="14">
        <f t="shared" si="2"/>
        <v>644.16800000000012</v>
      </c>
      <c r="M9" s="6">
        <f t="shared" si="1"/>
        <v>966.25199999999995</v>
      </c>
    </row>
    <row r="10" spans="1:13" x14ac:dyDescent="0.15">
      <c r="A10" s="9">
        <v>7</v>
      </c>
      <c r="B10" s="10" t="s">
        <v>22</v>
      </c>
      <c r="C10" s="11" t="s">
        <v>23</v>
      </c>
      <c r="D10" s="12" t="s">
        <v>14</v>
      </c>
      <c r="E10" s="13" t="s">
        <v>15</v>
      </c>
      <c r="F10" s="13" t="s">
        <v>24</v>
      </c>
      <c r="G10" s="14"/>
      <c r="H10" s="14">
        <v>202506</v>
      </c>
      <c r="I10" s="14">
        <v>1145.79</v>
      </c>
      <c r="J10" s="14">
        <v>464.63</v>
      </c>
      <c r="K10" s="14">
        <f t="shared" si="0"/>
        <v>1610.42</v>
      </c>
      <c r="L10" s="14">
        <f t="shared" si="2"/>
        <v>644.16800000000012</v>
      </c>
      <c r="M10" s="6">
        <f t="shared" si="1"/>
        <v>966.25199999999995</v>
      </c>
    </row>
    <row r="11" spans="1:13" x14ac:dyDescent="0.15">
      <c r="A11" s="9">
        <v>8</v>
      </c>
      <c r="B11" s="10" t="s">
        <v>25</v>
      </c>
      <c r="C11" s="13" t="s">
        <v>26</v>
      </c>
      <c r="D11" s="12" t="s">
        <v>14</v>
      </c>
      <c r="E11" s="13" t="s">
        <v>15</v>
      </c>
      <c r="F11" s="13" t="s">
        <v>27</v>
      </c>
      <c r="G11" s="14"/>
      <c r="H11" s="14">
        <v>202506</v>
      </c>
      <c r="I11" s="14">
        <v>1145.79</v>
      </c>
      <c r="J11" s="14">
        <v>464.63</v>
      </c>
      <c r="K11" s="14">
        <f t="shared" si="0"/>
        <v>1610.42</v>
      </c>
      <c r="L11" s="14">
        <f t="shared" si="2"/>
        <v>644.16800000000012</v>
      </c>
      <c r="M11" s="6">
        <f t="shared" si="1"/>
        <v>966.25199999999995</v>
      </c>
    </row>
    <row r="12" spans="1:13" x14ac:dyDescent="0.15">
      <c r="A12" s="9">
        <v>9</v>
      </c>
      <c r="B12" s="10" t="s">
        <v>28</v>
      </c>
      <c r="C12" s="13" t="s">
        <v>29</v>
      </c>
      <c r="D12" s="12" t="s">
        <v>14</v>
      </c>
      <c r="E12" s="13" t="s">
        <v>15</v>
      </c>
      <c r="F12" s="13"/>
      <c r="G12" s="14">
        <v>202501</v>
      </c>
      <c r="H12" s="14">
        <v>202506</v>
      </c>
      <c r="I12" s="14">
        <v>1145.79</v>
      </c>
      <c r="J12" s="14">
        <v>464.63</v>
      </c>
      <c r="K12" s="14">
        <f t="shared" si="0"/>
        <v>1610.42</v>
      </c>
      <c r="L12" s="14">
        <f t="shared" si="2"/>
        <v>644.16800000000012</v>
      </c>
      <c r="M12" s="6">
        <f t="shared" si="1"/>
        <v>966.25199999999995</v>
      </c>
    </row>
    <row r="13" spans="1:13" x14ac:dyDescent="0.15">
      <c r="A13" s="9">
        <v>10</v>
      </c>
      <c r="B13" s="10" t="s">
        <v>30</v>
      </c>
      <c r="C13" s="13" t="s">
        <v>15</v>
      </c>
      <c r="D13" s="12" t="s">
        <v>14</v>
      </c>
      <c r="E13" s="13" t="s">
        <v>15</v>
      </c>
      <c r="F13" s="13"/>
      <c r="G13" s="14">
        <v>202503</v>
      </c>
      <c r="H13" s="14">
        <v>202506</v>
      </c>
      <c r="I13" s="14">
        <v>1145.79</v>
      </c>
      <c r="J13" s="14">
        <v>464.63</v>
      </c>
      <c r="K13" s="14">
        <f t="shared" si="0"/>
        <v>1610.42</v>
      </c>
      <c r="L13" s="14">
        <f t="shared" si="2"/>
        <v>644.16800000000012</v>
      </c>
      <c r="M13" s="6">
        <f t="shared" si="1"/>
        <v>966.25199999999995</v>
      </c>
    </row>
    <row r="14" spans="1:13" x14ac:dyDescent="0.15">
      <c r="A14" s="9">
        <v>11</v>
      </c>
      <c r="B14" s="15" t="s">
        <v>31</v>
      </c>
      <c r="C14" s="16" t="s">
        <v>32</v>
      </c>
      <c r="D14" s="17" t="s">
        <v>33</v>
      </c>
      <c r="E14" s="16" t="s">
        <v>34</v>
      </c>
      <c r="F14" s="16" t="s">
        <v>35</v>
      </c>
      <c r="G14" s="9"/>
      <c r="H14" s="9">
        <v>202506</v>
      </c>
      <c r="I14" s="9">
        <v>1136.77</v>
      </c>
      <c r="J14" s="9">
        <v>464.63</v>
      </c>
      <c r="K14" s="9">
        <f t="shared" si="0"/>
        <v>1601.4</v>
      </c>
      <c r="L14" s="9">
        <f t="shared" si="2"/>
        <v>640.56000000000006</v>
      </c>
      <c r="M14" s="6">
        <f t="shared" si="1"/>
        <v>960.84</v>
      </c>
    </row>
    <row r="15" spans="1:13" x14ac:dyDescent="0.15">
      <c r="A15" s="9">
        <v>12</v>
      </c>
      <c r="B15" s="15" t="s">
        <v>36</v>
      </c>
      <c r="C15" s="18" t="s">
        <v>13</v>
      </c>
      <c r="D15" s="17" t="s">
        <v>33</v>
      </c>
      <c r="E15" s="16" t="s">
        <v>34</v>
      </c>
      <c r="F15" s="16" t="s">
        <v>34</v>
      </c>
      <c r="G15" s="9">
        <v>202310</v>
      </c>
      <c r="H15" s="9">
        <v>202506</v>
      </c>
      <c r="I15" s="9">
        <v>1136.77</v>
      </c>
      <c r="J15" s="9">
        <v>464.63</v>
      </c>
      <c r="K15" s="9">
        <f t="shared" si="0"/>
        <v>1601.4</v>
      </c>
      <c r="L15" s="9">
        <f t="shared" si="2"/>
        <v>640.56000000000006</v>
      </c>
      <c r="M15" s="6">
        <f t="shared" si="1"/>
        <v>960.84</v>
      </c>
    </row>
    <row r="16" spans="1:13" x14ac:dyDescent="0.15">
      <c r="A16" s="9">
        <v>13</v>
      </c>
      <c r="B16" s="15" t="s">
        <v>37</v>
      </c>
      <c r="C16" s="18" t="s">
        <v>13</v>
      </c>
      <c r="D16" s="19" t="s">
        <v>33</v>
      </c>
      <c r="E16" s="16" t="s">
        <v>34</v>
      </c>
      <c r="F16" s="16" t="s">
        <v>34</v>
      </c>
      <c r="G16" s="16"/>
      <c r="H16" s="9">
        <v>202506</v>
      </c>
      <c r="I16" s="9">
        <v>1136.77</v>
      </c>
      <c r="J16" s="9">
        <v>464.63</v>
      </c>
      <c r="K16" s="9">
        <f t="shared" si="0"/>
        <v>1601.4</v>
      </c>
      <c r="L16" s="9">
        <f t="shared" si="2"/>
        <v>640.56000000000006</v>
      </c>
      <c r="M16" s="6">
        <f t="shared" si="1"/>
        <v>960.84</v>
      </c>
    </row>
    <row r="17" spans="1:13" x14ac:dyDescent="0.15">
      <c r="A17" s="9">
        <v>14</v>
      </c>
      <c r="B17" s="15" t="s">
        <v>38</v>
      </c>
      <c r="C17" s="18" t="s">
        <v>34</v>
      </c>
      <c r="D17" s="17" t="s">
        <v>33</v>
      </c>
      <c r="E17" s="16" t="s">
        <v>34</v>
      </c>
      <c r="F17" s="16" t="s">
        <v>34</v>
      </c>
      <c r="G17" s="9">
        <v>202303</v>
      </c>
      <c r="H17" s="9">
        <v>202506</v>
      </c>
      <c r="I17" s="9">
        <v>1136.77</v>
      </c>
      <c r="J17" s="9">
        <v>464.63</v>
      </c>
      <c r="K17" s="9">
        <f t="shared" si="0"/>
        <v>1601.4</v>
      </c>
      <c r="L17" s="9">
        <f t="shared" si="2"/>
        <v>640.56000000000006</v>
      </c>
      <c r="M17" s="6">
        <f t="shared" si="1"/>
        <v>960.84</v>
      </c>
    </row>
    <row r="18" spans="1:13" x14ac:dyDescent="0.15">
      <c r="A18" s="9">
        <v>15</v>
      </c>
      <c r="B18" s="15" t="s">
        <v>39</v>
      </c>
      <c r="C18" s="18" t="s">
        <v>40</v>
      </c>
      <c r="D18" s="17" t="s">
        <v>33</v>
      </c>
      <c r="E18" s="16" t="s">
        <v>34</v>
      </c>
      <c r="F18" s="16" t="s">
        <v>35</v>
      </c>
      <c r="G18" s="9"/>
      <c r="H18" s="9">
        <v>202506</v>
      </c>
      <c r="I18" s="9">
        <v>1136.77</v>
      </c>
      <c r="J18" s="9">
        <v>464.63</v>
      </c>
      <c r="K18" s="9">
        <f t="shared" si="0"/>
        <v>1601.4</v>
      </c>
      <c r="L18" s="9">
        <f t="shared" si="2"/>
        <v>640.56000000000006</v>
      </c>
      <c r="M18" s="6">
        <f t="shared" si="1"/>
        <v>960.84</v>
      </c>
    </row>
    <row r="19" spans="1:13" x14ac:dyDescent="0.15">
      <c r="A19" s="9">
        <v>16</v>
      </c>
      <c r="B19" s="15" t="s">
        <v>41</v>
      </c>
      <c r="C19" s="18" t="s">
        <v>34</v>
      </c>
      <c r="D19" s="17" t="s">
        <v>33</v>
      </c>
      <c r="E19" s="16" t="s">
        <v>34</v>
      </c>
      <c r="F19" s="16" t="s">
        <v>35</v>
      </c>
      <c r="G19" s="9">
        <v>202206</v>
      </c>
      <c r="H19" s="9">
        <v>202506</v>
      </c>
      <c r="I19" s="9">
        <v>1136.77</v>
      </c>
      <c r="J19" s="9">
        <v>464.63</v>
      </c>
      <c r="K19" s="9">
        <f t="shared" si="0"/>
        <v>1601.4</v>
      </c>
      <c r="L19" s="9">
        <f t="shared" si="2"/>
        <v>640.56000000000006</v>
      </c>
      <c r="M19" s="6">
        <f t="shared" si="1"/>
        <v>960.84</v>
      </c>
    </row>
    <row r="20" spans="1:13" x14ac:dyDescent="0.15">
      <c r="A20" s="9">
        <v>17</v>
      </c>
      <c r="B20" s="15" t="s">
        <v>42</v>
      </c>
      <c r="C20" s="16" t="s">
        <v>13</v>
      </c>
      <c r="D20" s="17" t="s">
        <v>33</v>
      </c>
      <c r="E20" s="16" t="s">
        <v>34</v>
      </c>
      <c r="F20" s="16" t="s">
        <v>34</v>
      </c>
      <c r="G20" s="9"/>
      <c r="H20" s="9">
        <v>202506</v>
      </c>
      <c r="I20" s="9">
        <v>1136.77</v>
      </c>
      <c r="J20" s="9">
        <v>464.63</v>
      </c>
      <c r="K20" s="9">
        <f t="shared" si="0"/>
        <v>1601.4</v>
      </c>
      <c r="L20" s="9">
        <f t="shared" si="2"/>
        <v>640.56000000000006</v>
      </c>
      <c r="M20" s="6">
        <f t="shared" si="1"/>
        <v>960.84</v>
      </c>
    </row>
    <row r="21" spans="1:13" x14ac:dyDescent="0.15">
      <c r="A21" s="9">
        <v>18</v>
      </c>
      <c r="B21" s="15" t="s">
        <v>43</v>
      </c>
      <c r="C21" s="18" t="s">
        <v>44</v>
      </c>
      <c r="D21" s="17" t="s">
        <v>33</v>
      </c>
      <c r="E21" s="16" t="s">
        <v>34</v>
      </c>
      <c r="F21" s="16" t="s">
        <v>45</v>
      </c>
      <c r="G21" s="9"/>
      <c r="H21" s="9">
        <v>202506</v>
      </c>
      <c r="I21" s="9">
        <v>1136.77</v>
      </c>
      <c r="J21" s="9">
        <v>464.63</v>
      </c>
      <c r="K21" s="9">
        <f t="shared" si="0"/>
        <v>1601.4</v>
      </c>
      <c r="L21" s="9">
        <f t="shared" si="2"/>
        <v>640.56000000000006</v>
      </c>
      <c r="M21" s="6">
        <f t="shared" si="1"/>
        <v>960.84</v>
      </c>
    </row>
    <row r="22" spans="1:13" x14ac:dyDescent="0.15">
      <c r="A22" s="9">
        <v>19</v>
      </c>
      <c r="B22" s="15" t="s">
        <v>46</v>
      </c>
      <c r="C22" s="16" t="s">
        <v>47</v>
      </c>
      <c r="D22" s="17" t="s">
        <v>33</v>
      </c>
      <c r="E22" s="16" t="s">
        <v>34</v>
      </c>
      <c r="F22" s="16" t="s">
        <v>27</v>
      </c>
      <c r="G22" s="9">
        <v>202303</v>
      </c>
      <c r="H22" s="9">
        <v>202506</v>
      </c>
      <c r="I22" s="9">
        <v>1136.77</v>
      </c>
      <c r="J22" s="9">
        <v>464.63</v>
      </c>
      <c r="K22" s="9">
        <f t="shared" si="0"/>
        <v>1601.4</v>
      </c>
      <c r="L22" s="9">
        <f t="shared" si="2"/>
        <v>640.56000000000006</v>
      </c>
      <c r="M22" s="6">
        <f t="shared" si="1"/>
        <v>960.84</v>
      </c>
    </row>
    <row r="23" spans="1:13" x14ac:dyDescent="0.15">
      <c r="A23" s="9">
        <v>20</v>
      </c>
      <c r="B23" s="15" t="s">
        <v>48</v>
      </c>
      <c r="C23" s="16" t="s">
        <v>32</v>
      </c>
      <c r="D23" s="17" t="s">
        <v>33</v>
      </c>
      <c r="E23" s="16" t="s">
        <v>34</v>
      </c>
      <c r="F23" s="16" t="s">
        <v>24</v>
      </c>
      <c r="G23" s="9"/>
      <c r="H23" s="9">
        <v>202506</v>
      </c>
      <c r="I23" s="9">
        <v>1136.77</v>
      </c>
      <c r="J23" s="9">
        <v>464.63</v>
      </c>
      <c r="K23" s="9">
        <f t="shared" si="0"/>
        <v>1601.4</v>
      </c>
      <c r="L23" s="9">
        <f t="shared" si="2"/>
        <v>640.56000000000006</v>
      </c>
      <c r="M23" s="6">
        <f t="shared" si="1"/>
        <v>960.84</v>
      </c>
    </row>
    <row r="24" spans="1:13" x14ac:dyDescent="0.15">
      <c r="A24" s="9">
        <v>21</v>
      </c>
      <c r="B24" s="15" t="s">
        <v>49</v>
      </c>
      <c r="C24" s="16" t="s">
        <v>34</v>
      </c>
      <c r="D24" s="17" t="s">
        <v>33</v>
      </c>
      <c r="E24" s="16" t="s">
        <v>34</v>
      </c>
      <c r="F24" s="16"/>
      <c r="G24" s="9">
        <v>202504</v>
      </c>
      <c r="H24" s="9">
        <v>202506</v>
      </c>
      <c r="I24" s="9">
        <v>1136.77</v>
      </c>
      <c r="J24" s="9">
        <v>464.63</v>
      </c>
      <c r="K24" s="9">
        <f t="shared" si="0"/>
        <v>1601.4</v>
      </c>
      <c r="L24" s="9">
        <f t="shared" si="2"/>
        <v>640.56000000000006</v>
      </c>
      <c r="M24" s="6">
        <f t="shared" si="1"/>
        <v>960.84</v>
      </c>
    </row>
    <row r="25" spans="1:13" x14ac:dyDescent="0.15">
      <c r="A25" s="9">
        <v>22</v>
      </c>
      <c r="B25" s="15" t="s">
        <v>50</v>
      </c>
      <c r="C25" s="16" t="s">
        <v>34</v>
      </c>
      <c r="D25" s="17" t="s">
        <v>33</v>
      </c>
      <c r="E25" s="16" t="s">
        <v>34</v>
      </c>
      <c r="F25" s="16"/>
      <c r="G25" s="9">
        <v>202504</v>
      </c>
      <c r="H25" s="9">
        <v>202506</v>
      </c>
      <c r="I25" s="9">
        <v>1136.77</v>
      </c>
      <c r="J25" s="9">
        <v>464.63</v>
      </c>
      <c r="K25" s="9">
        <f t="shared" si="0"/>
        <v>1601.4</v>
      </c>
      <c r="L25" s="9">
        <f t="shared" si="2"/>
        <v>640.56000000000006</v>
      </c>
      <c r="M25" s="6">
        <f t="shared" si="1"/>
        <v>960.84</v>
      </c>
    </row>
    <row r="26" spans="1:13" x14ac:dyDescent="0.15">
      <c r="A26" s="9">
        <v>23</v>
      </c>
      <c r="B26" s="20" t="s">
        <v>51</v>
      </c>
      <c r="C26" s="21" t="s">
        <v>32</v>
      </c>
      <c r="D26" s="22" t="s">
        <v>52</v>
      </c>
      <c r="E26" s="21" t="s">
        <v>53</v>
      </c>
      <c r="F26" s="21" t="s">
        <v>27</v>
      </c>
      <c r="G26" s="23"/>
      <c r="H26" s="14">
        <v>202506</v>
      </c>
      <c r="I26" s="14">
        <v>1136.77</v>
      </c>
      <c r="J26" s="14">
        <v>464.63</v>
      </c>
      <c r="K26" s="14">
        <f t="shared" si="0"/>
        <v>1601.4</v>
      </c>
      <c r="L26" s="14">
        <f t="shared" si="2"/>
        <v>640.56000000000006</v>
      </c>
      <c r="M26" s="6">
        <f t="shared" si="1"/>
        <v>960.84</v>
      </c>
    </row>
    <row r="27" spans="1:13" x14ac:dyDescent="0.15">
      <c r="A27" s="9">
        <v>24</v>
      </c>
      <c r="B27" s="20" t="s">
        <v>54</v>
      </c>
      <c r="C27" s="21" t="s">
        <v>15</v>
      </c>
      <c r="D27" s="22" t="s">
        <v>52</v>
      </c>
      <c r="E27" s="13" t="s">
        <v>53</v>
      </c>
      <c r="F27" s="13" t="s">
        <v>15</v>
      </c>
      <c r="G27" s="23">
        <v>202212</v>
      </c>
      <c r="H27" s="14">
        <v>202506</v>
      </c>
      <c r="I27" s="14">
        <v>1136.77</v>
      </c>
      <c r="J27" s="14">
        <v>464.63</v>
      </c>
      <c r="K27" s="14">
        <f t="shared" si="0"/>
        <v>1601.4</v>
      </c>
      <c r="L27" s="14">
        <f t="shared" si="2"/>
        <v>640.56000000000006</v>
      </c>
      <c r="M27" s="6">
        <f t="shared" si="1"/>
        <v>960.84</v>
      </c>
    </row>
    <row r="28" spans="1:13" x14ac:dyDescent="0.15">
      <c r="A28" s="9">
        <v>25</v>
      </c>
      <c r="B28" s="20" t="s">
        <v>55</v>
      </c>
      <c r="C28" s="24" t="s">
        <v>56</v>
      </c>
      <c r="D28" s="22" t="s">
        <v>52</v>
      </c>
      <c r="E28" s="13" t="s">
        <v>53</v>
      </c>
      <c r="F28" s="13" t="s">
        <v>57</v>
      </c>
      <c r="G28" s="23">
        <v>202305</v>
      </c>
      <c r="H28" s="14">
        <v>202506</v>
      </c>
      <c r="I28" s="14"/>
      <c r="J28" s="14">
        <v>464.63</v>
      </c>
      <c r="K28" s="14">
        <f t="shared" si="0"/>
        <v>464.63</v>
      </c>
      <c r="L28" s="14">
        <v>464.63</v>
      </c>
      <c r="M28" s="6">
        <f t="shared" si="1"/>
        <v>0</v>
      </c>
    </row>
    <row r="29" spans="1:13" x14ac:dyDescent="0.15">
      <c r="A29" s="9">
        <v>26</v>
      </c>
      <c r="B29" s="20" t="s">
        <v>58</v>
      </c>
      <c r="C29" s="21" t="s">
        <v>59</v>
      </c>
      <c r="D29" s="22" t="s">
        <v>52</v>
      </c>
      <c r="E29" s="21" t="s">
        <v>53</v>
      </c>
      <c r="F29" s="21" t="s">
        <v>53</v>
      </c>
      <c r="G29" s="23"/>
      <c r="H29" s="14">
        <v>202506</v>
      </c>
      <c r="I29" s="14">
        <v>1136.77</v>
      </c>
      <c r="J29" s="14">
        <v>464.63</v>
      </c>
      <c r="K29" s="14">
        <f t="shared" si="0"/>
        <v>1601.4</v>
      </c>
      <c r="L29" s="14">
        <f t="shared" ref="L29:L46" si="3">K29*0.4</f>
        <v>640.56000000000006</v>
      </c>
      <c r="M29" s="6">
        <f t="shared" si="1"/>
        <v>960.84</v>
      </c>
    </row>
    <row r="30" spans="1:13" x14ac:dyDescent="0.15">
      <c r="A30" s="9">
        <v>27</v>
      </c>
      <c r="B30" s="20" t="s">
        <v>60</v>
      </c>
      <c r="C30" s="21" t="s">
        <v>61</v>
      </c>
      <c r="D30" s="22" t="s">
        <v>52</v>
      </c>
      <c r="E30" s="21" t="s">
        <v>53</v>
      </c>
      <c r="F30" s="21" t="s">
        <v>61</v>
      </c>
      <c r="G30" s="23"/>
      <c r="H30" s="14">
        <v>202506</v>
      </c>
      <c r="I30" s="14">
        <v>1136.77</v>
      </c>
      <c r="J30" s="14">
        <v>464.63</v>
      </c>
      <c r="K30" s="14">
        <f t="shared" si="0"/>
        <v>1601.4</v>
      </c>
      <c r="L30" s="14">
        <f t="shared" si="3"/>
        <v>640.56000000000006</v>
      </c>
      <c r="M30" s="6">
        <f t="shared" si="1"/>
        <v>960.84</v>
      </c>
    </row>
    <row r="31" spans="1:13" x14ac:dyDescent="0.15">
      <c r="A31" s="9">
        <v>28</v>
      </c>
      <c r="B31" s="20" t="s">
        <v>62</v>
      </c>
      <c r="C31" s="24" t="s">
        <v>29</v>
      </c>
      <c r="D31" s="22" t="s">
        <v>52</v>
      </c>
      <c r="E31" s="21" t="s">
        <v>53</v>
      </c>
      <c r="F31" s="21" t="s">
        <v>53</v>
      </c>
      <c r="G31" s="23">
        <v>202307</v>
      </c>
      <c r="H31" s="14">
        <v>202506</v>
      </c>
      <c r="I31" s="14">
        <v>1136.77</v>
      </c>
      <c r="J31" s="14">
        <v>464.63</v>
      </c>
      <c r="K31" s="14">
        <f t="shared" si="0"/>
        <v>1601.4</v>
      </c>
      <c r="L31" s="14">
        <f t="shared" si="3"/>
        <v>640.56000000000006</v>
      </c>
      <c r="M31" s="6">
        <f t="shared" si="1"/>
        <v>960.84</v>
      </c>
    </row>
    <row r="32" spans="1:13" x14ac:dyDescent="0.15">
      <c r="A32" s="9">
        <v>29</v>
      </c>
      <c r="B32" s="20" t="s">
        <v>63</v>
      </c>
      <c r="C32" s="24" t="s">
        <v>53</v>
      </c>
      <c r="D32" s="22" t="s">
        <v>52</v>
      </c>
      <c r="E32" s="21" t="s">
        <v>53</v>
      </c>
      <c r="F32" s="21" t="s">
        <v>53</v>
      </c>
      <c r="G32" s="23">
        <v>202307</v>
      </c>
      <c r="H32" s="14">
        <v>202506</v>
      </c>
      <c r="I32" s="14">
        <v>1136.77</v>
      </c>
      <c r="J32" s="14">
        <v>464.63</v>
      </c>
      <c r="K32" s="14">
        <f t="shared" si="0"/>
        <v>1601.4</v>
      </c>
      <c r="L32" s="14">
        <f t="shared" si="3"/>
        <v>640.56000000000006</v>
      </c>
      <c r="M32" s="6">
        <f t="shared" si="1"/>
        <v>960.84</v>
      </c>
    </row>
    <row r="33" spans="1:13" x14ac:dyDescent="0.15">
      <c r="A33" s="9">
        <v>30</v>
      </c>
      <c r="B33" s="20" t="s">
        <v>64</v>
      </c>
      <c r="C33" s="21" t="s">
        <v>15</v>
      </c>
      <c r="D33" s="22" t="s">
        <v>52</v>
      </c>
      <c r="E33" s="21" t="s">
        <v>53</v>
      </c>
      <c r="F33" s="21" t="s">
        <v>15</v>
      </c>
      <c r="G33" s="23">
        <v>202207</v>
      </c>
      <c r="H33" s="14">
        <v>202506</v>
      </c>
      <c r="I33" s="14">
        <v>1136.77</v>
      </c>
      <c r="J33" s="14">
        <v>464.63</v>
      </c>
      <c r="K33" s="14">
        <f t="shared" si="0"/>
        <v>1601.4</v>
      </c>
      <c r="L33" s="14">
        <f t="shared" si="3"/>
        <v>640.56000000000006</v>
      </c>
      <c r="M33" s="6">
        <f t="shared" si="1"/>
        <v>960.84</v>
      </c>
    </row>
    <row r="34" spans="1:13" x14ac:dyDescent="0.15">
      <c r="A34" s="9">
        <v>31</v>
      </c>
      <c r="B34" s="20" t="s">
        <v>65</v>
      </c>
      <c r="C34" s="24" t="s">
        <v>66</v>
      </c>
      <c r="D34" s="22" t="s">
        <v>52</v>
      </c>
      <c r="E34" s="21" t="s">
        <v>53</v>
      </c>
      <c r="F34" s="21" t="s">
        <v>67</v>
      </c>
      <c r="G34" s="23"/>
      <c r="H34" s="14">
        <v>202506</v>
      </c>
      <c r="I34" s="14">
        <v>1136.77</v>
      </c>
      <c r="J34" s="14">
        <v>464.63</v>
      </c>
      <c r="K34" s="14">
        <f t="shared" si="0"/>
        <v>1601.4</v>
      </c>
      <c r="L34" s="14">
        <f t="shared" si="3"/>
        <v>640.56000000000006</v>
      </c>
      <c r="M34" s="6">
        <f t="shared" si="1"/>
        <v>960.84</v>
      </c>
    </row>
    <row r="35" spans="1:13" x14ac:dyDescent="0.15">
      <c r="A35" s="9">
        <v>32</v>
      </c>
      <c r="B35" s="20" t="s">
        <v>68</v>
      </c>
      <c r="C35" s="21" t="s">
        <v>26</v>
      </c>
      <c r="D35" s="22" t="s">
        <v>52</v>
      </c>
      <c r="E35" s="21" t="s">
        <v>53</v>
      </c>
      <c r="F35" s="21" t="s">
        <v>27</v>
      </c>
      <c r="G35" s="23">
        <v>202306</v>
      </c>
      <c r="H35" s="14">
        <v>202506</v>
      </c>
      <c r="I35" s="14">
        <v>1136.77</v>
      </c>
      <c r="J35" s="14">
        <v>464.63</v>
      </c>
      <c r="K35" s="14">
        <f t="shared" si="0"/>
        <v>1601.4</v>
      </c>
      <c r="L35" s="14">
        <f t="shared" si="3"/>
        <v>640.56000000000006</v>
      </c>
      <c r="M35" s="6">
        <f t="shared" si="1"/>
        <v>960.84</v>
      </c>
    </row>
    <row r="36" spans="1:13" x14ac:dyDescent="0.15">
      <c r="A36" s="9">
        <v>33</v>
      </c>
      <c r="B36" s="25" t="s">
        <v>69</v>
      </c>
      <c r="C36" s="21" t="s">
        <v>53</v>
      </c>
      <c r="D36" s="22" t="s">
        <v>52</v>
      </c>
      <c r="E36" s="21" t="s">
        <v>53</v>
      </c>
      <c r="F36" s="21"/>
      <c r="G36" s="14">
        <v>202506</v>
      </c>
      <c r="H36" s="14">
        <v>202506</v>
      </c>
      <c r="I36" s="14">
        <v>1136.77</v>
      </c>
      <c r="J36" s="14">
        <v>464.63</v>
      </c>
      <c r="K36" s="14">
        <f t="shared" si="0"/>
        <v>1601.4</v>
      </c>
      <c r="L36" s="14">
        <f t="shared" si="3"/>
        <v>640.56000000000006</v>
      </c>
      <c r="M36" s="6">
        <f t="shared" si="1"/>
        <v>960.84</v>
      </c>
    </row>
    <row r="37" spans="1:13" x14ac:dyDescent="0.15">
      <c r="A37" s="9">
        <v>34</v>
      </c>
      <c r="B37" s="15" t="s">
        <v>70</v>
      </c>
      <c r="C37" s="18" t="s">
        <v>71</v>
      </c>
      <c r="D37" s="17" t="s">
        <v>72</v>
      </c>
      <c r="E37" s="16" t="s">
        <v>73</v>
      </c>
      <c r="F37" s="16" t="s">
        <v>71</v>
      </c>
      <c r="G37" s="9">
        <v>202403</v>
      </c>
      <c r="H37" s="9">
        <v>202506</v>
      </c>
      <c r="I37" s="9">
        <v>1145.79</v>
      </c>
      <c r="J37" s="9">
        <v>464.63</v>
      </c>
      <c r="K37" s="9">
        <f t="shared" si="0"/>
        <v>1610.42</v>
      </c>
      <c r="L37" s="9">
        <f t="shared" si="3"/>
        <v>644.16800000000012</v>
      </c>
      <c r="M37" s="6">
        <f t="shared" ref="M37:M68" si="4">K37-L37</f>
        <v>966.25199999999995</v>
      </c>
    </row>
    <row r="38" spans="1:13" x14ac:dyDescent="0.15">
      <c r="A38" s="9">
        <v>35</v>
      </c>
      <c r="B38" s="15" t="s">
        <v>74</v>
      </c>
      <c r="C38" s="18" t="s">
        <v>71</v>
      </c>
      <c r="D38" s="17" t="s">
        <v>72</v>
      </c>
      <c r="E38" s="16" t="s">
        <v>73</v>
      </c>
      <c r="F38" s="16" t="s">
        <v>71</v>
      </c>
      <c r="G38" s="9">
        <v>202403</v>
      </c>
      <c r="H38" s="9">
        <v>202506</v>
      </c>
      <c r="I38" s="9">
        <v>1145.79</v>
      </c>
      <c r="J38" s="9">
        <v>464.63</v>
      </c>
      <c r="K38" s="9">
        <f t="shared" si="0"/>
        <v>1610.42</v>
      </c>
      <c r="L38" s="9">
        <f t="shared" si="3"/>
        <v>644.16800000000012</v>
      </c>
      <c r="M38" s="6">
        <f t="shared" si="4"/>
        <v>966.25199999999995</v>
      </c>
    </row>
    <row r="39" spans="1:13" x14ac:dyDescent="0.15">
      <c r="A39" s="9">
        <v>36</v>
      </c>
      <c r="B39" s="15" t="s">
        <v>75</v>
      </c>
      <c r="C39" s="18" t="s">
        <v>40</v>
      </c>
      <c r="D39" s="17" t="s">
        <v>72</v>
      </c>
      <c r="E39" s="16" t="s">
        <v>73</v>
      </c>
      <c r="F39" s="16" t="s">
        <v>73</v>
      </c>
      <c r="G39" s="9">
        <v>202403</v>
      </c>
      <c r="H39" s="9">
        <v>202506</v>
      </c>
      <c r="I39" s="9">
        <v>1145.79</v>
      </c>
      <c r="J39" s="9">
        <v>464.63</v>
      </c>
      <c r="K39" s="9">
        <f t="shared" si="0"/>
        <v>1610.42</v>
      </c>
      <c r="L39" s="9">
        <f t="shared" si="3"/>
        <v>644.16800000000012</v>
      </c>
      <c r="M39" s="6">
        <f t="shared" si="4"/>
        <v>966.25199999999995</v>
      </c>
    </row>
    <row r="40" spans="1:13" x14ac:dyDescent="0.15">
      <c r="A40" s="9">
        <v>37</v>
      </c>
      <c r="B40" s="15" t="s">
        <v>76</v>
      </c>
      <c r="C40" s="18" t="s">
        <v>61</v>
      </c>
      <c r="D40" s="17" t="s">
        <v>72</v>
      </c>
      <c r="E40" s="16" t="s">
        <v>73</v>
      </c>
      <c r="F40" s="16" t="s">
        <v>61</v>
      </c>
      <c r="G40" s="9">
        <v>202403</v>
      </c>
      <c r="H40" s="9">
        <v>202506</v>
      </c>
      <c r="I40" s="9">
        <v>1145.79</v>
      </c>
      <c r="J40" s="9">
        <v>464.63</v>
      </c>
      <c r="K40" s="9">
        <f t="shared" si="0"/>
        <v>1610.42</v>
      </c>
      <c r="L40" s="9">
        <f t="shared" si="3"/>
        <v>644.16800000000012</v>
      </c>
      <c r="M40" s="6">
        <f t="shared" si="4"/>
        <v>966.25199999999995</v>
      </c>
    </row>
    <row r="41" spans="1:13" x14ac:dyDescent="0.15">
      <c r="A41" s="9">
        <v>38</v>
      </c>
      <c r="B41" s="15" t="s">
        <v>77</v>
      </c>
      <c r="C41" s="18" t="s">
        <v>78</v>
      </c>
      <c r="D41" s="17" t="s">
        <v>72</v>
      </c>
      <c r="E41" s="16" t="s">
        <v>73</v>
      </c>
      <c r="F41" s="16" t="s">
        <v>78</v>
      </c>
      <c r="G41" s="9">
        <v>202406</v>
      </c>
      <c r="H41" s="9">
        <v>202506</v>
      </c>
      <c r="I41" s="9">
        <v>1145.79</v>
      </c>
      <c r="J41" s="9">
        <v>464.63</v>
      </c>
      <c r="K41" s="9">
        <f t="shared" si="0"/>
        <v>1610.42</v>
      </c>
      <c r="L41" s="9">
        <f t="shared" si="3"/>
        <v>644.16800000000012</v>
      </c>
      <c r="M41" s="6">
        <f t="shared" si="4"/>
        <v>966.25199999999995</v>
      </c>
    </row>
    <row r="42" spans="1:13" x14ac:dyDescent="0.15">
      <c r="A42" s="9">
        <v>39</v>
      </c>
      <c r="B42" s="15" t="s">
        <v>79</v>
      </c>
      <c r="C42" s="18" t="s">
        <v>23</v>
      </c>
      <c r="D42" s="17" t="s">
        <v>72</v>
      </c>
      <c r="E42" s="16" t="s">
        <v>73</v>
      </c>
      <c r="F42" s="16" t="s">
        <v>24</v>
      </c>
      <c r="G42" s="9">
        <v>202406</v>
      </c>
      <c r="H42" s="9">
        <v>202506</v>
      </c>
      <c r="I42" s="9">
        <v>1145.79</v>
      </c>
      <c r="J42" s="9">
        <v>464.63</v>
      </c>
      <c r="K42" s="9">
        <f t="shared" si="0"/>
        <v>1610.42</v>
      </c>
      <c r="L42" s="9">
        <f t="shared" si="3"/>
        <v>644.16800000000012</v>
      </c>
      <c r="M42" s="6">
        <f t="shared" si="4"/>
        <v>966.25199999999995</v>
      </c>
    </row>
    <row r="43" spans="1:13" x14ac:dyDescent="0.15">
      <c r="A43" s="9">
        <v>40</v>
      </c>
      <c r="B43" s="15" t="s">
        <v>80</v>
      </c>
      <c r="C43" s="18" t="s">
        <v>13</v>
      </c>
      <c r="D43" s="17" t="s">
        <v>72</v>
      </c>
      <c r="E43" s="16" t="s">
        <v>73</v>
      </c>
      <c r="F43" s="16"/>
      <c r="G43" s="9">
        <v>202409</v>
      </c>
      <c r="H43" s="9">
        <v>202506</v>
      </c>
      <c r="I43" s="9">
        <v>1145.79</v>
      </c>
      <c r="J43" s="9">
        <v>464.63</v>
      </c>
      <c r="K43" s="9">
        <f t="shared" si="0"/>
        <v>1610.42</v>
      </c>
      <c r="L43" s="9">
        <f t="shared" si="3"/>
        <v>644.16800000000012</v>
      </c>
      <c r="M43" s="6">
        <f t="shared" si="4"/>
        <v>966.25199999999995</v>
      </c>
    </row>
    <row r="44" spans="1:13" x14ac:dyDescent="0.15">
      <c r="A44" s="9">
        <v>41</v>
      </c>
      <c r="B44" s="15" t="s">
        <v>81</v>
      </c>
      <c r="C44" s="18" t="s">
        <v>73</v>
      </c>
      <c r="D44" s="17" t="s">
        <v>72</v>
      </c>
      <c r="E44" s="16" t="s">
        <v>73</v>
      </c>
      <c r="F44" s="16"/>
      <c r="G44" s="9">
        <v>202207</v>
      </c>
      <c r="H44" s="9">
        <v>202506</v>
      </c>
      <c r="I44" s="9">
        <v>1145.79</v>
      </c>
      <c r="J44" s="9"/>
      <c r="K44" s="9">
        <f t="shared" si="0"/>
        <v>1145.79</v>
      </c>
      <c r="L44" s="9">
        <f t="shared" si="3"/>
        <v>458.31600000000003</v>
      </c>
      <c r="M44" s="6">
        <f t="shared" si="4"/>
        <v>687.47399999999993</v>
      </c>
    </row>
    <row r="45" spans="1:13" x14ac:dyDescent="0.15">
      <c r="A45" s="9">
        <v>42</v>
      </c>
      <c r="B45" s="15" t="s">
        <v>82</v>
      </c>
      <c r="C45" s="18" t="s">
        <v>26</v>
      </c>
      <c r="D45" s="17" t="s">
        <v>72</v>
      </c>
      <c r="E45" s="16" t="s">
        <v>73</v>
      </c>
      <c r="F45" s="16"/>
      <c r="G45" s="9">
        <v>202504</v>
      </c>
      <c r="H45" s="9">
        <v>202506</v>
      </c>
      <c r="I45" s="9">
        <v>1145.79</v>
      </c>
      <c r="J45" s="9">
        <v>464.63</v>
      </c>
      <c r="K45" s="9">
        <f t="shared" si="0"/>
        <v>1610.42</v>
      </c>
      <c r="L45" s="9">
        <f t="shared" si="3"/>
        <v>644.16800000000012</v>
      </c>
      <c r="M45" s="6">
        <f t="shared" si="4"/>
        <v>966.25199999999995</v>
      </c>
    </row>
    <row r="46" spans="1:13" x14ac:dyDescent="0.15">
      <c r="A46" s="9">
        <v>43</v>
      </c>
      <c r="B46" s="15" t="s">
        <v>83</v>
      </c>
      <c r="C46" s="18" t="s">
        <v>73</v>
      </c>
      <c r="D46" s="17" t="s">
        <v>72</v>
      </c>
      <c r="E46" s="16" t="s">
        <v>73</v>
      </c>
      <c r="F46" s="16"/>
      <c r="G46" s="9">
        <v>202505</v>
      </c>
      <c r="H46" s="9">
        <v>202506</v>
      </c>
      <c r="I46" s="9">
        <v>1145.79</v>
      </c>
      <c r="J46" s="9">
        <v>464.63</v>
      </c>
      <c r="K46" s="9">
        <f t="shared" si="0"/>
        <v>1610.42</v>
      </c>
      <c r="L46" s="9">
        <f t="shared" si="3"/>
        <v>644.16800000000012</v>
      </c>
      <c r="M46" s="6">
        <f t="shared" si="4"/>
        <v>966.25199999999995</v>
      </c>
    </row>
    <row r="47" spans="1:13" x14ac:dyDescent="0.15">
      <c r="A47" s="9">
        <v>44</v>
      </c>
      <c r="B47" s="20" t="s">
        <v>84</v>
      </c>
      <c r="C47" s="21" t="s">
        <v>56</v>
      </c>
      <c r="D47" s="22" t="s">
        <v>85</v>
      </c>
      <c r="E47" s="21" t="s">
        <v>86</v>
      </c>
      <c r="F47" s="21" t="s">
        <v>71</v>
      </c>
      <c r="G47" s="23"/>
      <c r="H47" s="23">
        <v>202505</v>
      </c>
      <c r="I47" s="14">
        <v>1136.77</v>
      </c>
      <c r="J47" s="14">
        <v>464.63</v>
      </c>
      <c r="K47" s="14">
        <f t="shared" si="0"/>
        <v>1601.4</v>
      </c>
      <c r="L47" s="14">
        <v>1601.4</v>
      </c>
      <c r="M47" s="6">
        <f t="shared" si="4"/>
        <v>0</v>
      </c>
    </row>
    <row r="48" spans="1:13" x14ac:dyDescent="0.15">
      <c r="A48" s="9">
        <v>45</v>
      </c>
      <c r="B48" s="20" t="s">
        <v>87</v>
      </c>
      <c r="C48" s="24" t="s">
        <v>88</v>
      </c>
      <c r="D48" s="22" t="s">
        <v>85</v>
      </c>
      <c r="E48" s="21" t="s">
        <v>86</v>
      </c>
      <c r="F48" s="21" t="s">
        <v>61</v>
      </c>
      <c r="G48" s="23">
        <v>202303</v>
      </c>
      <c r="H48" s="23">
        <v>202506</v>
      </c>
      <c r="I48" s="14">
        <v>1136.77</v>
      </c>
      <c r="J48" s="14">
        <v>464.63</v>
      </c>
      <c r="K48" s="14">
        <f t="shared" si="0"/>
        <v>1601.4</v>
      </c>
      <c r="L48" s="14">
        <f t="shared" ref="L48:L89" si="5">K48*0.4</f>
        <v>640.56000000000006</v>
      </c>
      <c r="M48" s="6">
        <f t="shared" si="4"/>
        <v>960.84</v>
      </c>
    </row>
    <row r="49" spans="1:13" x14ac:dyDescent="0.15">
      <c r="A49" s="9">
        <v>46</v>
      </c>
      <c r="B49" s="26" t="s">
        <v>89</v>
      </c>
      <c r="C49" s="21" t="s">
        <v>90</v>
      </c>
      <c r="D49" s="22" t="s">
        <v>85</v>
      </c>
      <c r="E49" s="21" t="s">
        <v>86</v>
      </c>
      <c r="F49" s="13" t="s">
        <v>24</v>
      </c>
      <c r="G49" s="23"/>
      <c r="H49" s="23">
        <v>202506</v>
      </c>
      <c r="I49" s="14">
        <v>1136.77</v>
      </c>
      <c r="J49" s="14">
        <v>464.63</v>
      </c>
      <c r="K49" s="14">
        <f t="shared" si="0"/>
        <v>1601.4</v>
      </c>
      <c r="L49" s="14">
        <f t="shared" si="5"/>
        <v>640.56000000000006</v>
      </c>
      <c r="M49" s="6">
        <f t="shared" si="4"/>
        <v>960.84</v>
      </c>
    </row>
    <row r="50" spans="1:13" x14ac:dyDescent="0.15">
      <c r="A50" s="9">
        <v>47</v>
      </c>
      <c r="B50" s="20" t="s">
        <v>91</v>
      </c>
      <c r="C50" s="24" t="s">
        <v>73</v>
      </c>
      <c r="D50" s="22" t="s">
        <v>85</v>
      </c>
      <c r="E50" s="21" t="s">
        <v>86</v>
      </c>
      <c r="F50" s="21" t="s">
        <v>73</v>
      </c>
      <c r="G50" s="23">
        <v>202206</v>
      </c>
      <c r="H50" s="23">
        <v>202506</v>
      </c>
      <c r="I50" s="14">
        <v>1136.77</v>
      </c>
      <c r="J50" s="14"/>
      <c r="K50" s="14">
        <f t="shared" si="0"/>
        <v>1136.77</v>
      </c>
      <c r="L50" s="14">
        <f t="shared" si="5"/>
        <v>454.70800000000003</v>
      </c>
      <c r="M50" s="6">
        <f t="shared" si="4"/>
        <v>682.0619999999999</v>
      </c>
    </row>
    <row r="51" spans="1:13" x14ac:dyDescent="0.15">
      <c r="A51" s="9">
        <v>48</v>
      </c>
      <c r="B51" s="20" t="s">
        <v>92</v>
      </c>
      <c r="C51" s="24" t="s">
        <v>86</v>
      </c>
      <c r="D51" s="22" t="s">
        <v>85</v>
      </c>
      <c r="E51" s="21" t="s">
        <v>86</v>
      </c>
      <c r="F51" s="21" t="s">
        <v>86</v>
      </c>
      <c r="G51" s="23"/>
      <c r="H51" s="23">
        <v>202506</v>
      </c>
      <c r="I51" s="14">
        <v>1136.77</v>
      </c>
      <c r="J51" s="14">
        <v>464.63</v>
      </c>
      <c r="K51" s="14">
        <f t="shared" si="0"/>
        <v>1601.4</v>
      </c>
      <c r="L51" s="14">
        <f t="shared" si="5"/>
        <v>640.56000000000006</v>
      </c>
      <c r="M51" s="6">
        <f t="shared" si="4"/>
        <v>960.84</v>
      </c>
    </row>
    <row r="52" spans="1:13" x14ac:dyDescent="0.15">
      <c r="A52" s="9">
        <v>49</v>
      </c>
      <c r="B52" s="20" t="s">
        <v>93</v>
      </c>
      <c r="C52" s="24" t="s">
        <v>86</v>
      </c>
      <c r="D52" s="22" t="s">
        <v>85</v>
      </c>
      <c r="E52" s="21" t="s">
        <v>86</v>
      </c>
      <c r="F52" s="21" t="s">
        <v>86</v>
      </c>
      <c r="G52" s="23"/>
      <c r="H52" s="23">
        <v>202506</v>
      </c>
      <c r="I52" s="14">
        <v>1136.77</v>
      </c>
      <c r="J52" s="14">
        <v>464.63</v>
      </c>
      <c r="K52" s="14">
        <f t="shared" si="0"/>
        <v>1601.4</v>
      </c>
      <c r="L52" s="14">
        <f t="shared" si="5"/>
        <v>640.56000000000006</v>
      </c>
      <c r="M52" s="6">
        <f t="shared" si="4"/>
        <v>960.84</v>
      </c>
    </row>
    <row r="53" spans="1:13" x14ac:dyDescent="0.15">
      <c r="A53" s="9">
        <v>50</v>
      </c>
      <c r="B53" s="20" t="s">
        <v>94</v>
      </c>
      <c r="C53" s="24" t="s">
        <v>86</v>
      </c>
      <c r="D53" s="22" t="s">
        <v>85</v>
      </c>
      <c r="E53" s="21" t="s">
        <v>86</v>
      </c>
      <c r="F53" s="21" t="s">
        <v>86</v>
      </c>
      <c r="G53" s="23"/>
      <c r="H53" s="23">
        <v>202506</v>
      </c>
      <c r="I53" s="14">
        <v>1136.77</v>
      </c>
      <c r="J53" s="14">
        <v>464.63</v>
      </c>
      <c r="K53" s="14">
        <f t="shared" si="0"/>
        <v>1601.4</v>
      </c>
      <c r="L53" s="14">
        <f t="shared" si="5"/>
        <v>640.56000000000006</v>
      </c>
      <c r="M53" s="6">
        <f t="shared" si="4"/>
        <v>960.84</v>
      </c>
    </row>
    <row r="54" spans="1:13" x14ac:dyDescent="0.15">
      <c r="A54" s="9">
        <v>51</v>
      </c>
      <c r="B54" s="20" t="s">
        <v>95</v>
      </c>
      <c r="C54" s="24" t="s">
        <v>96</v>
      </c>
      <c r="D54" s="22" t="s">
        <v>85</v>
      </c>
      <c r="E54" s="21" t="s">
        <v>86</v>
      </c>
      <c r="F54" s="21" t="s">
        <v>27</v>
      </c>
      <c r="G54" s="23"/>
      <c r="H54" s="23">
        <v>202506</v>
      </c>
      <c r="I54" s="14">
        <v>1136.77</v>
      </c>
      <c r="J54" s="14">
        <v>464.63</v>
      </c>
      <c r="K54" s="14">
        <f t="shared" si="0"/>
        <v>1601.4</v>
      </c>
      <c r="L54" s="14">
        <f t="shared" si="5"/>
        <v>640.56000000000006</v>
      </c>
      <c r="M54" s="6">
        <f t="shared" si="4"/>
        <v>960.84</v>
      </c>
    </row>
    <row r="55" spans="1:13" x14ac:dyDescent="0.15">
      <c r="A55" s="9">
        <v>52</v>
      </c>
      <c r="B55" s="27" t="s">
        <v>97</v>
      </c>
      <c r="C55" s="16" t="s">
        <v>13</v>
      </c>
      <c r="D55" s="17" t="s">
        <v>98</v>
      </c>
      <c r="E55" s="16" t="s">
        <v>27</v>
      </c>
      <c r="F55" s="16" t="s">
        <v>34</v>
      </c>
      <c r="G55" s="9">
        <v>202311</v>
      </c>
      <c r="H55" s="9">
        <v>202506</v>
      </c>
      <c r="I55" s="9">
        <f t="shared" ref="I55:I64" si="6">1136.77-9.02</f>
        <v>1127.75</v>
      </c>
      <c r="J55" s="9">
        <v>464.63</v>
      </c>
      <c r="K55" s="9">
        <f t="shared" si="0"/>
        <v>1592.38</v>
      </c>
      <c r="L55" s="9">
        <f t="shared" si="5"/>
        <v>636.95200000000011</v>
      </c>
      <c r="M55" s="6">
        <f t="shared" si="4"/>
        <v>955.428</v>
      </c>
    </row>
    <row r="56" spans="1:13" x14ac:dyDescent="0.15">
      <c r="A56" s="9">
        <v>53</v>
      </c>
      <c r="B56" s="27" t="s">
        <v>99</v>
      </c>
      <c r="C56" s="18" t="s">
        <v>73</v>
      </c>
      <c r="D56" s="17" t="s">
        <v>98</v>
      </c>
      <c r="E56" s="16" t="s">
        <v>27</v>
      </c>
      <c r="F56" s="16" t="s">
        <v>73</v>
      </c>
      <c r="G56" s="9">
        <v>202403</v>
      </c>
      <c r="H56" s="9">
        <v>202506</v>
      </c>
      <c r="I56" s="9">
        <f t="shared" si="6"/>
        <v>1127.75</v>
      </c>
      <c r="J56" s="9"/>
      <c r="K56" s="9">
        <f t="shared" si="0"/>
        <v>1127.75</v>
      </c>
      <c r="L56" s="9">
        <f t="shared" si="5"/>
        <v>451.1</v>
      </c>
      <c r="M56" s="6">
        <f t="shared" si="4"/>
        <v>676.65</v>
      </c>
    </row>
    <row r="57" spans="1:13" x14ac:dyDescent="0.15">
      <c r="A57" s="9">
        <v>54</v>
      </c>
      <c r="B57" s="15" t="s">
        <v>100</v>
      </c>
      <c r="C57" s="18" t="s">
        <v>88</v>
      </c>
      <c r="D57" s="17" t="s">
        <v>98</v>
      </c>
      <c r="E57" s="16" t="s">
        <v>27</v>
      </c>
      <c r="F57" s="16" t="s">
        <v>61</v>
      </c>
      <c r="G57" s="9">
        <v>202308</v>
      </c>
      <c r="H57" s="9">
        <v>202506</v>
      </c>
      <c r="I57" s="9">
        <f t="shared" si="6"/>
        <v>1127.75</v>
      </c>
      <c r="J57" s="9">
        <v>464.63</v>
      </c>
      <c r="K57" s="9">
        <f t="shared" si="0"/>
        <v>1592.38</v>
      </c>
      <c r="L57" s="9">
        <f t="shared" si="5"/>
        <v>636.95200000000011</v>
      </c>
      <c r="M57" s="6">
        <f t="shared" si="4"/>
        <v>955.428</v>
      </c>
    </row>
    <row r="58" spans="1:13" x14ac:dyDescent="0.15">
      <c r="A58" s="9">
        <v>55</v>
      </c>
      <c r="B58" s="15" t="s">
        <v>101</v>
      </c>
      <c r="C58" s="18" t="s">
        <v>88</v>
      </c>
      <c r="D58" s="17" t="s">
        <v>98</v>
      </c>
      <c r="E58" s="16" t="s">
        <v>27</v>
      </c>
      <c r="F58" s="16" t="s">
        <v>61</v>
      </c>
      <c r="G58" s="9">
        <v>202309</v>
      </c>
      <c r="H58" s="9">
        <v>202506</v>
      </c>
      <c r="I58" s="9">
        <f t="shared" si="6"/>
        <v>1127.75</v>
      </c>
      <c r="J58" s="9">
        <v>464.63</v>
      </c>
      <c r="K58" s="9">
        <f t="shared" si="0"/>
        <v>1592.38</v>
      </c>
      <c r="L58" s="9">
        <f t="shared" si="5"/>
        <v>636.95200000000011</v>
      </c>
      <c r="M58" s="6">
        <f t="shared" si="4"/>
        <v>955.428</v>
      </c>
    </row>
    <row r="59" spans="1:13" x14ac:dyDescent="0.15">
      <c r="A59" s="9">
        <v>56</v>
      </c>
      <c r="B59" s="15" t="s">
        <v>102</v>
      </c>
      <c r="C59" s="18" t="s">
        <v>27</v>
      </c>
      <c r="D59" s="17" t="s">
        <v>98</v>
      </c>
      <c r="E59" s="16" t="s">
        <v>27</v>
      </c>
      <c r="F59" s="16" t="s">
        <v>27</v>
      </c>
      <c r="G59" s="9">
        <v>202308</v>
      </c>
      <c r="H59" s="9">
        <v>202506</v>
      </c>
      <c r="I59" s="9">
        <f t="shared" si="6"/>
        <v>1127.75</v>
      </c>
      <c r="J59" s="9">
        <v>464.63</v>
      </c>
      <c r="K59" s="9">
        <f t="shared" si="0"/>
        <v>1592.38</v>
      </c>
      <c r="L59" s="9">
        <f t="shared" si="5"/>
        <v>636.95200000000011</v>
      </c>
      <c r="M59" s="6">
        <f t="shared" si="4"/>
        <v>955.428</v>
      </c>
    </row>
    <row r="60" spans="1:13" x14ac:dyDescent="0.15">
      <c r="A60" s="9">
        <v>57</v>
      </c>
      <c r="B60" s="15" t="s">
        <v>103</v>
      </c>
      <c r="C60" s="18" t="s">
        <v>78</v>
      </c>
      <c r="D60" s="17" t="s">
        <v>98</v>
      </c>
      <c r="E60" s="16" t="s">
        <v>27</v>
      </c>
      <c r="F60" s="16" t="s">
        <v>78</v>
      </c>
      <c r="G60" s="9">
        <v>202309</v>
      </c>
      <c r="H60" s="9">
        <v>202506</v>
      </c>
      <c r="I60" s="9">
        <f t="shared" si="6"/>
        <v>1127.75</v>
      </c>
      <c r="J60" s="9">
        <v>464.63</v>
      </c>
      <c r="K60" s="9">
        <f t="shared" si="0"/>
        <v>1592.38</v>
      </c>
      <c r="L60" s="9">
        <f t="shared" si="5"/>
        <v>636.95200000000011</v>
      </c>
      <c r="M60" s="6">
        <f t="shared" si="4"/>
        <v>955.428</v>
      </c>
    </row>
    <row r="61" spans="1:13" x14ac:dyDescent="0.15">
      <c r="A61" s="9">
        <v>58</v>
      </c>
      <c r="B61" s="15" t="s">
        <v>104</v>
      </c>
      <c r="C61" s="16" t="s">
        <v>78</v>
      </c>
      <c r="D61" s="17" t="s">
        <v>98</v>
      </c>
      <c r="E61" s="16" t="s">
        <v>27</v>
      </c>
      <c r="F61" s="16" t="s">
        <v>78</v>
      </c>
      <c r="G61" s="9">
        <v>202308</v>
      </c>
      <c r="H61" s="9">
        <v>202506</v>
      </c>
      <c r="I61" s="9">
        <f t="shared" si="6"/>
        <v>1127.75</v>
      </c>
      <c r="J61" s="9">
        <v>464.63</v>
      </c>
      <c r="K61" s="9">
        <f t="shared" si="0"/>
        <v>1592.38</v>
      </c>
      <c r="L61" s="9">
        <f t="shared" si="5"/>
        <v>636.95200000000011</v>
      </c>
      <c r="M61" s="6">
        <f t="shared" si="4"/>
        <v>955.428</v>
      </c>
    </row>
    <row r="62" spans="1:13" x14ac:dyDescent="0.15">
      <c r="A62" s="9">
        <v>59</v>
      </c>
      <c r="B62" s="15" t="s">
        <v>105</v>
      </c>
      <c r="C62" s="18" t="s">
        <v>35</v>
      </c>
      <c r="D62" s="17" t="s">
        <v>98</v>
      </c>
      <c r="E62" s="16" t="s">
        <v>27</v>
      </c>
      <c r="F62" s="16" t="s">
        <v>35</v>
      </c>
      <c r="G62" s="9">
        <v>202308</v>
      </c>
      <c r="H62" s="9">
        <v>202506</v>
      </c>
      <c r="I62" s="9">
        <f t="shared" si="6"/>
        <v>1127.75</v>
      </c>
      <c r="J62" s="9">
        <v>464.63</v>
      </c>
      <c r="K62" s="9">
        <f t="shared" si="0"/>
        <v>1592.38</v>
      </c>
      <c r="L62" s="9">
        <f t="shared" si="5"/>
        <v>636.95200000000011</v>
      </c>
      <c r="M62" s="6">
        <f t="shared" si="4"/>
        <v>955.428</v>
      </c>
    </row>
    <row r="63" spans="1:13" x14ac:dyDescent="0.15">
      <c r="A63" s="9">
        <v>60</v>
      </c>
      <c r="B63" s="15" t="s">
        <v>106</v>
      </c>
      <c r="C63" s="18" t="s">
        <v>27</v>
      </c>
      <c r="D63" s="17" t="s">
        <v>98</v>
      </c>
      <c r="E63" s="16" t="s">
        <v>27</v>
      </c>
      <c r="F63" s="16"/>
      <c r="G63" s="9">
        <v>202503</v>
      </c>
      <c r="H63" s="9">
        <v>202506</v>
      </c>
      <c r="I63" s="9">
        <f t="shared" si="6"/>
        <v>1127.75</v>
      </c>
      <c r="J63" s="9">
        <v>464.63</v>
      </c>
      <c r="K63" s="9">
        <f t="shared" si="0"/>
        <v>1592.38</v>
      </c>
      <c r="L63" s="9">
        <f t="shared" si="5"/>
        <v>636.95200000000011</v>
      </c>
      <c r="M63" s="6">
        <f t="shared" si="4"/>
        <v>955.428</v>
      </c>
    </row>
    <row r="64" spans="1:13" x14ac:dyDescent="0.15">
      <c r="A64" s="9">
        <v>61</v>
      </c>
      <c r="B64" s="25" t="s">
        <v>107</v>
      </c>
      <c r="C64" s="18" t="s">
        <v>108</v>
      </c>
      <c r="D64" s="17" t="s">
        <v>98</v>
      </c>
      <c r="E64" s="16" t="s">
        <v>27</v>
      </c>
      <c r="F64" s="16"/>
      <c r="G64" s="9">
        <v>202506</v>
      </c>
      <c r="H64" s="9">
        <v>202506</v>
      </c>
      <c r="I64" s="9">
        <f t="shared" si="6"/>
        <v>1127.75</v>
      </c>
      <c r="J64" s="9">
        <v>464.63</v>
      </c>
      <c r="K64" s="9">
        <f t="shared" si="0"/>
        <v>1592.38</v>
      </c>
      <c r="L64" s="9">
        <f t="shared" si="5"/>
        <v>636.95200000000011</v>
      </c>
      <c r="M64" s="6">
        <f t="shared" si="4"/>
        <v>955.428</v>
      </c>
    </row>
    <row r="65" spans="1:13" x14ac:dyDescent="0.15">
      <c r="A65" s="9">
        <v>62</v>
      </c>
      <c r="B65" s="10" t="s">
        <v>109</v>
      </c>
      <c r="C65" s="11" t="s">
        <v>44</v>
      </c>
      <c r="D65" s="12" t="s">
        <v>110</v>
      </c>
      <c r="E65" s="13" t="s">
        <v>35</v>
      </c>
      <c r="F65" s="13" t="s">
        <v>35</v>
      </c>
      <c r="G65" s="14">
        <v>202307</v>
      </c>
      <c r="H65" s="14">
        <v>202506</v>
      </c>
      <c r="I65" s="14">
        <v>1136.77</v>
      </c>
      <c r="J65" s="14">
        <v>464.63</v>
      </c>
      <c r="K65" s="14">
        <f t="shared" si="0"/>
        <v>1601.4</v>
      </c>
      <c r="L65" s="14">
        <f t="shared" si="5"/>
        <v>640.56000000000006</v>
      </c>
      <c r="M65" s="6">
        <f t="shared" si="4"/>
        <v>960.84</v>
      </c>
    </row>
    <row r="66" spans="1:13" x14ac:dyDescent="0.15">
      <c r="A66" s="9">
        <v>63</v>
      </c>
      <c r="B66" s="10" t="s">
        <v>111</v>
      </c>
      <c r="C66" s="13" t="s">
        <v>67</v>
      </c>
      <c r="D66" s="12" t="s">
        <v>110</v>
      </c>
      <c r="E66" s="13" t="s">
        <v>35</v>
      </c>
      <c r="F66" s="13" t="s">
        <v>67</v>
      </c>
      <c r="G66" s="14"/>
      <c r="H66" s="14">
        <v>202506</v>
      </c>
      <c r="I66" s="14">
        <v>1136.77</v>
      </c>
      <c r="J66" s="14">
        <v>464.63</v>
      </c>
      <c r="K66" s="14">
        <f t="shared" si="0"/>
        <v>1601.4</v>
      </c>
      <c r="L66" s="14">
        <f t="shared" si="5"/>
        <v>640.56000000000006</v>
      </c>
      <c r="M66" s="6">
        <f t="shared" si="4"/>
        <v>960.84</v>
      </c>
    </row>
    <row r="67" spans="1:13" x14ac:dyDescent="0.15">
      <c r="A67" s="9">
        <v>64</v>
      </c>
      <c r="B67" s="10" t="s">
        <v>112</v>
      </c>
      <c r="C67" s="13" t="s">
        <v>57</v>
      </c>
      <c r="D67" s="12" t="s">
        <v>110</v>
      </c>
      <c r="E67" s="13" t="s">
        <v>35</v>
      </c>
      <c r="F67" s="13" t="s">
        <v>35</v>
      </c>
      <c r="G67" s="14"/>
      <c r="H67" s="14">
        <v>202506</v>
      </c>
      <c r="I67" s="14">
        <v>1136.77</v>
      </c>
      <c r="J67" s="14">
        <v>464.63</v>
      </c>
      <c r="K67" s="14">
        <f t="shared" si="0"/>
        <v>1601.4</v>
      </c>
      <c r="L67" s="14">
        <f t="shared" si="5"/>
        <v>640.56000000000006</v>
      </c>
      <c r="M67" s="6">
        <f t="shared" si="4"/>
        <v>960.84</v>
      </c>
    </row>
    <row r="68" spans="1:13" x14ac:dyDescent="0.15">
      <c r="A68" s="9">
        <v>65</v>
      </c>
      <c r="B68" s="10" t="s">
        <v>113</v>
      </c>
      <c r="C68" s="13" t="s">
        <v>26</v>
      </c>
      <c r="D68" s="12" t="s">
        <v>110</v>
      </c>
      <c r="E68" s="13" t="s">
        <v>35</v>
      </c>
      <c r="F68" s="13" t="s">
        <v>27</v>
      </c>
      <c r="G68" s="14">
        <v>202207</v>
      </c>
      <c r="H68" s="14">
        <v>202506</v>
      </c>
      <c r="I68" s="14">
        <v>1136.77</v>
      </c>
      <c r="J68" s="14">
        <v>464.63</v>
      </c>
      <c r="K68" s="14">
        <f t="shared" ref="K68:K125" si="7">I68+J68</f>
        <v>1601.4</v>
      </c>
      <c r="L68" s="14">
        <f t="shared" si="5"/>
        <v>640.56000000000006</v>
      </c>
      <c r="M68" s="6">
        <f t="shared" si="4"/>
        <v>960.84</v>
      </c>
    </row>
    <row r="69" spans="1:13" x14ac:dyDescent="0.15">
      <c r="A69" s="9">
        <v>66</v>
      </c>
      <c r="B69" s="10" t="s">
        <v>114</v>
      </c>
      <c r="C69" s="13" t="s">
        <v>108</v>
      </c>
      <c r="D69" s="12" t="s">
        <v>110</v>
      </c>
      <c r="E69" s="13" t="s">
        <v>35</v>
      </c>
      <c r="F69" s="13" t="s">
        <v>78</v>
      </c>
      <c r="G69" s="14">
        <v>202208</v>
      </c>
      <c r="H69" s="14">
        <v>202506</v>
      </c>
      <c r="I69" s="14">
        <v>1136.77</v>
      </c>
      <c r="J69" s="14">
        <v>464.63</v>
      </c>
      <c r="K69" s="14">
        <f t="shared" si="7"/>
        <v>1601.4</v>
      </c>
      <c r="L69" s="14">
        <f t="shared" si="5"/>
        <v>640.56000000000006</v>
      </c>
      <c r="M69" s="6">
        <f t="shared" ref="M69:M100" si="8">K69-L69</f>
        <v>960.84</v>
      </c>
    </row>
    <row r="70" spans="1:13" x14ac:dyDescent="0.15">
      <c r="A70" s="9">
        <v>67</v>
      </c>
      <c r="B70" s="10" t="s">
        <v>115</v>
      </c>
      <c r="C70" s="11" t="s">
        <v>78</v>
      </c>
      <c r="D70" s="12" t="s">
        <v>110</v>
      </c>
      <c r="E70" s="13" t="s">
        <v>35</v>
      </c>
      <c r="F70" s="13" t="s">
        <v>78</v>
      </c>
      <c r="G70" s="14">
        <v>202209</v>
      </c>
      <c r="H70" s="14">
        <v>202506</v>
      </c>
      <c r="I70" s="14">
        <v>1136.77</v>
      </c>
      <c r="J70" s="14">
        <v>464.63</v>
      </c>
      <c r="K70" s="14">
        <f t="shared" si="7"/>
        <v>1601.4</v>
      </c>
      <c r="L70" s="14">
        <f t="shared" si="5"/>
        <v>640.56000000000006</v>
      </c>
      <c r="M70" s="6">
        <f t="shared" si="8"/>
        <v>960.84</v>
      </c>
    </row>
    <row r="71" spans="1:13" x14ac:dyDescent="0.15">
      <c r="A71" s="9">
        <v>68</v>
      </c>
      <c r="B71" s="10" t="s">
        <v>116</v>
      </c>
      <c r="C71" s="11" t="s">
        <v>35</v>
      </c>
      <c r="D71" s="12" t="s">
        <v>110</v>
      </c>
      <c r="E71" s="13" t="s">
        <v>35</v>
      </c>
      <c r="F71" s="13" t="s">
        <v>35</v>
      </c>
      <c r="G71" s="14">
        <v>202403</v>
      </c>
      <c r="H71" s="14">
        <v>202506</v>
      </c>
      <c r="I71" s="14">
        <v>1136.77</v>
      </c>
      <c r="J71" s="14">
        <v>464.63</v>
      </c>
      <c r="K71" s="14">
        <f t="shared" si="7"/>
        <v>1601.4</v>
      </c>
      <c r="L71" s="14">
        <f t="shared" si="5"/>
        <v>640.56000000000006</v>
      </c>
      <c r="M71" s="6">
        <f t="shared" si="8"/>
        <v>960.84</v>
      </c>
    </row>
    <row r="72" spans="1:13" x14ac:dyDescent="0.15">
      <c r="A72" s="9">
        <v>69</v>
      </c>
      <c r="B72" s="10" t="s">
        <v>117</v>
      </c>
      <c r="C72" s="11" t="s">
        <v>35</v>
      </c>
      <c r="D72" s="12" t="s">
        <v>110</v>
      </c>
      <c r="E72" s="13" t="s">
        <v>35</v>
      </c>
      <c r="F72" s="13" t="s">
        <v>35</v>
      </c>
      <c r="G72" s="14">
        <v>202409</v>
      </c>
      <c r="H72" s="14">
        <v>202506</v>
      </c>
      <c r="I72" s="14">
        <v>1136.77</v>
      </c>
      <c r="J72" s="14"/>
      <c r="K72" s="14">
        <f t="shared" si="7"/>
        <v>1136.77</v>
      </c>
      <c r="L72" s="14">
        <f t="shared" si="5"/>
        <v>454.70800000000003</v>
      </c>
      <c r="M72" s="6">
        <f t="shared" si="8"/>
        <v>682.0619999999999</v>
      </c>
    </row>
    <row r="73" spans="1:13" x14ac:dyDescent="0.15">
      <c r="A73" s="9">
        <v>70</v>
      </c>
      <c r="B73" s="10" t="s">
        <v>118</v>
      </c>
      <c r="C73" s="11" t="s">
        <v>44</v>
      </c>
      <c r="D73" s="12" t="s">
        <v>110</v>
      </c>
      <c r="E73" s="13" t="s">
        <v>35</v>
      </c>
      <c r="F73" s="13"/>
      <c r="G73" s="14">
        <v>202503</v>
      </c>
      <c r="H73" s="14">
        <v>202506</v>
      </c>
      <c r="I73" s="14">
        <v>1136.77</v>
      </c>
      <c r="J73" s="14">
        <v>464.63</v>
      </c>
      <c r="K73" s="14">
        <f t="shared" si="7"/>
        <v>1601.4</v>
      </c>
      <c r="L73" s="14">
        <f t="shared" si="5"/>
        <v>640.56000000000006</v>
      </c>
      <c r="M73" s="6">
        <f t="shared" si="8"/>
        <v>960.84</v>
      </c>
    </row>
    <row r="74" spans="1:13" x14ac:dyDescent="0.15">
      <c r="A74" s="9">
        <v>71</v>
      </c>
      <c r="B74" s="10" t="s">
        <v>119</v>
      </c>
      <c r="C74" s="11" t="s">
        <v>44</v>
      </c>
      <c r="D74" s="12" t="s">
        <v>110</v>
      </c>
      <c r="E74" s="13" t="s">
        <v>35</v>
      </c>
      <c r="F74" s="13"/>
      <c r="G74" s="14">
        <v>202503</v>
      </c>
      <c r="H74" s="14">
        <v>202506</v>
      </c>
      <c r="I74" s="14">
        <v>1136.77</v>
      </c>
      <c r="J74" s="14">
        <v>464.63</v>
      </c>
      <c r="K74" s="14">
        <f t="shared" si="7"/>
        <v>1601.4</v>
      </c>
      <c r="L74" s="14">
        <f t="shared" si="5"/>
        <v>640.56000000000006</v>
      </c>
      <c r="M74" s="6">
        <f t="shared" si="8"/>
        <v>960.84</v>
      </c>
    </row>
    <row r="75" spans="1:13" x14ac:dyDescent="0.15">
      <c r="A75" s="9">
        <v>72</v>
      </c>
      <c r="B75" s="15" t="s">
        <v>120</v>
      </c>
      <c r="C75" s="16" t="s">
        <v>32</v>
      </c>
      <c r="D75" s="17" t="s">
        <v>121</v>
      </c>
      <c r="E75" s="9">
        <v>468</v>
      </c>
      <c r="F75" s="18" t="s">
        <v>78</v>
      </c>
      <c r="G75" s="9">
        <v>202211</v>
      </c>
      <c r="H75" s="9">
        <v>202506</v>
      </c>
      <c r="I75" s="9">
        <v>1136.77</v>
      </c>
      <c r="J75" s="9">
        <v>464.63</v>
      </c>
      <c r="K75" s="9">
        <f t="shared" si="7"/>
        <v>1601.4</v>
      </c>
      <c r="L75" s="9">
        <f t="shared" si="5"/>
        <v>640.56000000000006</v>
      </c>
      <c r="M75" s="6">
        <f t="shared" si="8"/>
        <v>960.84</v>
      </c>
    </row>
    <row r="76" spans="1:13" x14ac:dyDescent="0.15">
      <c r="A76" s="9">
        <v>73</v>
      </c>
      <c r="B76" s="15" t="s">
        <v>122</v>
      </c>
      <c r="C76" s="16" t="s">
        <v>108</v>
      </c>
      <c r="D76" s="17" t="s">
        <v>121</v>
      </c>
      <c r="E76" s="9">
        <v>468</v>
      </c>
      <c r="F76" s="9">
        <v>468</v>
      </c>
      <c r="G76" s="9">
        <v>202206</v>
      </c>
      <c r="H76" s="9">
        <v>202506</v>
      </c>
      <c r="I76" s="9">
        <v>1136.77</v>
      </c>
      <c r="J76" s="9">
        <v>464.63</v>
      </c>
      <c r="K76" s="9">
        <f t="shared" si="7"/>
        <v>1601.4</v>
      </c>
      <c r="L76" s="9">
        <f t="shared" si="5"/>
        <v>640.56000000000006</v>
      </c>
      <c r="M76" s="6">
        <f t="shared" si="8"/>
        <v>960.84</v>
      </c>
    </row>
    <row r="77" spans="1:13" x14ac:dyDescent="0.15">
      <c r="A77" s="9">
        <v>74</v>
      </c>
      <c r="B77" s="15" t="s">
        <v>123</v>
      </c>
      <c r="C77" s="18" t="s">
        <v>13</v>
      </c>
      <c r="D77" s="17" t="s">
        <v>121</v>
      </c>
      <c r="E77" s="9">
        <v>468</v>
      </c>
      <c r="F77" s="9">
        <v>468</v>
      </c>
      <c r="G77" s="9"/>
      <c r="H77" s="9">
        <v>202506</v>
      </c>
      <c r="I77" s="9">
        <v>1136.77</v>
      </c>
      <c r="J77" s="9">
        <v>464.63</v>
      </c>
      <c r="K77" s="9">
        <f t="shared" si="7"/>
        <v>1601.4</v>
      </c>
      <c r="L77" s="9">
        <f t="shared" si="5"/>
        <v>640.56000000000006</v>
      </c>
      <c r="M77" s="6">
        <f t="shared" si="8"/>
        <v>960.84</v>
      </c>
    </row>
    <row r="78" spans="1:13" x14ac:dyDescent="0.15">
      <c r="A78" s="9">
        <v>75</v>
      </c>
      <c r="B78" s="15" t="s">
        <v>124</v>
      </c>
      <c r="C78" s="16" t="s">
        <v>13</v>
      </c>
      <c r="D78" s="17" t="s">
        <v>121</v>
      </c>
      <c r="E78" s="9">
        <v>468</v>
      </c>
      <c r="F78" s="9">
        <v>468</v>
      </c>
      <c r="G78" s="9">
        <v>202310</v>
      </c>
      <c r="H78" s="9">
        <v>202506</v>
      </c>
      <c r="I78" s="9">
        <v>1136.77</v>
      </c>
      <c r="J78" s="9">
        <v>464.63</v>
      </c>
      <c r="K78" s="9">
        <f t="shared" si="7"/>
        <v>1601.4</v>
      </c>
      <c r="L78" s="9">
        <f t="shared" si="5"/>
        <v>640.56000000000006</v>
      </c>
      <c r="M78" s="6">
        <f t="shared" si="8"/>
        <v>960.84</v>
      </c>
    </row>
    <row r="79" spans="1:13" x14ac:dyDescent="0.15">
      <c r="A79" s="9">
        <v>76</v>
      </c>
      <c r="B79" s="15" t="s">
        <v>125</v>
      </c>
      <c r="C79" s="18" t="s">
        <v>35</v>
      </c>
      <c r="D79" s="17" t="s">
        <v>121</v>
      </c>
      <c r="E79" s="9">
        <v>468</v>
      </c>
      <c r="F79" s="16" t="s">
        <v>18</v>
      </c>
      <c r="G79" s="9">
        <v>202211</v>
      </c>
      <c r="H79" s="9">
        <v>202506</v>
      </c>
      <c r="I79" s="9">
        <v>1136.77</v>
      </c>
      <c r="J79" s="9">
        <v>464.63</v>
      </c>
      <c r="K79" s="9">
        <f t="shared" si="7"/>
        <v>1601.4</v>
      </c>
      <c r="L79" s="9">
        <f t="shared" si="5"/>
        <v>640.56000000000006</v>
      </c>
      <c r="M79" s="6">
        <f t="shared" si="8"/>
        <v>960.84</v>
      </c>
    </row>
    <row r="80" spans="1:13" x14ac:dyDescent="0.15">
      <c r="A80" s="9">
        <v>77</v>
      </c>
      <c r="B80" s="15" t="s">
        <v>126</v>
      </c>
      <c r="C80" s="18">
        <v>468</v>
      </c>
      <c r="D80" s="17" t="s">
        <v>121</v>
      </c>
      <c r="E80" s="9">
        <v>468</v>
      </c>
      <c r="F80" s="18" t="s">
        <v>18</v>
      </c>
      <c r="G80" s="9"/>
      <c r="H80" s="9">
        <v>202506</v>
      </c>
      <c r="I80" s="9">
        <v>1136.77</v>
      </c>
      <c r="J80" s="9">
        <v>464.63</v>
      </c>
      <c r="K80" s="9">
        <f t="shared" si="7"/>
        <v>1601.4</v>
      </c>
      <c r="L80" s="9">
        <f t="shared" si="5"/>
        <v>640.56000000000006</v>
      </c>
      <c r="M80" s="6">
        <f t="shared" si="8"/>
        <v>960.84</v>
      </c>
    </row>
    <row r="81" spans="1:13" x14ac:dyDescent="0.15">
      <c r="A81" s="9">
        <v>78</v>
      </c>
      <c r="B81" s="15" t="s">
        <v>127</v>
      </c>
      <c r="C81" s="18" t="s">
        <v>128</v>
      </c>
      <c r="D81" s="17" t="s">
        <v>121</v>
      </c>
      <c r="E81" s="9">
        <v>468</v>
      </c>
      <c r="F81" s="16"/>
      <c r="G81" s="9">
        <v>202212</v>
      </c>
      <c r="H81" s="9">
        <v>202506</v>
      </c>
      <c r="I81" s="9">
        <v>1136.77</v>
      </c>
      <c r="J81" s="9">
        <v>464.63</v>
      </c>
      <c r="K81" s="9">
        <f t="shared" si="7"/>
        <v>1601.4</v>
      </c>
      <c r="L81" s="9">
        <f t="shared" si="5"/>
        <v>640.56000000000006</v>
      </c>
      <c r="M81" s="6">
        <f t="shared" si="8"/>
        <v>960.84</v>
      </c>
    </row>
    <row r="82" spans="1:13" x14ac:dyDescent="0.15">
      <c r="A82" s="9">
        <v>79</v>
      </c>
      <c r="B82" s="15" t="s">
        <v>129</v>
      </c>
      <c r="C82" s="18" t="s">
        <v>73</v>
      </c>
      <c r="D82" s="17" t="s">
        <v>121</v>
      </c>
      <c r="E82" s="9">
        <v>468</v>
      </c>
      <c r="F82" s="18" t="s">
        <v>73</v>
      </c>
      <c r="G82" s="9"/>
      <c r="H82" s="9">
        <v>202506</v>
      </c>
      <c r="I82" s="9">
        <v>1136.77</v>
      </c>
      <c r="J82" s="9">
        <v>464.63</v>
      </c>
      <c r="K82" s="9">
        <f t="shared" si="7"/>
        <v>1601.4</v>
      </c>
      <c r="L82" s="9">
        <f t="shared" si="5"/>
        <v>640.56000000000006</v>
      </c>
      <c r="M82" s="6">
        <f t="shared" si="8"/>
        <v>960.84</v>
      </c>
    </row>
    <row r="83" spans="1:13" x14ac:dyDescent="0.15">
      <c r="A83" s="9">
        <v>80</v>
      </c>
      <c r="B83" s="15" t="s">
        <v>130</v>
      </c>
      <c r="C83" s="16" t="s">
        <v>108</v>
      </c>
      <c r="D83" s="17" t="s">
        <v>121</v>
      </c>
      <c r="E83" s="9">
        <v>468</v>
      </c>
      <c r="F83" s="18" t="s">
        <v>78</v>
      </c>
      <c r="G83" s="9">
        <v>202311</v>
      </c>
      <c r="H83" s="9">
        <v>202506</v>
      </c>
      <c r="I83" s="9">
        <v>1136.77</v>
      </c>
      <c r="J83" s="9">
        <v>464.63</v>
      </c>
      <c r="K83" s="9">
        <f t="shared" si="7"/>
        <v>1601.4</v>
      </c>
      <c r="L83" s="9">
        <f t="shared" si="5"/>
        <v>640.56000000000006</v>
      </c>
      <c r="M83" s="6">
        <f t="shared" si="8"/>
        <v>960.84</v>
      </c>
    </row>
    <row r="84" spans="1:13" x14ac:dyDescent="0.15">
      <c r="A84" s="9">
        <v>81</v>
      </c>
      <c r="B84" s="15" t="s">
        <v>131</v>
      </c>
      <c r="C84" s="9">
        <v>468</v>
      </c>
      <c r="D84" s="17" t="s">
        <v>121</v>
      </c>
      <c r="E84" s="9">
        <v>468</v>
      </c>
      <c r="F84" s="9">
        <v>468</v>
      </c>
      <c r="G84" s="9"/>
      <c r="H84" s="9">
        <v>202506</v>
      </c>
      <c r="I84" s="9">
        <v>1136.77</v>
      </c>
      <c r="J84" s="9">
        <v>464.63</v>
      </c>
      <c r="K84" s="9">
        <f t="shared" si="7"/>
        <v>1601.4</v>
      </c>
      <c r="L84" s="9">
        <f t="shared" si="5"/>
        <v>640.56000000000006</v>
      </c>
      <c r="M84" s="6">
        <f t="shared" si="8"/>
        <v>960.84</v>
      </c>
    </row>
    <row r="85" spans="1:13" x14ac:dyDescent="0.15">
      <c r="A85" s="9">
        <v>82</v>
      </c>
      <c r="B85" s="15" t="s">
        <v>132</v>
      </c>
      <c r="C85" s="18" t="s">
        <v>32</v>
      </c>
      <c r="D85" s="17" t="s">
        <v>121</v>
      </c>
      <c r="E85" s="9">
        <v>468</v>
      </c>
      <c r="F85" s="9">
        <v>468</v>
      </c>
      <c r="G85" s="9">
        <v>202307</v>
      </c>
      <c r="H85" s="9">
        <v>202506</v>
      </c>
      <c r="I85" s="9">
        <v>1136.77</v>
      </c>
      <c r="J85" s="9">
        <v>464.63</v>
      </c>
      <c r="K85" s="9">
        <f t="shared" si="7"/>
        <v>1601.4</v>
      </c>
      <c r="L85" s="9">
        <f t="shared" si="5"/>
        <v>640.56000000000006</v>
      </c>
      <c r="M85" s="6">
        <f t="shared" si="8"/>
        <v>960.84</v>
      </c>
    </row>
    <row r="86" spans="1:13" x14ac:dyDescent="0.15">
      <c r="A86" s="9">
        <v>83</v>
      </c>
      <c r="B86" s="15" t="s">
        <v>133</v>
      </c>
      <c r="C86" s="9">
        <v>468</v>
      </c>
      <c r="D86" s="17" t="s">
        <v>121</v>
      </c>
      <c r="E86" s="9">
        <v>468</v>
      </c>
      <c r="F86" s="9"/>
      <c r="G86" s="9">
        <v>202410</v>
      </c>
      <c r="H86" s="9">
        <v>202506</v>
      </c>
      <c r="I86" s="9">
        <v>1136.77</v>
      </c>
      <c r="J86" s="9">
        <v>464.63</v>
      </c>
      <c r="K86" s="9">
        <f t="shared" si="7"/>
        <v>1601.4</v>
      </c>
      <c r="L86" s="9">
        <f t="shared" si="5"/>
        <v>640.56000000000006</v>
      </c>
      <c r="M86" s="6">
        <f t="shared" si="8"/>
        <v>960.84</v>
      </c>
    </row>
    <row r="87" spans="1:13" x14ac:dyDescent="0.15">
      <c r="A87" s="9">
        <v>84</v>
      </c>
      <c r="B87" s="10" t="s">
        <v>134</v>
      </c>
      <c r="C87" s="13" t="s">
        <v>13</v>
      </c>
      <c r="D87" s="29" t="s">
        <v>135</v>
      </c>
      <c r="E87" s="13" t="s">
        <v>67</v>
      </c>
      <c r="F87" s="13" t="s">
        <v>18</v>
      </c>
      <c r="G87" s="14">
        <v>202404</v>
      </c>
      <c r="H87" s="14">
        <v>202506</v>
      </c>
      <c r="I87" s="23">
        <v>1145.79</v>
      </c>
      <c r="J87" s="14">
        <v>464.63</v>
      </c>
      <c r="K87" s="14">
        <f t="shared" si="7"/>
        <v>1610.42</v>
      </c>
      <c r="L87" s="14">
        <f t="shared" si="5"/>
        <v>644.16800000000012</v>
      </c>
      <c r="M87" s="6">
        <f t="shared" si="8"/>
        <v>966.25199999999995</v>
      </c>
    </row>
    <row r="88" spans="1:13" x14ac:dyDescent="0.15">
      <c r="A88" s="9">
        <v>85</v>
      </c>
      <c r="B88" s="10" t="s">
        <v>136</v>
      </c>
      <c r="C88" s="13" t="s">
        <v>137</v>
      </c>
      <c r="D88" s="29" t="s">
        <v>135</v>
      </c>
      <c r="E88" s="13" t="s">
        <v>67</v>
      </c>
      <c r="F88" s="13" t="s">
        <v>24</v>
      </c>
      <c r="G88" s="14">
        <v>202404</v>
      </c>
      <c r="H88" s="14">
        <v>202506</v>
      </c>
      <c r="I88" s="23">
        <v>1145.79</v>
      </c>
      <c r="J88" s="14">
        <v>464.63</v>
      </c>
      <c r="K88" s="14">
        <f t="shared" si="7"/>
        <v>1610.42</v>
      </c>
      <c r="L88" s="14">
        <f t="shared" si="5"/>
        <v>644.16800000000012</v>
      </c>
      <c r="M88" s="6">
        <f t="shared" si="8"/>
        <v>966.25199999999995</v>
      </c>
    </row>
    <row r="89" spans="1:13" x14ac:dyDescent="0.15">
      <c r="A89" s="9">
        <v>86</v>
      </c>
      <c r="B89" s="10" t="s">
        <v>138</v>
      </c>
      <c r="C89" s="11" t="s">
        <v>47</v>
      </c>
      <c r="D89" s="29" t="s">
        <v>135</v>
      </c>
      <c r="E89" s="13" t="s">
        <v>67</v>
      </c>
      <c r="F89" s="13" t="s">
        <v>27</v>
      </c>
      <c r="G89" s="14">
        <v>202404</v>
      </c>
      <c r="H89" s="14">
        <v>202506</v>
      </c>
      <c r="I89" s="23">
        <v>1145.79</v>
      </c>
      <c r="J89" s="14">
        <v>464.63</v>
      </c>
      <c r="K89" s="14">
        <f t="shared" si="7"/>
        <v>1610.42</v>
      </c>
      <c r="L89" s="14">
        <f t="shared" si="5"/>
        <v>644.16800000000012</v>
      </c>
      <c r="M89" s="6">
        <f t="shared" si="8"/>
        <v>966.25199999999995</v>
      </c>
    </row>
    <row r="90" spans="1:13" x14ac:dyDescent="0.15">
      <c r="A90" s="9">
        <v>87</v>
      </c>
      <c r="B90" s="30" t="s">
        <v>139</v>
      </c>
      <c r="C90" s="13" t="s">
        <v>56</v>
      </c>
      <c r="D90" s="29" t="s">
        <v>135</v>
      </c>
      <c r="E90" s="13" t="s">
        <v>67</v>
      </c>
      <c r="F90" s="13" t="s">
        <v>67</v>
      </c>
      <c r="G90" s="14">
        <v>202404</v>
      </c>
      <c r="H90" s="14">
        <v>202506</v>
      </c>
      <c r="I90" s="23">
        <v>1145.79</v>
      </c>
      <c r="J90" s="14">
        <v>464.63</v>
      </c>
      <c r="K90" s="14">
        <f t="shared" si="7"/>
        <v>1610.42</v>
      </c>
      <c r="L90" s="14">
        <v>1610.42</v>
      </c>
      <c r="M90" s="6">
        <f t="shared" si="8"/>
        <v>0</v>
      </c>
    </row>
    <row r="91" spans="1:13" x14ac:dyDescent="0.15">
      <c r="A91" s="9">
        <v>88</v>
      </c>
      <c r="B91" s="10" t="s">
        <v>140</v>
      </c>
      <c r="C91" s="13" t="s">
        <v>40</v>
      </c>
      <c r="D91" s="29" t="s">
        <v>135</v>
      </c>
      <c r="E91" s="13" t="s">
        <v>67</v>
      </c>
      <c r="F91" s="13" t="s">
        <v>61</v>
      </c>
      <c r="G91" s="14">
        <v>202405</v>
      </c>
      <c r="H91" s="14">
        <v>202506</v>
      </c>
      <c r="I91" s="23">
        <v>1145.79</v>
      </c>
      <c r="J91" s="14">
        <v>464.63</v>
      </c>
      <c r="K91" s="14">
        <f t="shared" si="7"/>
        <v>1610.42</v>
      </c>
      <c r="L91" s="14">
        <f t="shared" ref="L91:L125" si="9">K91*0.4</f>
        <v>644.16800000000012</v>
      </c>
      <c r="M91" s="6">
        <f t="shared" si="8"/>
        <v>966.25199999999995</v>
      </c>
    </row>
    <row r="92" spans="1:13" x14ac:dyDescent="0.15">
      <c r="A92" s="9">
        <v>89</v>
      </c>
      <c r="B92" s="10" t="s">
        <v>141</v>
      </c>
      <c r="C92" s="14">
        <v>468</v>
      </c>
      <c r="D92" s="29" t="s">
        <v>135</v>
      </c>
      <c r="E92" s="13" t="s">
        <v>67</v>
      </c>
      <c r="F92" s="13">
        <v>468</v>
      </c>
      <c r="G92" s="14">
        <v>202405</v>
      </c>
      <c r="H92" s="14">
        <v>202506</v>
      </c>
      <c r="I92" s="23">
        <v>1145.79</v>
      </c>
      <c r="J92" s="14">
        <v>464.63</v>
      </c>
      <c r="K92" s="14">
        <f t="shared" si="7"/>
        <v>1610.42</v>
      </c>
      <c r="L92" s="14">
        <f t="shared" si="9"/>
        <v>644.16800000000012</v>
      </c>
      <c r="M92" s="6">
        <f t="shared" si="8"/>
        <v>966.25199999999995</v>
      </c>
    </row>
    <row r="93" spans="1:13" x14ac:dyDescent="0.15">
      <c r="A93" s="9">
        <v>90</v>
      </c>
      <c r="B93" s="10" t="s">
        <v>142</v>
      </c>
      <c r="C93" s="13" t="s">
        <v>24</v>
      </c>
      <c r="D93" s="29" t="s">
        <v>135</v>
      </c>
      <c r="E93" s="13" t="s">
        <v>67</v>
      </c>
      <c r="F93" s="13" t="s">
        <v>24</v>
      </c>
      <c r="G93" s="14">
        <v>202405</v>
      </c>
      <c r="H93" s="14">
        <v>202506</v>
      </c>
      <c r="I93" s="23">
        <v>1145.79</v>
      </c>
      <c r="J93" s="14">
        <v>464.63</v>
      </c>
      <c r="K93" s="14">
        <f t="shared" si="7"/>
        <v>1610.42</v>
      </c>
      <c r="L93" s="14">
        <f t="shared" si="9"/>
        <v>644.16800000000012</v>
      </c>
      <c r="M93" s="6">
        <f t="shared" si="8"/>
        <v>966.25199999999995</v>
      </c>
    </row>
    <row r="94" spans="1:13" x14ac:dyDescent="0.15">
      <c r="A94" s="9">
        <v>91</v>
      </c>
      <c r="B94" s="10" t="s">
        <v>143</v>
      </c>
      <c r="C94" s="13" t="s">
        <v>73</v>
      </c>
      <c r="D94" s="29" t="s">
        <v>135</v>
      </c>
      <c r="E94" s="13" t="s">
        <v>67</v>
      </c>
      <c r="F94" s="13" t="s">
        <v>73</v>
      </c>
      <c r="G94" s="14">
        <v>202405</v>
      </c>
      <c r="H94" s="14">
        <v>202506</v>
      </c>
      <c r="I94" s="23">
        <v>1145.79</v>
      </c>
      <c r="J94" s="14">
        <v>464.63</v>
      </c>
      <c r="K94" s="14">
        <f t="shared" si="7"/>
        <v>1610.42</v>
      </c>
      <c r="L94" s="14">
        <f t="shared" si="9"/>
        <v>644.16800000000012</v>
      </c>
      <c r="M94" s="6">
        <f t="shared" si="8"/>
        <v>966.25199999999995</v>
      </c>
    </row>
    <row r="95" spans="1:13" x14ac:dyDescent="0.15">
      <c r="A95" s="9">
        <v>92</v>
      </c>
      <c r="B95" s="10" t="s">
        <v>144</v>
      </c>
      <c r="C95" s="13">
        <v>468</v>
      </c>
      <c r="D95" s="29" t="s">
        <v>121</v>
      </c>
      <c r="E95" s="13" t="s">
        <v>67</v>
      </c>
      <c r="F95" s="13">
        <v>468</v>
      </c>
      <c r="G95" s="14">
        <v>202409</v>
      </c>
      <c r="H95" s="14">
        <v>202506</v>
      </c>
      <c r="I95" s="23">
        <v>1145.79</v>
      </c>
      <c r="J95" s="14">
        <v>464.63</v>
      </c>
      <c r="K95" s="14">
        <f t="shared" si="7"/>
        <v>1610.42</v>
      </c>
      <c r="L95" s="14">
        <f t="shared" si="9"/>
        <v>644.16800000000012</v>
      </c>
      <c r="M95" s="6">
        <f t="shared" si="8"/>
        <v>966.25199999999995</v>
      </c>
    </row>
    <row r="96" spans="1:13" x14ac:dyDescent="0.15">
      <c r="A96" s="9">
        <v>93</v>
      </c>
      <c r="B96" s="10" t="s">
        <v>145</v>
      </c>
      <c r="C96" s="13" t="s">
        <v>67</v>
      </c>
      <c r="D96" s="29" t="s">
        <v>121</v>
      </c>
      <c r="E96" s="13" t="s">
        <v>67</v>
      </c>
      <c r="F96" s="13"/>
      <c r="G96" s="14">
        <v>202503</v>
      </c>
      <c r="H96" s="14">
        <v>202506</v>
      </c>
      <c r="I96" s="23">
        <v>1145.79</v>
      </c>
      <c r="J96" s="14">
        <v>464.63</v>
      </c>
      <c r="K96" s="14">
        <f t="shared" si="7"/>
        <v>1610.42</v>
      </c>
      <c r="L96" s="14">
        <f t="shared" si="9"/>
        <v>644.16800000000012</v>
      </c>
      <c r="M96" s="6">
        <f t="shared" si="8"/>
        <v>966.25199999999995</v>
      </c>
    </row>
    <row r="97" spans="1:13" x14ac:dyDescent="0.15">
      <c r="A97" s="9">
        <v>94</v>
      </c>
      <c r="B97" s="15" t="s">
        <v>146</v>
      </c>
      <c r="C97" s="16" t="s">
        <v>13</v>
      </c>
      <c r="D97" s="19" t="s">
        <v>147</v>
      </c>
      <c r="E97" s="16" t="s">
        <v>24</v>
      </c>
      <c r="F97" s="16" t="s">
        <v>86</v>
      </c>
      <c r="G97" s="9">
        <v>202407</v>
      </c>
      <c r="H97" s="9">
        <v>202506</v>
      </c>
      <c r="I97" s="9">
        <v>1145.79</v>
      </c>
      <c r="J97" s="9">
        <v>464.63</v>
      </c>
      <c r="K97" s="9">
        <f t="shared" si="7"/>
        <v>1610.42</v>
      </c>
      <c r="L97" s="9">
        <f t="shared" si="9"/>
        <v>644.16800000000012</v>
      </c>
      <c r="M97" s="6">
        <f t="shared" si="8"/>
        <v>966.25199999999995</v>
      </c>
    </row>
    <row r="98" spans="1:13" x14ac:dyDescent="0.15">
      <c r="A98" s="9">
        <v>95</v>
      </c>
      <c r="B98" s="15" t="s">
        <v>148</v>
      </c>
      <c r="C98" s="16" t="s">
        <v>149</v>
      </c>
      <c r="D98" s="19" t="s">
        <v>147</v>
      </c>
      <c r="E98" s="16" t="s">
        <v>24</v>
      </c>
      <c r="F98" s="16">
        <v>468</v>
      </c>
      <c r="G98" s="9">
        <v>202407</v>
      </c>
      <c r="H98" s="9">
        <v>202506</v>
      </c>
      <c r="I98" s="9">
        <v>1145.79</v>
      </c>
      <c r="J98" s="9">
        <v>464.63</v>
      </c>
      <c r="K98" s="9">
        <f t="shared" si="7"/>
        <v>1610.42</v>
      </c>
      <c r="L98" s="9">
        <f t="shared" si="9"/>
        <v>644.16800000000012</v>
      </c>
      <c r="M98" s="6">
        <f t="shared" si="8"/>
        <v>966.25199999999995</v>
      </c>
    </row>
    <row r="99" spans="1:13" x14ac:dyDescent="0.15">
      <c r="A99" s="9">
        <v>96</v>
      </c>
      <c r="B99" s="15" t="s">
        <v>150</v>
      </c>
      <c r="C99" s="16" t="s">
        <v>27</v>
      </c>
      <c r="D99" s="19" t="s">
        <v>147</v>
      </c>
      <c r="E99" s="16" t="s">
        <v>24</v>
      </c>
      <c r="F99" s="16" t="s">
        <v>27</v>
      </c>
      <c r="G99" s="9">
        <v>202407</v>
      </c>
      <c r="H99" s="9">
        <v>202506</v>
      </c>
      <c r="I99" s="9">
        <v>1145.79</v>
      </c>
      <c r="J99" s="9">
        <v>464.63</v>
      </c>
      <c r="K99" s="9">
        <f t="shared" si="7"/>
        <v>1610.42</v>
      </c>
      <c r="L99" s="9">
        <f t="shared" si="9"/>
        <v>644.16800000000012</v>
      </c>
      <c r="M99" s="6">
        <f t="shared" si="8"/>
        <v>966.25199999999995</v>
      </c>
    </row>
    <row r="100" spans="1:13" x14ac:dyDescent="0.15">
      <c r="A100" s="9">
        <v>97</v>
      </c>
      <c r="B100" s="15" t="s">
        <v>151</v>
      </c>
      <c r="C100" s="16" t="s">
        <v>47</v>
      </c>
      <c r="D100" s="19" t="s">
        <v>147</v>
      </c>
      <c r="E100" s="16" t="s">
        <v>24</v>
      </c>
      <c r="F100" s="16" t="s">
        <v>27</v>
      </c>
      <c r="G100" s="9">
        <v>202407</v>
      </c>
      <c r="H100" s="9">
        <v>202506</v>
      </c>
      <c r="I100" s="9">
        <v>1145.79</v>
      </c>
      <c r="J100" s="9">
        <v>464.63</v>
      </c>
      <c r="K100" s="9">
        <f t="shared" si="7"/>
        <v>1610.42</v>
      </c>
      <c r="L100" s="9">
        <f t="shared" si="9"/>
        <v>644.16800000000012</v>
      </c>
      <c r="M100" s="6">
        <f t="shared" si="8"/>
        <v>966.25199999999995</v>
      </c>
    </row>
    <row r="101" spans="1:13" x14ac:dyDescent="0.15">
      <c r="A101" s="9">
        <v>98</v>
      </c>
      <c r="B101" s="15" t="s">
        <v>152</v>
      </c>
      <c r="C101" s="16" t="s">
        <v>90</v>
      </c>
      <c r="D101" s="19" t="s">
        <v>147</v>
      </c>
      <c r="E101" s="16" t="s">
        <v>24</v>
      </c>
      <c r="F101" s="16"/>
      <c r="G101" s="9">
        <v>202409</v>
      </c>
      <c r="H101" s="9">
        <v>202506</v>
      </c>
      <c r="I101" s="9">
        <v>1145.79</v>
      </c>
      <c r="J101" s="9">
        <v>464.63</v>
      </c>
      <c r="K101" s="9">
        <f t="shared" si="7"/>
        <v>1610.42</v>
      </c>
      <c r="L101" s="9">
        <f t="shared" si="9"/>
        <v>644.16800000000012</v>
      </c>
      <c r="M101" s="6">
        <f t="shared" ref="M101:M125" si="10">K101-L101</f>
        <v>966.25199999999995</v>
      </c>
    </row>
    <row r="102" spans="1:13" x14ac:dyDescent="0.15">
      <c r="A102" s="9">
        <v>99</v>
      </c>
      <c r="B102" s="15" t="s">
        <v>153</v>
      </c>
      <c r="C102" s="16" t="s">
        <v>137</v>
      </c>
      <c r="D102" s="19" t="s">
        <v>147</v>
      </c>
      <c r="E102" s="16" t="s">
        <v>24</v>
      </c>
      <c r="F102" s="16"/>
      <c r="G102" s="9">
        <v>202410</v>
      </c>
      <c r="H102" s="9">
        <v>202506</v>
      </c>
      <c r="I102" s="9">
        <v>1145.79</v>
      </c>
      <c r="J102" s="9">
        <v>464.63</v>
      </c>
      <c r="K102" s="9">
        <f t="shared" si="7"/>
        <v>1610.42</v>
      </c>
      <c r="L102" s="9">
        <f t="shared" si="9"/>
        <v>644.16800000000012</v>
      </c>
      <c r="M102" s="6">
        <f t="shared" si="10"/>
        <v>966.25199999999995</v>
      </c>
    </row>
    <row r="103" spans="1:13" x14ac:dyDescent="0.15">
      <c r="A103" s="9">
        <v>100</v>
      </c>
      <c r="B103" s="15" t="s">
        <v>154</v>
      </c>
      <c r="C103" s="16" t="s">
        <v>23</v>
      </c>
      <c r="D103" s="19" t="s">
        <v>147</v>
      </c>
      <c r="E103" s="16" t="s">
        <v>24</v>
      </c>
      <c r="F103" s="16"/>
      <c r="G103" s="9">
        <v>202410</v>
      </c>
      <c r="H103" s="9">
        <v>202506</v>
      </c>
      <c r="I103" s="9">
        <v>1145.79</v>
      </c>
      <c r="J103" s="9">
        <v>464.63</v>
      </c>
      <c r="K103" s="9">
        <f t="shared" si="7"/>
        <v>1610.42</v>
      </c>
      <c r="L103" s="9">
        <f t="shared" si="9"/>
        <v>644.16800000000012</v>
      </c>
      <c r="M103" s="6">
        <f t="shared" si="10"/>
        <v>966.25199999999995</v>
      </c>
    </row>
    <row r="104" spans="1:13" x14ac:dyDescent="0.15">
      <c r="A104" s="9">
        <v>101</v>
      </c>
      <c r="B104" s="15" t="s">
        <v>155</v>
      </c>
      <c r="C104" s="16" t="s">
        <v>24</v>
      </c>
      <c r="D104" s="19" t="s">
        <v>147</v>
      </c>
      <c r="E104" s="16" t="s">
        <v>24</v>
      </c>
      <c r="F104" s="16"/>
      <c r="G104" s="9">
        <v>202411</v>
      </c>
      <c r="H104" s="9">
        <v>202506</v>
      </c>
      <c r="I104" s="9">
        <v>1145.79</v>
      </c>
      <c r="J104" s="9">
        <v>464.63</v>
      </c>
      <c r="K104" s="9">
        <f t="shared" si="7"/>
        <v>1610.42</v>
      </c>
      <c r="L104" s="9">
        <f t="shared" si="9"/>
        <v>644.16800000000012</v>
      </c>
      <c r="M104" s="6">
        <f t="shared" si="10"/>
        <v>966.25199999999995</v>
      </c>
    </row>
    <row r="105" spans="1:13" x14ac:dyDescent="0.15">
      <c r="A105" s="9">
        <v>102</v>
      </c>
      <c r="B105" s="15" t="s">
        <v>156</v>
      </c>
      <c r="C105" s="16" t="s">
        <v>90</v>
      </c>
      <c r="D105" s="19" t="s">
        <v>147</v>
      </c>
      <c r="E105" s="16" t="s">
        <v>24</v>
      </c>
      <c r="F105" s="16"/>
      <c r="G105" s="9">
        <v>202411</v>
      </c>
      <c r="H105" s="9">
        <v>202506</v>
      </c>
      <c r="I105" s="9">
        <v>1145.79</v>
      </c>
      <c r="J105" s="9">
        <v>464.63</v>
      </c>
      <c r="K105" s="9">
        <f t="shared" si="7"/>
        <v>1610.42</v>
      </c>
      <c r="L105" s="9">
        <f t="shared" si="9"/>
        <v>644.16800000000012</v>
      </c>
      <c r="M105" s="6">
        <f t="shared" si="10"/>
        <v>966.25199999999995</v>
      </c>
    </row>
    <row r="106" spans="1:13" x14ac:dyDescent="0.15">
      <c r="A106" s="9">
        <v>103</v>
      </c>
      <c r="B106" s="15" t="s">
        <v>157</v>
      </c>
      <c r="C106" s="16" t="s">
        <v>24</v>
      </c>
      <c r="D106" s="19" t="s">
        <v>147</v>
      </c>
      <c r="E106" s="16" t="s">
        <v>24</v>
      </c>
      <c r="F106" s="16"/>
      <c r="G106" s="9">
        <v>202412</v>
      </c>
      <c r="H106" s="9">
        <v>202506</v>
      </c>
      <c r="I106" s="9">
        <v>1145.79</v>
      </c>
      <c r="J106" s="9">
        <v>464.63</v>
      </c>
      <c r="K106" s="9">
        <f t="shared" si="7"/>
        <v>1610.42</v>
      </c>
      <c r="L106" s="9">
        <f t="shared" si="9"/>
        <v>644.16800000000012</v>
      </c>
      <c r="M106" s="6">
        <f t="shared" si="10"/>
        <v>966.25199999999995</v>
      </c>
    </row>
    <row r="107" spans="1:13" x14ac:dyDescent="0.15">
      <c r="A107" s="9">
        <v>104</v>
      </c>
      <c r="B107" s="15" t="s">
        <v>158</v>
      </c>
      <c r="C107" s="16" t="s">
        <v>24</v>
      </c>
      <c r="D107" s="19" t="s">
        <v>147</v>
      </c>
      <c r="E107" s="16" t="s">
        <v>24</v>
      </c>
      <c r="F107" s="16"/>
      <c r="G107" s="9">
        <v>202412</v>
      </c>
      <c r="H107" s="9">
        <v>202506</v>
      </c>
      <c r="I107" s="9">
        <v>1145.79</v>
      </c>
      <c r="J107" s="9">
        <v>464.63</v>
      </c>
      <c r="K107" s="9">
        <f t="shared" si="7"/>
        <v>1610.42</v>
      </c>
      <c r="L107" s="9">
        <f t="shared" si="9"/>
        <v>644.16800000000012</v>
      </c>
      <c r="M107" s="6">
        <f t="shared" si="10"/>
        <v>966.25199999999995</v>
      </c>
    </row>
    <row r="108" spans="1:13" x14ac:dyDescent="0.15">
      <c r="A108" s="9">
        <v>105</v>
      </c>
      <c r="B108" s="25" t="s">
        <v>159</v>
      </c>
      <c r="C108" s="16" t="s">
        <v>137</v>
      </c>
      <c r="D108" s="19" t="s">
        <v>147</v>
      </c>
      <c r="E108" s="16" t="s">
        <v>24</v>
      </c>
      <c r="F108" s="16"/>
      <c r="G108" s="9">
        <v>202506</v>
      </c>
      <c r="H108" s="9">
        <v>202506</v>
      </c>
      <c r="I108" s="9">
        <v>1145.79</v>
      </c>
      <c r="J108" s="9">
        <v>464.63</v>
      </c>
      <c r="K108" s="9">
        <f t="shared" si="7"/>
        <v>1610.42</v>
      </c>
      <c r="L108" s="9">
        <f t="shared" si="9"/>
        <v>644.16800000000012</v>
      </c>
      <c r="M108" s="6">
        <f t="shared" si="10"/>
        <v>966.25199999999995</v>
      </c>
    </row>
    <row r="109" spans="1:13" x14ac:dyDescent="0.15">
      <c r="A109" s="9">
        <v>106</v>
      </c>
      <c r="B109" s="20" t="s">
        <v>160</v>
      </c>
      <c r="C109" s="21" t="s">
        <v>57</v>
      </c>
      <c r="D109" s="31" t="s">
        <v>161</v>
      </c>
      <c r="E109" s="21" t="s">
        <v>57</v>
      </c>
      <c r="F109" s="21"/>
      <c r="G109" s="23">
        <v>202407</v>
      </c>
      <c r="H109" s="23">
        <v>202506</v>
      </c>
      <c r="I109" s="23">
        <v>1145.79</v>
      </c>
      <c r="J109" s="14">
        <v>464.63</v>
      </c>
      <c r="K109" s="14">
        <f t="shared" si="7"/>
        <v>1610.42</v>
      </c>
      <c r="L109" s="14">
        <f t="shared" si="9"/>
        <v>644.16800000000012</v>
      </c>
      <c r="M109" s="6">
        <f t="shared" si="10"/>
        <v>966.25199999999995</v>
      </c>
    </row>
    <row r="110" spans="1:13" x14ac:dyDescent="0.15">
      <c r="A110" s="9">
        <v>107</v>
      </c>
      <c r="B110" s="20" t="s">
        <v>162</v>
      </c>
      <c r="C110" s="21" t="s">
        <v>13</v>
      </c>
      <c r="D110" s="31" t="s">
        <v>161</v>
      </c>
      <c r="E110" s="21" t="s">
        <v>57</v>
      </c>
      <c r="F110" s="21" t="s">
        <v>18</v>
      </c>
      <c r="G110" s="23">
        <v>202408</v>
      </c>
      <c r="H110" s="23">
        <v>202506</v>
      </c>
      <c r="I110" s="23">
        <v>1145.79</v>
      </c>
      <c r="J110" s="14">
        <v>464.63</v>
      </c>
      <c r="K110" s="14">
        <f t="shared" si="7"/>
        <v>1610.42</v>
      </c>
      <c r="L110" s="14">
        <f t="shared" si="9"/>
        <v>644.16800000000012</v>
      </c>
      <c r="M110" s="6">
        <f t="shared" si="10"/>
        <v>966.25199999999995</v>
      </c>
    </row>
    <row r="111" spans="1:13" x14ac:dyDescent="0.15">
      <c r="A111" s="9">
        <v>108</v>
      </c>
      <c r="B111" s="10" t="s">
        <v>163</v>
      </c>
      <c r="C111" s="21" t="s">
        <v>71</v>
      </c>
      <c r="D111" s="31" t="s">
        <v>161</v>
      </c>
      <c r="E111" s="21" t="s">
        <v>57</v>
      </c>
      <c r="F111" s="21"/>
      <c r="G111" s="23">
        <v>202411</v>
      </c>
      <c r="H111" s="23">
        <v>202506</v>
      </c>
      <c r="I111" s="23">
        <v>1145.79</v>
      </c>
      <c r="J111" s="14">
        <v>464.63</v>
      </c>
      <c r="K111" s="14">
        <f t="shared" si="7"/>
        <v>1610.42</v>
      </c>
      <c r="L111" s="14">
        <f t="shared" si="9"/>
        <v>644.16800000000012</v>
      </c>
      <c r="M111" s="6">
        <f t="shared" si="10"/>
        <v>966.25199999999995</v>
      </c>
    </row>
    <row r="112" spans="1:13" x14ac:dyDescent="0.15">
      <c r="A112" s="9">
        <v>109</v>
      </c>
      <c r="B112" s="10" t="s">
        <v>164</v>
      </c>
      <c r="C112" s="21" t="s">
        <v>108</v>
      </c>
      <c r="D112" s="31" t="s">
        <v>161</v>
      </c>
      <c r="E112" s="21" t="s">
        <v>57</v>
      </c>
      <c r="F112" s="21"/>
      <c r="G112" s="23">
        <v>202411</v>
      </c>
      <c r="H112" s="23">
        <v>202506</v>
      </c>
      <c r="I112" s="23">
        <v>1145.79</v>
      </c>
      <c r="J112" s="14">
        <v>464.63</v>
      </c>
      <c r="K112" s="14">
        <f t="shared" si="7"/>
        <v>1610.42</v>
      </c>
      <c r="L112" s="14">
        <f t="shared" si="9"/>
        <v>644.16800000000012</v>
      </c>
      <c r="M112" s="6">
        <f t="shared" si="10"/>
        <v>966.25199999999995</v>
      </c>
    </row>
    <row r="113" spans="1:13" x14ac:dyDescent="0.15">
      <c r="A113" s="9">
        <v>110</v>
      </c>
      <c r="B113" s="10" t="s">
        <v>165</v>
      </c>
      <c r="C113" s="21" t="s">
        <v>166</v>
      </c>
      <c r="D113" s="31" t="s">
        <v>161</v>
      </c>
      <c r="E113" s="21" t="s">
        <v>57</v>
      </c>
      <c r="F113" s="21"/>
      <c r="G113" s="14">
        <v>202209</v>
      </c>
      <c r="H113" s="23">
        <v>202506</v>
      </c>
      <c r="I113" s="23">
        <v>1145.79</v>
      </c>
      <c r="J113" s="14">
        <v>464.63</v>
      </c>
      <c r="K113" s="14">
        <f t="shared" si="7"/>
        <v>1610.42</v>
      </c>
      <c r="L113" s="14">
        <f t="shared" si="9"/>
        <v>644.16800000000012</v>
      </c>
      <c r="M113" s="6">
        <f t="shared" si="10"/>
        <v>966.25199999999995</v>
      </c>
    </row>
    <row r="114" spans="1:13" x14ac:dyDescent="0.15">
      <c r="A114" s="9">
        <v>111</v>
      </c>
      <c r="B114" s="10" t="s">
        <v>167</v>
      </c>
      <c r="C114" s="21" t="s">
        <v>128</v>
      </c>
      <c r="D114" s="31" t="s">
        <v>161</v>
      </c>
      <c r="E114" s="21" t="s">
        <v>57</v>
      </c>
      <c r="F114" s="21"/>
      <c r="G114" s="14">
        <v>202503</v>
      </c>
      <c r="H114" s="23">
        <v>202506</v>
      </c>
      <c r="I114" s="23">
        <v>1145.79</v>
      </c>
      <c r="J114" s="14">
        <v>464.63</v>
      </c>
      <c r="K114" s="14">
        <f t="shared" si="7"/>
        <v>1610.42</v>
      </c>
      <c r="L114" s="14">
        <f t="shared" si="9"/>
        <v>644.16800000000012</v>
      </c>
      <c r="M114" s="6">
        <f t="shared" si="10"/>
        <v>966.25199999999995</v>
      </c>
    </row>
    <row r="115" spans="1:13" x14ac:dyDescent="0.15">
      <c r="A115" s="9">
        <v>112</v>
      </c>
      <c r="B115" s="10" t="s">
        <v>168</v>
      </c>
      <c r="C115" s="21" t="s">
        <v>128</v>
      </c>
      <c r="D115" s="31" t="s">
        <v>161</v>
      </c>
      <c r="E115" s="21" t="s">
        <v>57</v>
      </c>
      <c r="F115" s="21"/>
      <c r="G115" s="14">
        <v>202503</v>
      </c>
      <c r="H115" s="23">
        <v>202506</v>
      </c>
      <c r="I115" s="23">
        <v>1145.79</v>
      </c>
      <c r="J115" s="14">
        <v>464.63</v>
      </c>
      <c r="K115" s="14">
        <f t="shared" si="7"/>
        <v>1610.42</v>
      </c>
      <c r="L115" s="14">
        <f t="shared" si="9"/>
        <v>644.16800000000012</v>
      </c>
      <c r="M115" s="6">
        <f t="shared" si="10"/>
        <v>966.25199999999995</v>
      </c>
    </row>
    <row r="116" spans="1:13" x14ac:dyDescent="0.15">
      <c r="A116" s="9">
        <v>113</v>
      </c>
      <c r="B116" s="10" t="s">
        <v>169</v>
      </c>
      <c r="C116" s="21" t="s">
        <v>13</v>
      </c>
      <c r="D116" s="31" t="s">
        <v>161</v>
      </c>
      <c r="E116" s="21" t="s">
        <v>57</v>
      </c>
      <c r="F116" s="21"/>
      <c r="G116" s="23">
        <v>202505</v>
      </c>
      <c r="H116" s="23">
        <v>202506</v>
      </c>
      <c r="I116" s="23">
        <v>1145.79</v>
      </c>
      <c r="J116" s="14">
        <v>464.63</v>
      </c>
      <c r="K116" s="14">
        <f t="shared" si="7"/>
        <v>1610.42</v>
      </c>
      <c r="L116" s="14">
        <f t="shared" si="9"/>
        <v>644.16800000000012</v>
      </c>
      <c r="M116" s="6">
        <f t="shared" si="10"/>
        <v>966.25199999999995</v>
      </c>
    </row>
    <row r="117" spans="1:13" x14ac:dyDescent="0.15">
      <c r="A117" s="9">
        <v>114</v>
      </c>
      <c r="B117" s="15" t="s">
        <v>170</v>
      </c>
      <c r="C117" s="16" t="s">
        <v>45</v>
      </c>
      <c r="D117" s="19" t="s">
        <v>171</v>
      </c>
      <c r="E117" s="16" t="s">
        <v>45</v>
      </c>
      <c r="F117" s="16"/>
      <c r="G117" s="9">
        <v>202409</v>
      </c>
      <c r="H117" s="9">
        <v>202506</v>
      </c>
      <c r="I117" s="9">
        <v>1145.79</v>
      </c>
      <c r="J117" s="9">
        <v>464.63</v>
      </c>
      <c r="K117" s="9">
        <f t="shared" si="7"/>
        <v>1610.42</v>
      </c>
      <c r="L117" s="9">
        <f t="shared" si="9"/>
        <v>644.16800000000012</v>
      </c>
      <c r="M117" s="6">
        <f t="shared" si="10"/>
        <v>966.25199999999995</v>
      </c>
    </row>
    <row r="118" spans="1:13" x14ac:dyDescent="0.15">
      <c r="A118" s="9">
        <v>115</v>
      </c>
      <c r="B118" s="15" t="s">
        <v>172</v>
      </c>
      <c r="C118" s="16" t="s">
        <v>173</v>
      </c>
      <c r="D118" s="19" t="s">
        <v>171</v>
      </c>
      <c r="E118" s="16" t="s">
        <v>45</v>
      </c>
      <c r="F118" s="16"/>
      <c r="G118" s="9">
        <v>202410</v>
      </c>
      <c r="H118" s="9">
        <v>202506</v>
      </c>
      <c r="I118" s="9">
        <v>1145.79</v>
      </c>
      <c r="J118" s="9">
        <v>464.63</v>
      </c>
      <c r="K118" s="9">
        <f t="shared" si="7"/>
        <v>1610.42</v>
      </c>
      <c r="L118" s="9">
        <f t="shared" si="9"/>
        <v>644.16800000000012</v>
      </c>
      <c r="M118" s="6">
        <f t="shared" si="10"/>
        <v>966.25199999999995</v>
      </c>
    </row>
    <row r="119" spans="1:13" x14ac:dyDescent="0.15">
      <c r="A119" s="9">
        <v>116</v>
      </c>
      <c r="B119" s="15" t="s">
        <v>174</v>
      </c>
      <c r="C119" s="16" t="s">
        <v>45</v>
      </c>
      <c r="D119" s="19" t="s">
        <v>171</v>
      </c>
      <c r="E119" s="16" t="s">
        <v>45</v>
      </c>
      <c r="F119" s="16"/>
      <c r="G119" s="9"/>
      <c r="H119" s="9">
        <v>202506</v>
      </c>
      <c r="I119" s="9">
        <v>1145.79</v>
      </c>
      <c r="J119" s="9">
        <v>464.63</v>
      </c>
      <c r="K119" s="9">
        <f t="shared" si="7"/>
        <v>1610.42</v>
      </c>
      <c r="L119" s="9">
        <f t="shared" si="9"/>
        <v>644.16800000000012</v>
      </c>
      <c r="M119" s="6">
        <f t="shared" si="10"/>
        <v>966.25199999999995</v>
      </c>
    </row>
    <row r="120" spans="1:13" x14ac:dyDescent="0.15">
      <c r="A120" s="9">
        <v>117</v>
      </c>
      <c r="B120" s="15" t="s">
        <v>175</v>
      </c>
      <c r="C120" s="16" t="s">
        <v>45</v>
      </c>
      <c r="D120" s="19" t="s">
        <v>171</v>
      </c>
      <c r="E120" s="16" t="s">
        <v>45</v>
      </c>
      <c r="F120" s="16"/>
      <c r="G120" s="9"/>
      <c r="H120" s="9">
        <v>202506</v>
      </c>
      <c r="I120" s="9">
        <v>1145.79</v>
      </c>
      <c r="J120" s="9">
        <v>464.63</v>
      </c>
      <c r="K120" s="9">
        <f t="shared" si="7"/>
        <v>1610.42</v>
      </c>
      <c r="L120" s="9">
        <f t="shared" si="9"/>
        <v>644.16800000000012</v>
      </c>
      <c r="M120" s="6">
        <f t="shared" si="10"/>
        <v>966.25199999999995</v>
      </c>
    </row>
    <row r="121" spans="1:13" x14ac:dyDescent="0.15">
      <c r="A121" s="9">
        <v>118</v>
      </c>
      <c r="B121" s="15" t="s">
        <v>176</v>
      </c>
      <c r="C121" s="16" t="s">
        <v>45</v>
      </c>
      <c r="D121" s="19" t="s">
        <v>171</v>
      </c>
      <c r="E121" s="16" t="s">
        <v>45</v>
      </c>
      <c r="F121" s="16"/>
      <c r="G121" s="9">
        <v>202311</v>
      </c>
      <c r="H121" s="9">
        <v>202506</v>
      </c>
      <c r="I121" s="9">
        <v>1145.79</v>
      </c>
      <c r="J121" s="9">
        <v>464.63</v>
      </c>
      <c r="K121" s="9">
        <f t="shared" si="7"/>
        <v>1610.42</v>
      </c>
      <c r="L121" s="9">
        <f t="shared" si="9"/>
        <v>644.16800000000012</v>
      </c>
      <c r="M121" s="6">
        <f t="shared" si="10"/>
        <v>966.25199999999995</v>
      </c>
    </row>
    <row r="122" spans="1:13" x14ac:dyDescent="0.15">
      <c r="A122" s="9">
        <v>119</v>
      </c>
      <c r="B122" s="15" t="s">
        <v>177</v>
      </c>
      <c r="C122" s="16" t="s">
        <v>45</v>
      </c>
      <c r="D122" s="19" t="s">
        <v>171</v>
      </c>
      <c r="E122" s="16" t="s">
        <v>45</v>
      </c>
      <c r="F122" s="16"/>
      <c r="G122" s="9">
        <v>202401</v>
      </c>
      <c r="H122" s="9">
        <v>202506</v>
      </c>
      <c r="I122" s="9">
        <v>1145.79</v>
      </c>
      <c r="J122" s="9">
        <v>464.63</v>
      </c>
      <c r="K122" s="9">
        <f t="shared" si="7"/>
        <v>1610.42</v>
      </c>
      <c r="L122" s="9">
        <f t="shared" si="9"/>
        <v>644.16800000000012</v>
      </c>
      <c r="M122" s="6">
        <f t="shared" si="10"/>
        <v>966.25199999999995</v>
      </c>
    </row>
    <row r="123" spans="1:13" x14ac:dyDescent="0.15">
      <c r="A123" s="9">
        <v>120</v>
      </c>
      <c r="B123" s="15" t="s">
        <v>178</v>
      </c>
      <c r="C123" s="16" t="s">
        <v>96</v>
      </c>
      <c r="D123" s="19" t="s">
        <v>171</v>
      </c>
      <c r="E123" s="16" t="s">
        <v>45</v>
      </c>
      <c r="F123" s="16"/>
      <c r="G123" s="9">
        <v>202411</v>
      </c>
      <c r="H123" s="9">
        <v>202506</v>
      </c>
      <c r="I123" s="9">
        <v>1145.79</v>
      </c>
      <c r="J123" s="9">
        <v>464.63</v>
      </c>
      <c r="K123" s="9">
        <f t="shared" si="7"/>
        <v>1610.42</v>
      </c>
      <c r="L123" s="9">
        <f t="shared" si="9"/>
        <v>644.16800000000012</v>
      </c>
      <c r="M123" s="6">
        <f t="shared" si="10"/>
        <v>966.25199999999995</v>
      </c>
    </row>
    <row r="124" spans="1:13" customFormat="1" x14ac:dyDescent="0.15">
      <c r="A124" s="9">
        <v>121</v>
      </c>
      <c r="B124" s="15" t="s">
        <v>179</v>
      </c>
      <c r="C124" s="16" t="s">
        <v>61</v>
      </c>
      <c r="D124" s="19" t="s">
        <v>171</v>
      </c>
      <c r="E124" s="16" t="s">
        <v>45</v>
      </c>
      <c r="F124" s="16"/>
      <c r="G124" s="9">
        <v>202503</v>
      </c>
      <c r="H124" s="9">
        <v>202506</v>
      </c>
      <c r="I124" s="9">
        <v>1145.79</v>
      </c>
      <c r="J124" s="9">
        <v>464.63</v>
      </c>
      <c r="K124" s="9">
        <f t="shared" si="7"/>
        <v>1610.42</v>
      </c>
      <c r="L124" s="9">
        <f t="shared" si="9"/>
        <v>644.16800000000012</v>
      </c>
      <c r="M124" s="6">
        <f t="shared" si="10"/>
        <v>966.25199999999995</v>
      </c>
    </row>
    <row r="125" spans="1:13" customFormat="1" x14ac:dyDescent="0.15">
      <c r="A125" s="9">
        <v>122</v>
      </c>
      <c r="B125" s="15" t="s">
        <v>180</v>
      </c>
      <c r="C125" s="16" t="s">
        <v>96</v>
      </c>
      <c r="D125" s="19" t="s">
        <v>171</v>
      </c>
      <c r="E125" s="16" t="s">
        <v>45</v>
      </c>
      <c r="F125" s="16"/>
      <c r="G125" s="9">
        <v>202504</v>
      </c>
      <c r="H125" s="9">
        <v>202506</v>
      </c>
      <c r="I125" s="9">
        <v>1145.79</v>
      </c>
      <c r="J125" s="9">
        <v>464.63</v>
      </c>
      <c r="K125" s="9">
        <f t="shared" si="7"/>
        <v>1610.42</v>
      </c>
      <c r="L125" s="9">
        <f t="shared" si="9"/>
        <v>644.16800000000012</v>
      </c>
      <c r="M125" s="6">
        <f t="shared" si="10"/>
        <v>966.25199999999995</v>
      </c>
    </row>
    <row r="126" spans="1:13" ht="21" customHeight="1" x14ac:dyDescent="0.15">
      <c r="B126" s="32"/>
      <c r="C126" s="32"/>
      <c r="D126" s="32"/>
      <c r="E126" s="32"/>
      <c r="F126" s="32"/>
      <c r="G126" s="32"/>
      <c r="H126" s="33"/>
    </row>
    <row r="127" spans="1:13" ht="21" customHeight="1" x14ac:dyDescent="0.15">
      <c r="B127" s="32"/>
      <c r="C127" s="32"/>
      <c r="D127" s="32"/>
      <c r="E127" s="32"/>
      <c r="F127" s="32"/>
      <c r="G127" s="32"/>
      <c r="H127" s="33"/>
    </row>
    <row r="128" spans="1:13" ht="21" customHeight="1" x14ac:dyDescent="0.15">
      <c r="B128" s="32"/>
      <c r="C128" s="32"/>
      <c r="D128" s="32"/>
      <c r="E128" s="32"/>
      <c r="F128" s="32"/>
      <c r="G128" s="32"/>
      <c r="H128" s="33"/>
    </row>
    <row r="129" spans="2:8" ht="21" customHeight="1" x14ac:dyDescent="0.15">
      <c r="B129" s="32"/>
      <c r="C129" s="32"/>
      <c r="D129" s="32"/>
      <c r="E129" s="32"/>
      <c r="F129" s="32"/>
      <c r="G129" s="32"/>
      <c r="H129" s="33"/>
    </row>
    <row r="130" spans="2:8" ht="21" customHeight="1" x14ac:dyDescent="0.15">
      <c r="B130" s="32"/>
      <c r="C130" s="32"/>
      <c r="D130" s="32"/>
      <c r="E130" s="32"/>
      <c r="F130" s="32"/>
      <c r="G130" s="32"/>
      <c r="H130" s="33"/>
    </row>
    <row r="131" spans="2:8" ht="21" customHeight="1" x14ac:dyDescent="0.15"/>
    <row r="132" spans="2:8" ht="21" customHeight="1" x14ac:dyDescent="0.15"/>
    <row r="133" spans="2:8" ht="21" customHeight="1" x14ac:dyDescent="0.15"/>
    <row r="134" spans="2:8" ht="21" customHeight="1" x14ac:dyDescent="0.15"/>
    <row r="135" spans="2:8" ht="21" customHeight="1" x14ac:dyDescent="0.15"/>
    <row r="136" spans="2:8" ht="21" customHeight="1" x14ac:dyDescent="0.15"/>
    <row r="137" spans="2:8" ht="21" customHeight="1" x14ac:dyDescent="0.15"/>
    <row r="138" spans="2:8" ht="21" customHeight="1" x14ac:dyDescent="0.15"/>
    <row r="139" spans="2:8" ht="21" customHeight="1" x14ac:dyDescent="0.15"/>
    <row r="140" spans="2:8" ht="21" customHeight="1" x14ac:dyDescent="0.15"/>
  </sheetData>
  <autoFilter ref="B3:C125" xr:uid="{00000000-0009-0000-0000-000000000000}"/>
  <phoneticPr fontId="1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4"/>
  <sheetViews>
    <sheetView workbookViewId="0">
      <selection activeCell="G35" sqref="G35"/>
    </sheetView>
  </sheetViews>
  <sheetFormatPr defaultColWidth="9" defaultRowHeight="13.5" x14ac:dyDescent="0.15"/>
  <cols>
    <col min="1" max="4" width="9" style="1"/>
    <col min="5" max="5" width="12.625" style="2"/>
    <col min="6" max="9" width="9" style="1"/>
    <col min="10" max="10" width="13" style="1" bestFit="1" customWidth="1"/>
    <col min="11" max="16384" width="9" style="1"/>
  </cols>
  <sheetData>
    <row r="1" spans="1:10" x14ac:dyDescent="0.15">
      <c r="A1" s="34" t="s">
        <v>185</v>
      </c>
      <c r="B1" s="34"/>
      <c r="C1" s="34"/>
      <c r="D1" s="34"/>
      <c r="E1" s="34"/>
      <c r="I1" s="35" t="s">
        <v>192</v>
      </c>
      <c r="J1" s="35" t="s">
        <v>193</v>
      </c>
    </row>
    <row r="2" spans="1:10" x14ac:dyDescent="0.15">
      <c r="E2" s="1"/>
    </row>
    <row r="3" spans="1:10" ht="14.25" x14ac:dyDescent="0.15">
      <c r="A3" s="37" t="s">
        <v>191</v>
      </c>
      <c r="B3" s="37" t="s">
        <v>191</v>
      </c>
      <c r="C3" s="38" t="s">
        <v>192</v>
      </c>
      <c r="D3" s="38" t="s">
        <v>194</v>
      </c>
      <c r="E3" s="38" t="s">
        <v>194</v>
      </c>
    </row>
    <row r="4" spans="1:10" x14ac:dyDescent="0.15">
      <c r="A4" s="1" t="s">
        <v>186</v>
      </c>
      <c r="B4" s="1" t="s">
        <v>1</v>
      </c>
      <c r="C4" s="1" t="s">
        <v>2</v>
      </c>
      <c r="D4" s="1" t="s">
        <v>187</v>
      </c>
      <c r="E4" s="2" t="s">
        <v>188</v>
      </c>
      <c r="G4" s="3" t="str" cm="1">
        <f t="array" ref="G4:H8">_xlfn._xlws.FILTER(当月社保明细表!B:C,当月社保明细表!C:C="总经理")</f>
        <v>秦亚平</v>
      </c>
      <c r="H4" s="1" t="str">
        <v>总经理</v>
      </c>
    </row>
    <row r="5" spans="1:10" x14ac:dyDescent="0.15">
      <c r="A5" s="1" t="s">
        <v>32</v>
      </c>
      <c r="B5" s="1" t="s">
        <v>31</v>
      </c>
      <c r="C5" s="1" t="s">
        <v>34</v>
      </c>
      <c r="D5" s="1">
        <f>SUMIFS(当月社保明细表!M:M,当月社保明细表!B:B,B5)</f>
        <v>960.84</v>
      </c>
      <c r="E5" s="2">
        <f>D5/COUNTIF(B:B,B5)</f>
        <v>137.26285714285714</v>
      </c>
      <c r="G5" s="4" t="str">
        <v>张小娟</v>
      </c>
      <c r="H5" s="1" t="str">
        <v>总经理</v>
      </c>
    </row>
    <row r="6" spans="1:10" x14ac:dyDescent="0.15">
      <c r="A6" s="1" t="s">
        <v>32</v>
      </c>
      <c r="B6" s="1" t="s">
        <v>31</v>
      </c>
      <c r="C6" s="1" t="s">
        <v>44</v>
      </c>
      <c r="D6" s="1">
        <f>SUMIFS(当月社保明细表!M:M,当月社保明细表!B:B,B6)</f>
        <v>960.84</v>
      </c>
      <c r="E6" s="2">
        <f>D6/COUNTIF(B:B,B6)</f>
        <v>137.26285714285714</v>
      </c>
      <c r="G6" s="4" t="str">
        <v>饶秋华</v>
      </c>
      <c r="H6" s="1" t="str">
        <v>总经理</v>
      </c>
    </row>
    <row r="7" spans="1:10" x14ac:dyDescent="0.15">
      <c r="A7" s="1" t="s">
        <v>32</v>
      </c>
      <c r="B7" s="1" t="s">
        <v>31</v>
      </c>
      <c r="C7" s="1" t="s">
        <v>88</v>
      </c>
      <c r="D7" s="1">
        <f>SUMIFS(当月社保明细表!M:M,当月社保明细表!B:B,B7)</f>
        <v>960.84</v>
      </c>
      <c r="E7" s="2">
        <f>D7/COUNTIF(B:B,B7)</f>
        <v>137.26285714285714</v>
      </c>
      <c r="G7" s="4" t="str">
        <v>蒲草</v>
      </c>
      <c r="H7" s="1" t="str">
        <v>总经理</v>
      </c>
    </row>
    <row r="8" spans="1:10" x14ac:dyDescent="0.15">
      <c r="A8" s="1" t="s">
        <v>32</v>
      </c>
      <c r="B8" s="1" t="s">
        <v>31</v>
      </c>
      <c r="C8" s="1" t="s">
        <v>90</v>
      </c>
      <c r="D8" s="1">
        <f>SUMIFS(当月社保明细表!M:M,当月社保明细表!B:B,B8)</f>
        <v>960.84</v>
      </c>
      <c r="E8" s="2">
        <f>D8/COUNTIF(B:B,B8)</f>
        <v>137.26285714285714</v>
      </c>
      <c r="G8" s="4" t="str">
        <v>张艳秋</v>
      </c>
      <c r="H8" s="1" t="str">
        <v>总经理</v>
      </c>
    </row>
    <row r="9" spans="1:10" x14ac:dyDescent="0.15">
      <c r="A9" s="1" t="s">
        <v>32</v>
      </c>
      <c r="B9" s="1" t="s">
        <v>31</v>
      </c>
      <c r="C9" s="1" t="s">
        <v>57</v>
      </c>
      <c r="D9" s="1">
        <f>SUMIFS(当月社保明细表!M:M,当月社保明细表!B:B,B9)</f>
        <v>960.84</v>
      </c>
      <c r="E9" s="2">
        <f>D9/COUNTIF(B:B,B9)</f>
        <v>137.26285714285714</v>
      </c>
    </row>
    <row r="10" spans="1:10" x14ac:dyDescent="0.15">
      <c r="A10" s="1" t="s">
        <v>32</v>
      </c>
      <c r="B10" s="1" t="s">
        <v>31</v>
      </c>
      <c r="C10" s="1" t="s">
        <v>96</v>
      </c>
      <c r="D10" s="1">
        <f>SUMIFS(当月社保明细表!M:M,当月社保明细表!B:B,B10)</f>
        <v>960.84</v>
      </c>
      <c r="E10" s="2">
        <f>D10/COUNTIF(B:B,B10)</f>
        <v>137.26285714285714</v>
      </c>
    </row>
    <row r="11" spans="1:10" x14ac:dyDescent="0.15">
      <c r="A11" s="1" t="s">
        <v>32</v>
      </c>
      <c r="B11" s="1" t="s">
        <v>31</v>
      </c>
      <c r="C11" s="1" t="s">
        <v>173</v>
      </c>
      <c r="D11" s="1">
        <f>SUMIFS(当月社保明细表!M:M,当月社保明细表!B:B,B11)</f>
        <v>960.84</v>
      </c>
      <c r="E11" s="2">
        <f>D11/COUNTIF(B:B,B11)</f>
        <v>137.26285714285714</v>
      </c>
    </row>
    <row r="12" spans="1:10" x14ac:dyDescent="0.15">
      <c r="A12" s="1" t="s">
        <v>32</v>
      </c>
      <c r="B12" s="1" t="s">
        <v>48</v>
      </c>
      <c r="C12" s="1" t="s">
        <v>35</v>
      </c>
      <c r="D12" s="1">
        <f>SUMIFS(当月社保明细表!M:M,当月社保明细表!B:B,B12)</f>
        <v>960.84</v>
      </c>
      <c r="E12" s="2">
        <f>D12/COUNTIF(B:B,B12)</f>
        <v>320.28000000000003</v>
      </c>
      <c r="G12" s="4" t="str" cm="1">
        <f t="array" ref="G12:H14">_xlfn._xlws.FILTER(当月社保明细表!B:C,当月社保明细表!C:C="经理")</f>
        <v>曾雨晴</v>
      </c>
      <c r="H12" s="1" t="str">
        <v>经理</v>
      </c>
    </row>
    <row r="13" spans="1:10" x14ac:dyDescent="0.15">
      <c r="A13" s="1" t="s">
        <v>32</v>
      </c>
      <c r="B13" s="1" t="s">
        <v>48</v>
      </c>
      <c r="C13" s="1" t="s">
        <v>137</v>
      </c>
      <c r="D13" s="1">
        <f>SUMIFS(当月社保明细表!M:M,当月社保明细表!B:B,B13)</f>
        <v>960.84</v>
      </c>
      <c r="E13" s="2">
        <f>D13/COUNTIF(B:B,B13)</f>
        <v>320.28000000000003</v>
      </c>
      <c r="G13" s="4" t="str">
        <v>肖静梅</v>
      </c>
      <c r="H13" s="1" t="str">
        <v>经理</v>
      </c>
    </row>
    <row r="14" spans="1:10" x14ac:dyDescent="0.15">
      <c r="A14" s="1" t="s">
        <v>32</v>
      </c>
      <c r="B14" s="1" t="s">
        <v>48</v>
      </c>
      <c r="C14" s="1" t="s">
        <v>23</v>
      </c>
      <c r="D14" s="1">
        <f>SUMIFS(当月社保明细表!M:M,当月社保明细表!B:B,B14)</f>
        <v>960.84</v>
      </c>
      <c r="E14" s="2">
        <f>D14/COUNTIF(B:B,B14)</f>
        <v>320.28000000000003</v>
      </c>
      <c r="G14" s="4" t="str">
        <v>王桂明</v>
      </c>
      <c r="H14" s="1" t="str">
        <v>经理</v>
      </c>
    </row>
    <row r="15" spans="1:10" x14ac:dyDescent="0.15">
      <c r="A15" s="1" t="s">
        <v>32</v>
      </c>
      <c r="B15" s="1" t="s">
        <v>51</v>
      </c>
      <c r="C15" s="1" t="s">
        <v>45</v>
      </c>
      <c r="D15" s="1">
        <f>SUMIFS(当月社保明细表!M:M,当月社保明细表!B:B,B15)</f>
        <v>960.84</v>
      </c>
      <c r="E15" s="2">
        <f>D15/COUNTIF(B:B,B15)</f>
        <v>137.26285714285714</v>
      </c>
    </row>
    <row r="16" spans="1:10" x14ac:dyDescent="0.15">
      <c r="A16" s="1" t="s">
        <v>32</v>
      </c>
      <c r="B16" s="1" t="s">
        <v>51</v>
      </c>
      <c r="C16" s="1" t="s">
        <v>67</v>
      </c>
      <c r="D16" s="1">
        <f>SUMIFS(当月社保明细表!M:M,当月社保明细表!B:B,B16)</f>
        <v>960.84</v>
      </c>
      <c r="E16" s="2">
        <f>D16/COUNTIF(B:B,B16)</f>
        <v>137.26285714285714</v>
      </c>
    </row>
    <row r="17" spans="1:5" x14ac:dyDescent="0.15">
      <c r="A17" s="1" t="s">
        <v>32</v>
      </c>
      <c r="B17" s="1" t="s">
        <v>51</v>
      </c>
      <c r="C17" s="1" t="s">
        <v>27</v>
      </c>
      <c r="D17" s="1">
        <f>SUMIFS(当月社保明细表!M:M,当月社保明细表!B:B,B17)</f>
        <v>960.84</v>
      </c>
      <c r="E17" s="2">
        <f>D17/COUNTIF(B:B,B17)</f>
        <v>137.26285714285714</v>
      </c>
    </row>
    <row r="18" spans="1:5" x14ac:dyDescent="0.15">
      <c r="A18" s="1" t="s">
        <v>32</v>
      </c>
      <c r="B18" s="1" t="s">
        <v>51</v>
      </c>
      <c r="C18" s="1" t="s">
        <v>53</v>
      </c>
      <c r="D18" s="1">
        <f>SUMIFS(当月社保明细表!M:M,当月社保明细表!B:B,B18)</f>
        <v>960.84</v>
      </c>
      <c r="E18" s="2">
        <f>D18/COUNTIF(B:B,B18)</f>
        <v>137.26285714285714</v>
      </c>
    </row>
    <row r="19" spans="1:5" x14ac:dyDescent="0.15">
      <c r="A19" s="1" t="s">
        <v>32</v>
      </c>
      <c r="B19" s="1" t="s">
        <v>51</v>
      </c>
      <c r="C19" s="1" t="s">
        <v>59</v>
      </c>
      <c r="D19" s="1">
        <f>SUMIFS(当月社保明细表!M:M,当月社保明细表!B:B,B19)</f>
        <v>960.84</v>
      </c>
      <c r="E19" s="2">
        <f>D19/COUNTIF(B:B,B19)</f>
        <v>137.26285714285714</v>
      </c>
    </row>
    <row r="20" spans="1:5" x14ac:dyDescent="0.15">
      <c r="A20" s="1" t="s">
        <v>32</v>
      </c>
      <c r="B20" s="1" t="s">
        <v>51</v>
      </c>
      <c r="C20" s="1" t="s">
        <v>61</v>
      </c>
      <c r="D20" s="1">
        <f>SUMIFS(当月社保明细表!M:M,当月社保明细表!B:B,B20)</f>
        <v>960.84</v>
      </c>
      <c r="E20" s="2">
        <f>D20/COUNTIF(B:B,B20)</f>
        <v>137.26285714285714</v>
      </c>
    </row>
    <row r="21" spans="1:5" x14ac:dyDescent="0.15">
      <c r="A21" s="1" t="s">
        <v>32</v>
      </c>
      <c r="B21" s="1" t="s">
        <v>51</v>
      </c>
      <c r="C21" s="1" t="s">
        <v>15</v>
      </c>
      <c r="D21" s="1">
        <f>SUMIFS(当月社保明细表!M:M,当月社保明细表!B:B,B21)</f>
        <v>960.84</v>
      </c>
      <c r="E21" s="2">
        <f>D21/COUNTIF(B:B,B21)</f>
        <v>137.26285714285714</v>
      </c>
    </row>
    <row r="22" spans="1:5" x14ac:dyDescent="0.15">
      <c r="A22" s="1" t="s">
        <v>32</v>
      </c>
      <c r="B22" s="1" t="s">
        <v>132</v>
      </c>
      <c r="C22" s="1" t="s">
        <v>128</v>
      </c>
      <c r="D22" s="1">
        <f>SUMIFS(当月社保明细表!M:M,当月社保明细表!B:B,B22)</f>
        <v>960.84</v>
      </c>
      <c r="E22" s="2">
        <f>D22/COUNTIF(B:B,B22)</f>
        <v>320.28000000000003</v>
      </c>
    </row>
    <row r="23" spans="1:5" x14ac:dyDescent="0.15">
      <c r="A23" s="1" t="s">
        <v>32</v>
      </c>
      <c r="B23" s="1" t="s">
        <v>132</v>
      </c>
      <c r="C23" s="1" t="s">
        <v>29</v>
      </c>
      <c r="D23" s="1">
        <f>SUMIFS(当月社保明细表!M:M,当月社保明细表!B:B,B23)</f>
        <v>960.84</v>
      </c>
      <c r="E23" s="2">
        <f>D23/COUNTIF(B:B,B23)</f>
        <v>320.28000000000003</v>
      </c>
    </row>
    <row r="24" spans="1:5" x14ac:dyDescent="0.15">
      <c r="A24" s="1" t="s">
        <v>32</v>
      </c>
      <c r="B24" s="1" t="s">
        <v>132</v>
      </c>
      <c r="C24" s="1" t="s">
        <v>149</v>
      </c>
      <c r="D24" s="1">
        <f>SUMIFS(当月社保明细表!M:M,当月社保明细表!B:B,B24)</f>
        <v>960.84</v>
      </c>
      <c r="E24" s="2">
        <f>D24/COUNTIF(B:B,B24)</f>
        <v>320.28000000000003</v>
      </c>
    </row>
    <row r="25" spans="1:5" x14ac:dyDescent="0.15">
      <c r="A25" s="1" t="s">
        <v>32</v>
      </c>
      <c r="B25" s="1" t="s">
        <v>120</v>
      </c>
      <c r="C25" s="1" t="s">
        <v>24</v>
      </c>
      <c r="D25" s="1">
        <f>SUMIFS(当月社保明细表!M:M,当月社保明细表!B:B,B25)</f>
        <v>960.84</v>
      </c>
      <c r="E25" s="2">
        <f>D25/COUNTIF(B:B,B25)</f>
        <v>320.28000000000003</v>
      </c>
    </row>
    <row r="26" spans="1:5" x14ac:dyDescent="0.15">
      <c r="A26" s="1" t="s">
        <v>32</v>
      </c>
      <c r="B26" s="1" t="s">
        <v>120</v>
      </c>
      <c r="C26" s="1" t="s">
        <v>78</v>
      </c>
      <c r="D26" s="1">
        <f>SUMIFS(当月社保明细表!M:M,当月社保明细表!B:B,B26)</f>
        <v>960.84</v>
      </c>
      <c r="E26" s="2">
        <f>D26/COUNTIF(B:B,B26)</f>
        <v>320.28000000000003</v>
      </c>
    </row>
    <row r="27" spans="1:5" x14ac:dyDescent="0.15">
      <c r="A27" s="1" t="s">
        <v>32</v>
      </c>
      <c r="B27" s="1" t="s">
        <v>120</v>
      </c>
      <c r="C27" s="1" t="s">
        <v>108</v>
      </c>
      <c r="D27" s="1">
        <f>SUMIFS(当月社保明细表!M:M,当月社保明细表!B:B,B27)</f>
        <v>960.84</v>
      </c>
      <c r="E27" s="2">
        <f>D27/COUNTIF(B:B,B27)</f>
        <v>320.28000000000003</v>
      </c>
    </row>
    <row r="28" spans="1:5" x14ac:dyDescent="0.15">
      <c r="A28" s="1" t="s">
        <v>40</v>
      </c>
      <c r="B28" s="1" t="s">
        <v>75</v>
      </c>
      <c r="C28" s="1" t="s">
        <v>59</v>
      </c>
      <c r="D28" s="1">
        <f>SUMIFS(当月社保明细表!M:M,当月社保明细表!B:B,B28)</f>
        <v>966.25199999999995</v>
      </c>
      <c r="E28" s="2">
        <f>D28/COUNTIF(B:B,B28)</f>
        <v>483.12599999999998</v>
      </c>
    </row>
    <row r="29" spans="1:5" x14ac:dyDescent="0.15">
      <c r="A29" s="1" t="s">
        <v>40</v>
      </c>
      <c r="B29" s="1" t="s">
        <v>75</v>
      </c>
      <c r="C29" s="1" t="s">
        <v>15</v>
      </c>
      <c r="D29" s="1">
        <f>SUMIFS(当月社保明细表!M:M,当月社保明细表!B:B,B29)</f>
        <v>966.25199999999995</v>
      </c>
      <c r="E29" s="2">
        <f>D29/COUNTIF(B:B,B29)</f>
        <v>483.12599999999998</v>
      </c>
    </row>
    <row r="30" spans="1:5" x14ac:dyDescent="0.15">
      <c r="A30" s="1" t="s">
        <v>40</v>
      </c>
      <c r="B30" s="1" t="s">
        <v>39</v>
      </c>
      <c r="C30" s="1" t="s">
        <v>44</v>
      </c>
      <c r="D30" s="1">
        <f>SUMIFS(当月社保明细表!M:M,当月社保明细表!B:B,B30)</f>
        <v>960.84</v>
      </c>
      <c r="E30" s="2">
        <f>D30/COUNTIF(B:B,B30)</f>
        <v>480.42</v>
      </c>
    </row>
    <row r="31" spans="1:5" x14ac:dyDescent="0.15">
      <c r="A31" s="1" t="s">
        <v>40</v>
      </c>
      <c r="B31" s="1" t="s">
        <v>39</v>
      </c>
      <c r="C31" s="1" t="s">
        <v>173</v>
      </c>
      <c r="D31" s="1">
        <f>SUMIFS(当月社保明细表!M:M,当月社保明细表!B:B,B31)</f>
        <v>960.84</v>
      </c>
      <c r="E31" s="2">
        <f>D31/COUNTIF(B:B,B31)</f>
        <v>480.42</v>
      </c>
    </row>
    <row r="32" spans="1:5" x14ac:dyDescent="0.15">
      <c r="A32" s="1" t="s">
        <v>40</v>
      </c>
      <c r="B32" s="1" t="s">
        <v>140</v>
      </c>
      <c r="C32" s="1" t="s">
        <v>66</v>
      </c>
      <c r="D32" s="1">
        <f>SUMIFS(当月社保明细表!M:M,当月社保明细表!B:B,B32)</f>
        <v>966.25199999999995</v>
      </c>
      <c r="E32" s="2">
        <f>D32/COUNTIF(B:B,B32)</f>
        <v>322.084</v>
      </c>
    </row>
    <row r="33" spans="1:5" x14ac:dyDescent="0.15">
      <c r="A33" s="1" t="s">
        <v>40</v>
      </c>
      <c r="B33" s="1" t="s">
        <v>140</v>
      </c>
      <c r="C33" s="1" t="s">
        <v>166</v>
      </c>
      <c r="D33" s="1">
        <f>SUMIFS(当月社保明细表!M:M,当月社保明细表!B:B,B33)</f>
        <v>966.25199999999995</v>
      </c>
      <c r="E33" s="2">
        <f>D33/COUNTIF(B:B,B33)</f>
        <v>322.084</v>
      </c>
    </row>
    <row r="34" spans="1:5" x14ac:dyDescent="0.15">
      <c r="A34" s="1" t="s">
        <v>40</v>
      </c>
      <c r="B34" s="1" t="s">
        <v>140</v>
      </c>
      <c r="C34" s="1" t="s">
        <v>71</v>
      </c>
      <c r="D34" s="1">
        <f>SUMIFS(当月社保明细表!M:M,当月社保明细表!B:B,B34)</f>
        <v>966.25199999999995</v>
      </c>
      <c r="E34" s="2">
        <f>D34/COUNTIF(B:B,B34)</f>
        <v>322.084</v>
      </c>
    </row>
  </sheetData>
  <mergeCells count="1">
    <mergeCell ref="A1:E1"/>
  </mergeCells>
  <phoneticPr fontId="1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M138"/>
  <sheetViews>
    <sheetView tabSelected="1" workbookViewId="0">
      <selection activeCell="M12" sqref="M12"/>
    </sheetView>
  </sheetViews>
  <sheetFormatPr defaultColWidth="9" defaultRowHeight="14.25" x14ac:dyDescent="0.15"/>
  <cols>
    <col min="1" max="1" width="15" style="54" customWidth="1"/>
    <col min="2" max="3" width="14.625" style="41" customWidth="1"/>
    <col min="4" max="4" width="14.5" style="41" customWidth="1"/>
    <col min="5" max="5" width="18" style="41" customWidth="1"/>
    <col min="6" max="6" width="16.125" style="43" customWidth="1"/>
    <col min="7" max="7" width="12.625" style="42"/>
    <col min="8" max="8" width="9" style="42"/>
    <col min="9" max="9" width="13" style="43" bestFit="1" customWidth="1"/>
    <col min="10" max="10" width="9" style="43"/>
    <col min="11" max="11" width="9.375" style="43"/>
    <col min="12" max="12" width="9" style="43"/>
    <col min="13" max="13" width="22.5" style="43" bestFit="1" customWidth="1"/>
    <col min="14" max="16384" width="9" style="43"/>
  </cols>
  <sheetData>
    <row r="1" spans="1:13" ht="21.75" customHeight="1" x14ac:dyDescent="0.15">
      <c r="A1" s="39" t="s">
        <v>181</v>
      </c>
      <c r="B1" s="40">
        <f>SUM(当月社保明细表!I:I)-SUM(B4:B42)</f>
        <v>0</v>
      </c>
      <c r="C1" s="40">
        <f>SUM(当月社保明细表!J:J)-SUM(C4:C42)</f>
        <v>-8.7311491370201111E-11</v>
      </c>
      <c r="D1" s="40">
        <f>SUM(当月社保明细表!K3:K1000)-SUM(D4:D42)</f>
        <v>3.4924596548080444E-10</v>
      </c>
      <c r="E1" s="40">
        <f>SUM(当月社保明细表!L3:L1000)-SUM(E4:E42)</f>
        <v>0</v>
      </c>
      <c r="F1" s="41">
        <f>SUM(F4:F39)</f>
        <v>114772.95999999993</v>
      </c>
      <c r="G1" s="42" t="s">
        <v>182</v>
      </c>
      <c r="I1" s="41">
        <f>SUM(I4:I39)</f>
        <v>114772.95999999998</v>
      </c>
      <c r="J1" s="43" t="s">
        <v>183</v>
      </c>
      <c r="K1" s="40">
        <f>I1-F1</f>
        <v>0</v>
      </c>
      <c r="M1" s="44" t="s">
        <v>195</v>
      </c>
    </row>
    <row r="2" spans="1:13" s="48" customFormat="1" ht="21.75" customHeight="1" x14ac:dyDescent="0.15">
      <c r="A2" s="45"/>
      <c r="B2" s="46"/>
      <c r="C2" s="46"/>
      <c r="D2" s="46"/>
      <c r="E2" s="46"/>
      <c r="F2" s="46"/>
      <c r="G2" s="47"/>
      <c r="H2" s="47"/>
      <c r="I2" s="46"/>
      <c r="K2" s="46"/>
    </row>
    <row r="3" spans="1:13" ht="18.75" customHeight="1" x14ac:dyDescent="0.15">
      <c r="A3" s="49" t="s">
        <v>199</v>
      </c>
      <c r="B3" s="49" t="s">
        <v>7</v>
      </c>
      <c r="C3" s="49" t="s">
        <v>8</v>
      </c>
      <c r="D3" s="49" t="s">
        <v>9</v>
      </c>
      <c r="E3" s="49" t="s">
        <v>10</v>
      </c>
      <c r="F3" s="50" t="s">
        <v>184</v>
      </c>
      <c r="G3" s="51" t="s">
        <v>197</v>
      </c>
      <c r="H3" s="51" t="s">
        <v>198</v>
      </c>
      <c r="I3" s="51" t="s">
        <v>196</v>
      </c>
    </row>
    <row r="4" spans="1:13" x14ac:dyDescent="0.15">
      <c r="A4" s="52" t="s">
        <v>13</v>
      </c>
      <c r="B4" s="41">
        <f>SUMIFS(当月社保明细表!I:I,当月社保明细表!$C:$C,$A$4)</f>
        <v>19415.290000000005</v>
      </c>
      <c r="C4" s="41">
        <f>SUMIFS(当月社保明细表!J:J,当月社保明细表!$C:$C,A4)</f>
        <v>7898.7100000000009</v>
      </c>
      <c r="D4" s="41">
        <f>SUMIFS(当月社保明细表!K:K,当月社保明细表!$C:$C,A4)</f>
        <v>27314</v>
      </c>
      <c r="E4" s="41">
        <f>SUMIFS(当月社保明细表!L:L,当月社保明细表!$C:$C,A4)</f>
        <v>9637.264000000001</v>
      </c>
      <c r="F4" s="41">
        <f>D4-E4</f>
        <v>17676.735999999997</v>
      </c>
      <c r="G4" s="42">
        <f>SUMIFS(总经理分摊计算!E:E,总经理分摊计算!A:A,$G$3,总经理分摊计算!C:C,A4)</f>
        <v>0</v>
      </c>
      <c r="H4" s="42">
        <f>SUMIFS(总经理分摊计算!E:E,总经理分摊计算!A:A,$H$3,总经理分摊计算!C:C,A4)</f>
        <v>0</v>
      </c>
      <c r="I4" s="41">
        <f>IF(OR(A4="总经理",A4="经理"),0,F4+G4+H4)</f>
        <v>17676.735999999997</v>
      </c>
    </row>
    <row r="5" spans="1:13" x14ac:dyDescent="0.15">
      <c r="A5" s="52" t="s">
        <v>45</v>
      </c>
      <c r="B5" s="41">
        <f>SUMIFS(当月社保明细表!I:I,当月社保明细表!C:C,A5)</f>
        <v>5728.95</v>
      </c>
      <c r="C5" s="41">
        <f>SUMIFS(当月社保明细表!J:J,当月社保明细表!$C:$C,A5)</f>
        <v>2323.15</v>
      </c>
      <c r="D5" s="41">
        <f>SUMIFS(当月社保明细表!K:K,当月社保明细表!$C:$C,A5)</f>
        <v>8052.1</v>
      </c>
      <c r="E5" s="41">
        <f>SUMIFS(当月社保明细表!L:L,当月社保明细表!$C:$C,A5)</f>
        <v>3220.8400000000006</v>
      </c>
      <c r="F5" s="41">
        <f t="shared" ref="F5:F39" si="0">D5-E5</f>
        <v>4831.26</v>
      </c>
      <c r="G5" s="42">
        <f>SUMIFS(总经理分摊计算!E:E,总经理分摊计算!A:A,$G$3,总经理分摊计算!C:C,A5)</f>
        <v>137.26285714285714</v>
      </c>
      <c r="H5" s="42">
        <f>SUMIFS(总经理分摊计算!E:E,总经理分摊计算!A:A,$H$3,总经理分摊计算!C:C,A5)</f>
        <v>0</v>
      </c>
      <c r="I5" s="41">
        <f t="shared" ref="I5:I39" si="1">IF(OR(A5="总经理",A5="经理"),0,F5+G5+H5)</f>
        <v>4968.522857142857</v>
      </c>
    </row>
    <row r="6" spans="1:13" x14ac:dyDescent="0.15">
      <c r="A6" s="52" t="s">
        <v>67</v>
      </c>
      <c r="B6" s="41">
        <f>SUMIFS(当月社保明细表!I:I,当月社保明细表!C:C,A6)</f>
        <v>2282.56</v>
      </c>
      <c r="C6" s="41">
        <f>SUMIFS(当月社保明细表!J:J,当月社保明细表!$C:$C,A6)</f>
        <v>929.26</v>
      </c>
      <c r="D6" s="41">
        <f>SUMIFS(当月社保明细表!K:K,当月社保明细表!$C:$C,A6)</f>
        <v>3211.82</v>
      </c>
      <c r="E6" s="41">
        <f>SUMIFS(当月社保明细表!L:L,当月社保明细表!$C:$C,A6)</f>
        <v>1284.7280000000001</v>
      </c>
      <c r="F6" s="41">
        <f t="shared" si="0"/>
        <v>1927.0920000000001</v>
      </c>
      <c r="G6" s="42">
        <f>SUMIFS(总经理分摊计算!E:E,总经理分摊计算!A:A,$G$3,总经理分摊计算!C:C,A6)</f>
        <v>137.26285714285714</v>
      </c>
      <c r="H6" s="42">
        <f>SUMIFS(总经理分摊计算!E:E,总经理分摊计算!A:A,$H$3,总经理分摊计算!C:C,A6)</f>
        <v>0</v>
      </c>
      <c r="I6" s="41">
        <f t="shared" si="1"/>
        <v>2064.3548571428573</v>
      </c>
    </row>
    <row r="7" spans="1:13" x14ac:dyDescent="0.15">
      <c r="A7" s="52" t="s">
        <v>34</v>
      </c>
      <c r="B7" s="41">
        <f>SUMIFS(当月社保明细表!I:I,当月社保明细表!C:C,A7)</f>
        <v>4547.08</v>
      </c>
      <c r="C7" s="41">
        <f>SUMIFS(当月社保明细表!J:J,当月社保明细表!$C:$C,A7)</f>
        <v>1858.52</v>
      </c>
      <c r="D7" s="41">
        <f>SUMIFS(当月社保明细表!K:K,当月社保明细表!$C:$C,A7)</f>
        <v>6405.6</v>
      </c>
      <c r="E7" s="41">
        <f>SUMIFS(当月社保明细表!L:L,当月社保明细表!$C:$C,A7)</f>
        <v>2562.2400000000002</v>
      </c>
      <c r="F7" s="41">
        <f t="shared" si="0"/>
        <v>3843.36</v>
      </c>
      <c r="G7" s="42">
        <f>SUMIFS(总经理分摊计算!E:E,总经理分摊计算!A:A,$G$3,总经理分摊计算!C:C,A7)</f>
        <v>137.26285714285714</v>
      </c>
      <c r="H7" s="42">
        <f>SUMIFS(总经理分摊计算!E:E,总经理分摊计算!A:A,$H$3,总经理分摊计算!C:C,A7)</f>
        <v>0</v>
      </c>
      <c r="I7" s="41">
        <f t="shared" si="1"/>
        <v>3980.6228571428574</v>
      </c>
    </row>
    <row r="8" spans="1:13" x14ac:dyDescent="0.15">
      <c r="A8" s="52" t="s">
        <v>86</v>
      </c>
      <c r="B8" s="41">
        <f>SUMIFS(当月社保明细表!I:I,当月社保明细表!C:C,A8)</f>
        <v>3410.31</v>
      </c>
      <c r="C8" s="41">
        <f>SUMIFS(当月社保明细表!J:J,当月社保明细表!$C:$C,A8)</f>
        <v>1393.8899999999999</v>
      </c>
      <c r="D8" s="41">
        <f>SUMIFS(当月社保明细表!K:K,当月社保明细表!$C:$C,A8)</f>
        <v>4804.2000000000007</v>
      </c>
      <c r="E8" s="41">
        <f>SUMIFS(当月社保明细表!L:L,当月社保明细表!$C:$C,A8)</f>
        <v>1921.6800000000003</v>
      </c>
      <c r="F8" s="41">
        <f t="shared" si="0"/>
        <v>2882.5200000000004</v>
      </c>
      <c r="G8" s="42">
        <f>SUMIFS(总经理分摊计算!E:E,总经理分摊计算!A:A,$G$3,总经理分摊计算!C:C,A8)</f>
        <v>0</v>
      </c>
      <c r="H8" s="42">
        <f>SUMIFS(总经理分摊计算!E:E,总经理分摊计算!A:A,$H$3,总经理分摊计算!C:C,A8)</f>
        <v>0</v>
      </c>
      <c r="I8" s="41">
        <f t="shared" si="1"/>
        <v>2882.5200000000004</v>
      </c>
    </row>
    <row r="9" spans="1:13" x14ac:dyDescent="0.15">
      <c r="A9" s="52" t="s">
        <v>73</v>
      </c>
      <c r="B9" s="41">
        <f>SUMIFS(当月社保明细表!I:I,当月社保明细表!C:C,A9)</f>
        <v>6838.6600000000008</v>
      </c>
      <c r="C9" s="41">
        <f>SUMIFS(当月社保明细表!J:J,当月社保明细表!$C:$C,A9)</f>
        <v>1393.8899999999999</v>
      </c>
      <c r="D9" s="41">
        <f>SUMIFS(当月社保明细表!K:K,当月社保明细表!$C:$C,A9)</f>
        <v>8232.5499999999993</v>
      </c>
      <c r="E9" s="41">
        <f>SUMIFS(当月社保明细表!L:L,当月社保明细表!$C:$C,A9)</f>
        <v>3293.0200000000004</v>
      </c>
      <c r="F9" s="41">
        <f t="shared" si="0"/>
        <v>4939.5299999999988</v>
      </c>
      <c r="G9" s="42">
        <f>SUMIFS(总经理分摊计算!E:E,总经理分摊计算!A:A,$G$3,总经理分摊计算!C:C,A9)</f>
        <v>0</v>
      </c>
      <c r="H9" s="42">
        <f>SUMIFS(总经理分摊计算!E:E,总经理分摊计算!A:A,$H$3,总经理分摊计算!C:C,A9)</f>
        <v>0</v>
      </c>
      <c r="I9" s="41">
        <f t="shared" si="1"/>
        <v>4939.5299999999988</v>
      </c>
    </row>
    <row r="10" spans="1:13" x14ac:dyDescent="0.15">
      <c r="A10" s="52" t="s">
        <v>128</v>
      </c>
      <c r="B10" s="41">
        <f>SUMIFS(当月社保明细表!I:I,当月社保明细表!C:C,A10)</f>
        <v>3428.35</v>
      </c>
      <c r="C10" s="41">
        <f>SUMIFS(当月社保明细表!J:J,当月社保明细表!$C:$C,A10)</f>
        <v>1393.8899999999999</v>
      </c>
      <c r="D10" s="41">
        <f>SUMIFS(当月社保明细表!K:K,当月社保明细表!$C:$C,A10)</f>
        <v>4822.24</v>
      </c>
      <c r="E10" s="41">
        <f>SUMIFS(当月社保明细表!L:L,当月社保明细表!$C:$C,A10)</f>
        <v>1928.8960000000002</v>
      </c>
      <c r="F10" s="41">
        <f t="shared" si="0"/>
        <v>2893.3439999999996</v>
      </c>
      <c r="G10" s="42">
        <f>SUMIFS(总经理分摊计算!E:E,总经理分摊计算!A:A,$G$3,总经理分摊计算!C:C,A10)</f>
        <v>320.28000000000003</v>
      </c>
      <c r="H10" s="42">
        <f>SUMIFS(总经理分摊计算!E:E,总经理分摊计算!A:A,$H$3,总经理分摊计算!C:C,A10)</f>
        <v>0</v>
      </c>
      <c r="I10" s="41">
        <f t="shared" si="1"/>
        <v>3213.6239999999998</v>
      </c>
    </row>
    <row r="11" spans="1:13" x14ac:dyDescent="0.15">
      <c r="A11" s="52">
        <v>468</v>
      </c>
      <c r="B11" s="41">
        <f>SUMIFS(当月社保明细表!I:I,当月社保明细表!C:C,A11)</f>
        <v>5701.89</v>
      </c>
      <c r="C11" s="41">
        <f>SUMIFS(当月社保明细表!J:J,当月社保明细表!$C:$C,A11)</f>
        <v>2323.15</v>
      </c>
      <c r="D11" s="41">
        <f>SUMIFS(当月社保明细表!K:K,当月社保明细表!$C:$C,A11)</f>
        <v>8025.0400000000009</v>
      </c>
      <c r="E11" s="41">
        <f>SUMIFS(当月社保明细表!L:L,当月社保明细表!$C:$C,A11)</f>
        <v>3210.0160000000005</v>
      </c>
      <c r="F11" s="41">
        <f t="shared" si="0"/>
        <v>4815.0240000000003</v>
      </c>
      <c r="G11" s="42">
        <f>SUMIFS(总经理分摊计算!E:E,总经理分摊计算!A:A,$G$3,总经理分摊计算!C:C,A11)</f>
        <v>0</v>
      </c>
      <c r="H11" s="42">
        <f>SUMIFS(总经理分摊计算!E:E,总经理分摊计算!A:A,$H$3,总经理分摊计算!C:C,A11)</f>
        <v>0</v>
      </c>
      <c r="I11" s="41">
        <f t="shared" si="1"/>
        <v>4815.0240000000003</v>
      </c>
    </row>
    <row r="12" spans="1:13" x14ac:dyDescent="0.15">
      <c r="A12" s="52" t="s">
        <v>27</v>
      </c>
      <c r="B12" s="41">
        <f>SUMIFS(当月社保明细表!I:I,当月社保明细表!C:C,A12)</f>
        <v>3401.29</v>
      </c>
      <c r="C12" s="41">
        <f>SUMIFS(当月社保明细表!J:J,当月社保明细表!$C:$C,A12)</f>
        <v>1393.8899999999999</v>
      </c>
      <c r="D12" s="41">
        <f>SUMIFS(当月社保明细表!K:K,当月社保明细表!$C:$C,A12)</f>
        <v>4795.18</v>
      </c>
      <c r="E12" s="41">
        <f>SUMIFS(当月社保明细表!L:L,当月社保明细表!$C:$C,A12)</f>
        <v>1918.0720000000003</v>
      </c>
      <c r="F12" s="41">
        <f t="shared" si="0"/>
        <v>2877.1080000000002</v>
      </c>
      <c r="G12" s="42">
        <f>SUMIFS(总经理分摊计算!E:E,总经理分摊计算!A:A,$G$3,总经理分摊计算!C:C,A12)</f>
        <v>137.26285714285714</v>
      </c>
      <c r="H12" s="42">
        <f>SUMIFS(总经理分摊计算!E:E,总经理分摊计算!A:A,$H$3,总经理分摊计算!C:C,A12)</f>
        <v>0</v>
      </c>
      <c r="I12" s="41">
        <f t="shared" si="1"/>
        <v>3014.3708571428574</v>
      </c>
    </row>
    <row r="13" spans="1:13" x14ac:dyDescent="0.15">
      <c r="A13" s="52" t="s">
        <v>44</v>
      </c>
      <c r="B13" s="41">
        <f>SUMIFS(当月社保明细表!I:I,当月社保明细表!C:C,A13)</f>
        <v>4547.08</v>
      </c>
      <c r="C13" s="41">
        <f>SUMIFS(当月社保明细表!J:J,当月社保明细表!$C:$C,A13)</f>
        <v>1858.52</v>
      </c>
      <c r="D13" s="41">
        <f>SUMIFS(当月社保明细表!K:K,当月社保明细表!$C:$C,A13)</f>
        <v>6405.6</v>
      </c>
      <c r="E13" s="41">
        <f>SUMIFS(当月社保明细表!L:L,当月社保明细表!$C:$C,A13)</f>
        <v>2562.2400000000002</v>
      </c>
      <c r="F13" s="41">
        <f t="shared" si="0"/>
        <v>3843.36</v>
      </c>
      <c r="G13" s="42">
        <f>SUMIFS(总经理分摊计算!E:E,总经理分摊计算!A:A,$G$3,总经理分摊计算!C:C,A13)</f>
        <v>137.26285714285714</v>
      </c>
      <c r="H13" s="42">
        <f>SUMIFS(总经理分摊计算!E:E,总经理分摊计算!A:A,$H$3,总经理分摊计算!C:C,A13)</f>
        <v>480.42</v>
      </c>
      <c r="I13" s="41">
        <f t="shared" si="1"/>
        <v>4461.0428571428574</v>
      </c>
    </row>
    <row r="14" spans="1:13" x14ac:dyDescent="0.15">
      <c r="A14" s="52" t="s">
        <v>35</v>
      </c>
      <c r="B14" s="41">
        <f>SUMIFS(当月社保明细表!I:I,当月社保明细表!C:C,A14)</f>
        <v>4538.0599999999995</v>
      </c>
      <c r="C14" s="41">
        <f>SUMIFS(当月社保明细表!J:J,当月社保明细表!$C:$C,A14)</f>
        <v>1393.8899999999999</v>
      </c>
      <c r="D14" s="41">
        <f>SUMIFS(当月社保明细表!K:K,当月社保明细表!$C:$C,A14)</f>
        <v>5931.9500000000007</v>
      </c>
      <c r="E14" s="41">
        <f>SUMIFS(当月社保明细表!L:L,当月社保明细表!$C:$C,A14)</f>
        <v>2372.7800000000002</v>
      </c>
      <c r="F14" s="41">
        <f t="shared" si="0"/>
        <v>3559.1700000000005</v>
      </c>
      <c r="G14" s="42">
        <f>SUMIFS(总经理分摊计算!E:E,总经理分摊计算!A:A,$G$3,总经理分摊计算!C:C,A14)</f>
        <v>320.28000000000003</v>
      </c>
      <c r="H14" s="42">
        <f>SUMIFS(总经理分摊计算!E:E,总经理分摊计算!A:A,$H$3,总经理分摊计算!C:C,A14)</f>
        <v>0</v>
      </c>
      <c r="I14" s="41">
        <f t="shared" si="1"/>
        <v>3879.4500000000007</v>
      </c>
    </row>
    <row r="15" spans="1:13" x14ac:dyDescent="0.15">
      <c r="A15" s="52" t="s">
        <v>53</v>
      </c>
      <c r="B15" s="41">
        <f>SUMIFS(当月社保明细表!I:I,当月社保明细表!C:C,A15)</f>
        <v>2273.54</v>
      </c>
      <c r="C15" s="41">
        <f>SUMIFS(当月社保明细表!J:J,当月社保明细表!$C:$C,A15)</f>
        <v>929.26</v>
      </c>
      <c r="D15" s="41">
        <f>SUMIFS(当月社保明细表!K:K,当月社保明细表!$C:$C,A15)</f>
        <v>3202.8</v>
      </c>
      <c r="E15" s="41">
        <f>SUMIFS(当月社保明细表!L:L,当月社保明细表!$C:$C,A15)</f>
        <v>1281.1200000000001</v>
      </c>
      <c r="F15" s="41">
        <f t="shared" si="0"/>
        <v>1921.68</v>
      </c>
      <c r="G15" s="42">
        <f>SUMIFS(总经理分摊计算!E:E,总经理分摊计算!A:A,$G$3,总经理分摊计算!C:C,A15)</f>
        <v>137.26285714285714</v>
      </c>
      <c r="H15" s="42">
        <f>SUMIFS(总经理分摊计算!E:E,总经理分摊计算!A:A,$H$3,总经理分摊计算!C:C,A15)</f>
        <v>0</v>
      </c>
      <c r="I15" s="41">
        <f t="shared" si="1"/>
        <v>2058.9428571428571</v>
      </c>
    </row>
    <row r="16" spans="1:13" x14ac:dyDescent="0.15">
      <c r="A16" s="52" t="s">
        <v>88</v>
      </c>
      <c r="B16" s="41">
        <f>SUMIFS(当月社保明细表!I:I,当月社保明细表!C:C,A16)</f>
        <v>3392.27</v>
      </c>
      <c r="C16" s="41">
        <f>SUMIFS(当月社保明细表!J:J,当月社保明细表!$C:$C,A16)</f>
        <v>1393.8899999999999</v>
      </c>
      <c r="D16" s="41">
        <f>SUMIFS(当月社保明细表!K:K,当月社保明细表!$C:$C,A16)</f>
        <v>4786.16</v>
      </c>
      <c r="E16" s="41">
        <f>SUMIFS(当月社保明细表!L:L,当月社保明细表!$C:$C,A16)</f>
        <v>1914.4640000000004</v>
      </c>
      <c r="F16" s="41">
        <f t="shared" si="0"/>
        <v>2871.6959999999995</v>
      </c>
      <c r="G16" s="42">
        <f>SUMIFS(总经理分摊计算!E:E,总经理分摊计算!A:A,$G$3,总经理分摊计算!C:C,A16)</f>
        <v>137.26285714285714</v>
      </c>
      <c r="H16" s="42">
        <f>SUMIFS(总经理分摊计算!E:E,总经理分摊计算!A:A,$H$3,总经理分摊计算!C:C,A16)</f>
        <v>0</v>
      </c>
      <c r="I16" s="41">
        <f t="shared" si="1"/>
        <v>3008.9588571428567</v>
      </c>
    </row>
    <row r="17" spans="1:9" x14ac:dyDescent="0.15">
      <c r="A17" s="52" t="s">
        <v>61</v>
      </c>
      <c r="B17" s="41">
        <f>SUMIFS(当月社保明细表!I:I,当月社保明细表!C:C,A17)</f>
        <v>3428.35</v>
      </c>
      <c r="C17" s="41">
        <f>SUMIFS(当月社保明细表!J:J,当月社保明细表!$C:$C,A17)</f>
        <v>1393.8899999999999</v>
      </c>
      <c r="D17" s="41">
        <f>SUMIFS(当月社保明细表!K:K,当月社保明细表!$C:$C,A17)</f>
        <v>4822.24</v>
      </c>
      <c r="E17" s="41">
        <f>SUMIFS(当月社保明细表!L:L,当月社保明细表!$C:$C,A17)</f>
        <v>1928.8960000000002</v>
      </c>
      <c r="F17" s="41">
        <f t="shared" si="0"/>
        <v>2893.3439999999996</v>
      </c>
      <c r="G17" s="42">
        <f>SUMIFS(总经理分摊计算!E:E,总经理分摊计算!A:A,$G$3,总经理分摊计算!C:C,A17)</f>
        <v>137.26285714285714</v>
      </c>
      <c r="H17" s="42">
        <f>SUMIFS(总经理分摊计算!E:E,总经理分摊计算!A:A,$H$3,总经理分摊计算!C:C,A17)</f>
        <v>0</v>
      </c>
      <c r="I17" s="41">
        <f t="shared" si="1"/>
        <v>3030.6068571428568</v>
      </c>
    </row>
    <row r="18" spans="1:9" x14ac:dyDescent="0.15">
      <c r="A18" s="52" t="s">
        <v>90</v>
      </c>
      <c r="B18" s="41">
        <f>SUMIFS(当月社保明细表!I:I,当月社保明细表!C:C,A18)</f>
        <v>3428.35</v>
      </c>
      <c r="C18" s="41">
        <f>SUMIFS(当月社保明细表!J:J,当月社保明细表!$C:$C,A18)</f>
        <v>1393.8899999999999</v>
      </c>
      <c r="D18" s="41">
        <f>SUMIFS(当月社保明细表!K:K,当月社保明细表!$C:$C,A18)</f>
        <v>4822.24</v>
      </c>
      <c r="E18" s="41">
        <f>SUMIFS(当月社保明细表!L:L,当月社保明细表!$C:$C,A18)</f>
        <v>1928.8960000000002</v>
      </c>
      <c r="F18" s="41">
        <f t="shared" si="0"/>
        <v>2893.3439999999996</v>
      </c>
      <c r="G18" s="42">
        <f>SUMIFS(总经理分摊计算!E:E,总经理分摊计算!A:A,$G$3,总经理分摊计算!C:C,A18)</f>
        <v>137.26285714285714</v>
      </c>
      <c r="H18" s="42">
        <f>SUMIFS(总经理分摊计算!E:E,总经理分摊计算!A:A,$H$3,总经理分摊计算!C:C,A18)</f>
        <v>0</v>
      </c>
      <c r="I18" s="41">
        <f t="shared" si="1"/>
        <v>3030.6068571428568</v>
      </c>
    </row>
    <row r="19" spans="1:9" x14ac:dyDescent="0.15">
      <c r="A19" s="52" t="s">
        <v>78</v>
      </c>
      <c r="B19" s="41">
        <f>SUMIFS(当月社保明细表!I:I,当月社保明细表!C:C,A19)</f>
        <v>4538.0599999999995</v>
      </c>
      <c r="C19" s="41">
        <f>SUMIFS(当月社保明细表!J:J,当月社保明细表!$C:$C,A19)</f>
        <v>1858.52</v>
      </c>
      <c r="D19" s="41">
        <f>SUMIFS(当月社保明细表!K:K,当月社保明细表!$C:$C,A19)</f>
        <v>6396.58</v>
      </c>
      <c r="E19" s="41">
        <f>SUMIFS(当月社保明细表!L:L,当月社保明细表!$C:$C,A19)</f>
        <v>2558.6320000000005</v>
      </c>
      <c r="F19" s="41">
        <f t="shared" si="0"/>
        <v>3837.9479999999994</v>
      </c>
      <c r="G19" s="42">
        <f>SUMIFS(总经理分摊计算!E:E,总经理分摊计算!A:A,$G$3,总经理分摊计算!C:C,A19)</f>
        <v>320.28000000000003</v>
      </c>
      <c r="H19" s="42">
        <f>SUMIFS(总经理分摊计算!E:E,总经理分摊计算!A:A,$H$3,总经理分摊计算!C:C,A19)</f>
        <v>0</v>
      </c>
      <c r="I19" s="41">
        <f t="shared" si="1"/>
        <v>4158.2279999999992</v>
      </c>
    </row>
    <row r="20" spans="1:9" x14ac:dyDescent="0.15">
      <c r="A20" s="52" t="s">
        <v>59</v>
      </c>
      <c r="B20" s="41">
        <f>SUMIFS(当月社保明细表!I:I,当月社保明细表!C:C,A20)</f>
        <v>1136.77</v>
      </c>
      <c r="C20" s="41">
        <f>SUMIFS(当月社保明细表!J:J,当月社保明细表!$C:$C,A20)</f>
        <v>464.63</v>
      </c>
      <c r="D20" s="41">
        <f>SUMIFS(当月社保明细表!K:K,当月社保明细表!$C:$C,A20)</f>
        <v>1601.4</v>
      </c>
      <c r="E20" s="41">
        <f>SUMIFS(当月社保明细表!L:L,当月社保明细表!$C:$C,A20)</f>
        <v>640.56000000000006</v>
      </c>
      <c r="F20" s="41">
        <f t="shared" si="0"/>
        <v>960.84</v>
      </c>
      <c r="G20" s="42">
        <f>SUMIFS(总经理分摊计算!E:E,总经理分摊计算!A:A,$G$3,总经理分摊计算!C:C,A20)</f>
        <v>137.26285714285714</v>
      </c>
      <c r="H20" s="42">
        <f>SUMIFS(总经理分摊计算!E:E,总经理分摊计算!A:A,$H$3,总经理分摊计算!C:C,A20)</f>
        <v>483.12599999999998</v>
      </c>
      <c r="I20" s="41">
        <f t="shared" si="1"/>
        <v>1581.2288571428571</v>
      </c>
    </row>
    <row r="21" spans="1:9" x14ac:dyDescent="0.15">
      <c r="A21" s="52" t="s">
        <v>57</v>
      </c>
      <c r="B21" s="41">
        <f>SUMIFS(当月社保明细表!I:I,当月社保明细表!C:C,A21)</f>
        <v>2282.56</v>
      </c>
      <c r="C21" s="41">
        <f>SUMIFS(当月社保明细表!J:J,当月社保明细表!$C:$C,A21)</f>
        <v>929.26</v>
      </c>
      <c r="D21" s="41">
        <f>SUMIFS(当月社保明细表!K:K,当月社保明细表!$C:$C,A21)</f>
        <v>3211.82</v>
      </c>
      <c r="E21" s="41">
        <f>SUMIFS(当月社保明细表!L:L,当月社保明细表!$C:$C,A21)</f>
        <v>1284.7280000000001</v>
      </c>
      <c r="F21" s="41">
        <f t="shared" si="0"/>
        <v>1927.0920000000001</v>
      </c>
      <c r="G21" s="42">
        <f>SUMIFS(总经理分摊计算!E:E,总经理分摊计算!A:A,$G$3,总经理分摊计算!C:C,A21)</f>
        <v>137.26285714285714</v>
      </c>
      <c r="H21" s="42">
        <f>SUMIFS(总经理分摊计算!E:E,总经理分摊计算!A:A,$H$3,总经理分摊计算!C:C,A21)</f>
        <v>0</v>
      </c>
      <c r="I21" s="41">
        <f t="shared" si="1"/>
        <v>2064.3548571428573</v>
      </c>
    </row>
    <row r="22" spans="1:9" x14ac:dyDescent="0.15">
      <c r="A22" s="52" t="s">
        <v>137</v>
      </c>
      <c r="B22" s="41">
        <f>SUMIFS(当月社保明细表!I:I,当月社保明细表!C:C,A22)</f>
        <v>3437.37</v>
      </c>
      <c r="C22" s="41">
        <f>SUMIFS(当月社保明细表!J:J,当月社保明细表!$C:$C,A22)</f>
        <v>1393.8899999999999</v>
      </c>
      <c r="D22" s="41">
        <f>SUMIFS(当月社保明细表!K:K,当月社保明细表!$C:$C,A22)</f>
        <v>4831.26</v>
      </c>
      <c r="E22" s="41">
        <f>SUMIFS(当月社保明细表!L:L,当月社保明细表!$C:$C,A22)</f>
        <v>1932.5040000000004</v>
      </c>
      <c r="F22" s="41">
        <f t="shared" si="0"/>
        <v>2898.7559999999999</v>
      </c>
      <c r="G22" s="42">
        <f>SUMIFS(总经理分摊计算!E:E,总经理分摊计算!A:A,$G$3,总经理分摊计算!C:C,A22)</f>
        <v>320.28000000000003</v>
      </c>
      <c r="H22" s="42">
        <f>SUMIFS(总经理分摊计算!E:E,总经理分摊计算!A:A,$H$3,总经理分摊计算!C:C,A22)</f>
        <v>0</v>
      </c>
      <c r="I22" s="41">
        <f t="shared" si="1"/>
        <v>3219.0360000000001</v>
      </c>
    </row>
    <row r="23" spans="1:9" x14ac:dyDescent="0.15">
      <c r="A23" s="52" t="s">
        <v>71</v>
      </c>
      <c r="B23" s="41">
        <f>SUMIFS(当月社保明细表!I:I,当月社保明细表!C:C,A23)</f>
        <v>3437.37</v>
      </c>
      <c r="C23" s="41">
        <f>SUMIFS(当月社保明细表!J:J,当月社保明细表!$C:$C,A23)</f>
        <v>1393.8899999999999</v>
      </c>
      <c r="D23" s="41">
        <f>SUMIFS(当月社保明细表!K:K,当月社保明细表!$C:$C,A23)</f>
        <v>4831.26</v>
      </c>
      <c r="E23" s="41">
        <f>SUMIFS(当月社保明细表!L:L,当月社保明细表!$C:$C,A23)</f>
        <v>1932.5040000000004</v>
      </c>
      <c r="F23" s="41">
        <f t="shared" si="0"/>
        <v>2898.7559999999999</v>
      </c>
      <c r="G23" s="42">
        <f>SUMIFS(总经理分摊计算!E:E,总经理分摊计算!A:A,$G$3,总经理分摊计算!C:C,A23)</f>
        <v>0</v>
      </c>
      <c r="H23" s="42">
        <f>SUMIFS(总经理分摊计算!E:E,总经理分摊计算!A:A,$H$3,总经理分摊计算!C:C,A23)</f>
        <v>322.084</v>
      </c>
      <c r="I23" s="41">
        <f t="shared" si="1"/>
        <v>3220.8399999999997</v>
      </c>
    </row>
    <row r="24" spans="1:9" x14ac:dyDescent="0.15">
      <c r="A24" s="52" t="s">
        <v>24</v>
      </c>
      <c r="B24" s="41">
        <f>SUMIFS(当月社保明细表!I:I,当月社保明细表!C:C,A24)</f>
        <v>4583.16</v>
      </c>
      <c r="C24" s="41">
        <f>SUMIFS(当月社保明细表!J:J,当月社保明细表!$C:$C,A24)</f>
        <v>1858.52</v>
      </c>
      <c r="D24" s="41">
        <f>SUMIFS(当月社保明细表!K:K,当月社保明细表!$C:$C,A24)</f>
        <v>6441.68</v>
      </c>
      <c r="E24" s="41">
        <f>SUMIFS(当月社保明细表!L:L,当月社保明细表!$C:$C,A24)</f>
        <v>2576.6720000000005</v>
      </c>
      <c r="F24" s="41">
        <f t="shared" si="0"/>
        <v>3865.0079999999998</v>
      </c>
      <c r="G24" s="42">
        <f>SUMIFS(总经理分摊计算!E:E,总经理分摊计算!A:A,$G$3,总经理分摊计算!C:C,A24)</f>
        <v>320.28000000000003</v>
      </c>
      <c r="H24" s="42">
        <f>SUMIFS(总经理分摊计算!E:E,总经理分摊计算!A:A,$H$3,总经理分摊计算!C:C,A24)</f>
        <v>0</v>
      </c>
      <c r="I24" s="41">
        <f t="shared" si="1"/>
        <v>4185.2879999999996</v>
      </c>
    </row>
    <row r="25" spans="1:9" x14ac:dyDescent="0.15">
      <c r="A25" s="52" t="s">
        <v>23</v>
      </c>
      <c r="B25" s="41">
        <f>SUMIFS(当月社保明细表!I:I,当月社保明细表!C:C,A25)</f>
        <v>3437.37</v>
      </c>
      <c r="C25" s="41">
        <f>SUMIFS(当月社保明细表!J:J,当月社保明细表!$C:$C,A25)</f>
        <v>1393.8899999999999</v>
      </c>
      <c r="D25" s="41">
        <f>SUMIFS(当月社保明细表!K:K,当月社保明细表!$C:$C,A25)</f>
        <v>4831.26</v>
      </c>
      <c r="E25" s="41">
        <f>SUMIFS(当月社保明细表!L:L,当月社保明细表!$C:$C,A25)</f>
        <v>1932.5040000000004</v>
      </c>
      <c r="F25" s="41">
        <f t="shared" si="0"/>
        <v>2898.7559999999999</v>
      </c>
      <c r="G25" s="42">
        <f>SUMIFS(总经理分摊计算!E:E,总经理分摊计算!A:A,$G$3,总经理分摊计算!C:C,A25)</f>
        <v>320.28000000000003</v>
      </c>
      <c r="H25" s="42">
        <f>SUMIFS(总经理分摊计算!E:E,总经理分摊计算!A:A,$H$3,总经理分摊计算!C:C,A25)</f>
        <v>0</v>
      </c>
      <c r="I25" s="41">
        <f t="shared" si="1"/>
        <v>3219.0360000000001</v>
      </c>
    </row>
    <row r="26" spans="1:9" x14ac:dyDescent="0.15">
      <c r="A26" s="52" t="s">
        <v>96</v>
      </c>
      <c r="B26" s="41">
        <f>SUMIFS(当月社保明细表!I:I,当月社保明细表!C:C,A26)</f>
        <v>3428.35</v>
      </c>
      <c r="C26" s="41">
        <f>SUMIFS(当月社保明细表!J:J,当月社保明细表!$C:$C,A26)</f>
        <v>1393.8899999999999</v>
      </c>
      <c r="D26" s="41">
        <f>SUMIFS(当月社保明细表!K:K,当月社保明细表!$C:$C,A26)</f>
        <v>4822.24</v>
      </c>
      <c r="E26" s="41">
        <f>SUMIFS(当月社保明细表!L:L,当月社保明细表!$C:$C,A26)</f>
        <v>1928.8960000000002</v>
      </c>
      <c r="F26" s="41">
        <f t="shared" si="0"/>
        <v>2893.3439999999996</v>
      </c>
      <c r="G26" s="42">
        <f>SUMIFS(总经理分摊计算!E:E,总经理分摊计算!A:A,$G$3,总经理分摊计算!C:C,A26)</f>
        <v>137.26285714285714</v>
      </c>
      <c r="H26" s="42">
        <f>SUMIFS(总经理分摊计算!E:E,总经理分摊计算!A:A,$H$3,总经理分摊计算!C:C,A26)</f>
        <v>0</v>
      </c>
      <c r="I26" s="41">
        <f t="shared" si="1"/>
        <v>3030.6068571428568</v>
      </c>
    </row>
    <row r="27" spans="1:9" x14ac:dyDescent="0.15">
      <c r="A27" s="52" t="s">
        <v>108</v>
      </c>
      <c r="B27" s="41">
        <f>SUMIFS(当月社保明细表!I:I,当月社保明细表!C:C,A27)</f>
        <v>5683.8499999999995</v>
      </c>
      <c r="C27" s="41">
        <f>SUMIFS(当月社保明细表!J:J,当月社保明细表!$C:$C,A27)</f>
        <v>2323.15</v>
      </c>
      <c r="D27" s="41">
        <f>SUMIFS(当月社保明细表!K:K,当月社保明细表!$C:$C,A27)</f>
        <v>8007</v>
      </c>
      <c r="E27" s="41">
        <f>SUMIFS(当月社保明细表!L:L,当月社保明细表!$C:$C,A27)</f>
        <v>3202.8</v>
      </c>
      <c r="F27" s="41">
        <f t="shared" si="0"/>
        <v>4804.2</v>
      </c>
      <c r="G27" s="42">
        <f>SUMIFS(总经理分摊计算!E:E,总经理分摊计算!A:A,$G$3,总经理分摊计算!C:C,A27)</f>
        <v>320.28000000000003</v>
      </c>
      <c r="H27" s="42">
        <f>SUMIFS(总经理分摊计算!E:E,总经理分摊计算!A:A,$H$3,总经理分摊计算!C:C,A27)</f>
        <v>0</v>
      </c>
      <c r="I27" s="41">
        <f t="shared" si="1"/>
        <v>5124.4799999999996</v>
      </c>
    </row>
    <row r="28" spans="1:9" x14ac:dyDescent="0.15">
      <c r="A28" s="52" t="s">
        <v>15</v>
      </c>
      <c r="B28" s="41">
        <f>SUMIFS(当月社保明细表!I:I,当月社保明细表!C:C,A28)</f>
        <v>3419.33</v>
      </c>
      <c r="C28" s="41">
        <f>SUMIFS(当月社保明细表!J:J,当月社保明细表!$C:$C,A28)</f>
        <v>1393.8899999999999</v>
      </c>
      <c r="D28" s="41">
        <f>SUMIFS(当月社保明细表!K:K,当月社保明细表!$C:$C,A28)</f>
        <v>4813.22</v>
      </c>
      <c r="E28" s="41">
        <f>SUMIFS(当月社保明细表!L:L,当月社保明细表!$C:$C,A28)</f>
        <v>1925.288</v>
      </c>
      <c r="F28" s="41">
        <f t="shared" si="0"/>
        <v>2887.9320000000002</v>
      </c>
      <c r="G28" s="42">
        <f>SUMIFS(总经理分摊计算!E:E,总经理分摊计算!A:A,$G$3,总经理分摊计算!C:C,A28)</f>
        <v>137.26285714285714</v>
      </c>
      <c r="H28" s="42">
        <f>SUMIFS(总经理分摊计算!E:E,总经理分摊计算!A:A,$H$3,总经理分摊计算!C:C,A28)</f>
        <v>483.12599999999998</v>
      </c>
      <c r="I28" s="41">
        <f t="shared" si="1"/>
        <v>3508.3208571428577</v>
      </c>
    </row>
    <row r="29" spans="1:9" x14ac:dyDescent="0.15">
      <c r="A29" s="52" t="s">
        <v>29</v>
      </c>
      <c r="B29" s="41">
        <f>SUMIFS(当月社保明细表!I:I,当月社保明细表!C:C,A29)</f>
        <v>2282.56</v>
      </c>
      <c r="C29" s="41">
        <f>SUMIFS(当月社保明细表!J:J,当月社保明细表!$C:$C,A29)</f>
        <v>929.26</v>
      </c>
      <c r="D29" s="41">
        <f>SUMIFS(当月社保明细表!K:K,当月社保明细表!$C:$C,A29)</f>
        <v>3211.82</v>
      </c>
      <c r="E29" s="41">
        <f>SUMIFS(当月社保明细表!L:L,当月社保明细表!$C:$C,A29)</f>
        <v>1284.7280000000001</v>
      </c>
      <c r="F29" s="41">
        <f t="shared" si="0"/>
        <v>1927.0920000000001</v>
      </c>
      <c r="G29" s="42">
        <f>SUMIFS(总经理分摊计算!E:E,总经理分摊计算!A:A,$G$3,总经理分摊计算!C:C,A29)</f>
        <v>320.28000000000003</v>
      </c>
      <c r="H29" s="42">
        <f>SUMIFS(总经理分摊计算!E:E,总经理分摊计算!A:A,$H$3,总经理分摊计算!C:C,A29)</f>
        <v>0</v>
      </c>
      <c r="I29" s="41">
        <f t="shared" si="1"/>
        <v>2247.3720000000003</v>
      </c>
    </row>
    <row r="30" spans="1:9" x14ac:dyDescent="0.15">
      <c r="A30" s="52" t="s">
        <v>66</v>
      </c>
      <c r="B30" s="41">
        <f>SUMIFS(当月社保明细表!I:I,当月社保明细表!C:C,A30)</f>
        <v>1136.77</v>
      </c>
      <c r="C30" s="41">
        <f>SUMIFS(当月社保明细表!J:J,当月社保明细表!$C:$C,A30)</f>
        <v>464.63</v>
      </c>
      <c r="D30" s="41">
        <f>SUMIFS(当月社保明细表!K:K,当月社保明细表!$C:$C,A30)</f>
        <v>1601.4</v>
      </c>
      <c r="E30" s="41">
        <f>SUMIFS(当月社保明细表!L:L,当月社保明细表!$C:$C,A30)</f>
        <v>640.56000000000006</v>
      </c>
      <c r="F30" s="41">
        <f t="shared" si="0"/>
        <v>960.84</v>
      </c>
      <c r="G30" s="42">
        <f>SUMIFS(总经理分摊计算!E:E,总经理分摊计算!A:A,$G$3,总经理分摊计算!C:C,A30)</f>
        <v>0</v>
      </c>
      <c r="H30" s="42">
        <f>SUMIFS(总经理分摊计算!E:E,总经理分摊计算!A:A,$H$3,总经理分摊计算!C:C,A30)</f>
        <v>322.084</v>
      </c>
      <c r="I30" s="41">
        <f t="shared" si="1"/>
        <v>1282.924</v>
      </c>
    </row>
    <row r="31" spans="1:9" x14ac:dyDescent="0.15">
      <c r="A31" s="52" t="s">
        <v>149</v>
      </c>
      <c r="B31" s="41">
        <f>SUMIFS(当月社保明细表!I:I,当月社保明细表!C:C,A31)</f>
        <v>1145.79</v>
      </c>
      <c r="C31" s="41">
        <f>SUMIFS(当月社保明细表!J:J,当月社保明细表!$C:$C,A31)</f>
        <v>464.63</v>
      </c>
      <c r="D31" s="41">
        <f>SUMIFS(当月社保明细表!K:K,当月社保明细表!$C:$C,A31)</f>
        <v>1610.42</v>
      </c>
      <c r="E31" s="41">
        <f>SUMIFS(当月社保明细表!L:L,当月社保明细表!$C:$C,A31)</f>
        <v>644.16800000000012</v>
      </c>
      <c r="F31" s="41">
        <f t="shared" si="0"/>
        <v>966.25199999999995</v>
      </c>
      <c r="G31" s="42">
        <f>SUMIFS(总经理分摊计算!E:E,总经理分摊计算!A:A,$G$3,总经理分摊计算!C:C,A31)</f>
        <v>320.28000000000003</v>
      </c>
      <c r="H31" s="42">
        <f>SUMIFS(总经理分摊计算!E:E,总经理分摊计算!A:A,$H$3,总经理分摊计算!C:C,A31)</f>
        <v>0</v>
      </c>
      <c r="I31" s="41">
        <f t="shared" si="1"/>
        <v>1286.5319999999999</v>
      </c>
    </row>
    <row r="32" spans="1:9" x14ac:dyDescent="0.15">
      <c r="A32" s="52" t="s">
        <v>18</v>
      </c>
      <c r="B32" s="41">
        <f>SUMIFS(当月社保明细表!I:I,当月社保明细表!C:C,A32)</f>
        <v>0</v>
      </c>
      <c r="C32" s="41">
        <f>SUMIFS(当月社保明细表!J:J,当月社保明细表!$C:$C,A32)</f>
        <v>0</v>
      </c>
      <c r="D32" s="41">
        <f>SUMIFS(当月社保明细表!K:K,当月社保明细表!$C:$C,A32)</f>
        <v>0</v>
      </c>
      <c r="E32" s="41">
        <f>SUMIFS(当月社保明细表!L:L,当月社保明细表!$C:$C,A32)</f>
        <v>0</v>
      </c>
      <c r="F32" s="41">
        <f t="shared" si="0"/>
        <v>0</v>
      </c>
      <c r="G32" s="42">
        <f>SUMIFS(总经理分摊计算!E:E,总经理分摊计算!A:A,$G$3,总经理分摊计算!C:C,A32)</f>
        <v>0</v>
      </c>
      <c r="H32" s="42">
        <f>SUMIFS(总经理分摊计算!E:E,总经理分摊计算!A:A,$H$3,总经理分摊计算!C:C,A32)</f>
        <v>0</v>
      </c>
      <c r="I32" s="41">
        <f t="shared" si="1"/>
        <v>0</v>
      </c>
    </row>
    <row r="33" spans="1:9" x14ac:dyDescent="0.15">
      <c r="A33" s="52" t="s">
        <v>166</v>
      </c>
      <c r="B33" s="41">
        <f>SUMIFS(当月社保明细表!I:I,当月社保明细表!C:C,A33)</f>
        <v>1145.79</v>
      </c>
      <c r="C33" s="41">
        <f>SUMIFS(当月社保明细表!J:J,当月社保明细表!$C:$C,A33)</f>
        <v>464.63</v>
      </c>
      <c r="D33" s="41">
        <f>SUMIFS(当月社保明细表!K:K,当月社保明细表!$C:$C,A33)</f>
        <v>1610.42</v>
      </c>
      <c r="E33" s="41">
        <f>SUMIFS(当月社保明细表!L:L,当月社保明细表!$C:$C,A33)</f>
        <v>644.16800000000012</v>
      </c>
      <c r="F33" s="41">
        <f t="shared" si="0"/>
        <v>966.25199999999995</v>
      </c>
      <c r="G33" s="42">
        <f>SUMIFS(总经理分摊计算!E:E,总经理分摊计算!A:A,$G$3,总经理分摊计算!C:C,A33)</f>
        <v>0</v>
      </c>
      <c r="H33" s="42">
        <f>SUMIFS(总经理分摊计算!E:E,总经理分摊计算!A:A,$H$3,总经理分摊计算!C:C,A33)</f>
        <v>322.084</v>
      </c>
      <c r="I33" s="41">
        <f t="shared" si="1"/>
        <v>1288.336</v>
      </c>
    </row>
    <row r="34" spans="1:9" x14ac:dyDescent="0.15">
      <c r="A34" s="52" t="s">
        <v>173</v>
      </c>
      <c r="B34" s="41">
        <f>SUMIFS(当月社保明细表!I:I,当月社保明细表!C:C,A34)</f>
        <v>1145.79</v>
      </c>
      <c r="C34" s="41">
        <f>SUMIFS(当月社保明细表!J:J,当月社保明细表!$C:$C,A34)</f>
        <v>464.63</v>
      </c>
      <c r="D34" s="41">
        <f>SUMIFS(当月社保明细表!K:K,当月社保明细表!$C:$C,A34)</f>
        <v>1610.42</v>
      </c>
      <c r="E34" s="41">
        <f>SUMIFS(当月社保明细表!L:L,当月社保明细表!$C:$C,A34)</f>
        <v>644.16800000000012</v>
      </c>
      <c r="F34" s="41">
        <f t="shared" si="0"/>
        <v>966.25199999999995</v>
      </c>
      <c r="G34" s="42">
        <f>SUMIFS(总经理分摊计算!E:E,总经理分摊计算!A:A,$G$3,总经理分摊计算!C:C,A34)</f>
        <v>137.26285714285714</v>
      </c>
      <c r="H34" s="42">
        <f>SUMIFS(总经理分摊计算!E:E,总经理分摊计算!A:A,$H$3,总经理分摊计算!C:C,A34)</f>
        <v>480.42</v>
      </c>
      <c r="I34" s="41">
        <f t="shared" si="1"/>
        <v>1583.9348571428573</v>
      </c>
    </row>
    <row r="35" spans="1:9" x14ac:dyDescent="0.15">
      <c r="A35" s="52" t="s">
        <v>47</v>
      </c>
      <c r="B35" s="41">
        <f>SUMIFS(当月社保明细表!I:I,当月社保明细表!C:C,A35)</f>
        <v>3428.35</v>
      </c>
      <c r="C35" s="41">
        <f>SUMIFS(当月社保明细表!J:J,当月社保明细表!$C:$C,A35)</f>
        <v>1393.8899999999999</v>
      </c>
      <c r="D35" s="41">
        <f>SUMIFS(当月社保明细表!K:K,当月社保明细表!$C:$C,A35)</f>
        <v>4822.24</v>
      </c>
      <c r="E35" s="41">
        <f>SUMIFS(当月社保明细表!L:L,当月社保明细表!$C:$C,A35)</f>
        <v>1928.8960000000002</v>
      </c>
      <c r="F35" s="41">
        <f t="shared" si="0"/>
        <v>2893.3439999999996</v>
      </c>
      <c r="G35" s="42">
        <f>SUMIFS(总经理分摊计算!E:E,总经理分摊计算!A:A,$G$3,总经理分摊计算!C:C,A35)</f>
        <v>0</v>
      </c>
      <c r="H35" s="42">
        <f>SUMIFS(总经理分摊计算!E:E,总经理分摊计算!A:A,$H$3,总经理分摊计算!C:C,A35)</f>
        <v>0</v>
      </c>
      <c r="I35" s="41">
        <f t="shared" si="1"/>
        <v>2893.3439999999996</v>
      </c>
    </row>
    <row r="36" spans="1:9" x14ac:dyDescent="0.15">
      <c r="A36" s="52" t="s">
        <v>26</v>
      </c>
      <c r="B36" s="41">
        <f>SUMIFS(当月社保明细表!I:I,当月社保明细表!C:C,A36)</f>
        <v>4565.12</v>
      </c>
      <c r="C36" s="41">
        <f>SUMIFS(当月社保明细表!J:J,当月社保明细表!$C:$C,A36)</f>
        <v>1858.52</v>
      </c>
      <c r="D36" s="41">
        <f>SUMIFS(当月社保明细表!K:K,当月社保明细表!$C:$C,A36)</f>
        <v>6423.6399999999994</v>
      </c>
      <c r="E36" s="41">
        <f>SUMIFS(当月社保明细表!L:L,当月社保明细表!$C:$C,A36)</f>
        <v>2569.4560000000001</v>
      </c>
      <c r="F36" s="41">
        <f t="shared" si="0"/>
        <v>3854.1839999999993</v>
      </c>
      <c r="G36" s="42">
        <f>SUMIFS(总经理分摊计算!E:E,总经理分摊计算!A:A,$G$3,总经理分摊计算!C:C,A36)</f>
        <v>0</v>
      </c>
      <c r="H36" s="42">
        <f>SUMIFS(总经理分摊计算!E:E,总经理分摊计算!A:A,$H$3,总经理分摊计算!C:C,A36)</f>
        <v>0</v>
      </c>
      <c r="I36" s="41">
        <f t="shared" si="1"/>
        <v>3854.1839999999993</v>
      </c>
    </row>
    <row r="37" spans="1:9" x14ac:dyDescent="0.15">
      <c r="A37" s="52" t="s">
        <v>32</v>
      </c>
      <c r="B37" s="41">
        <f>SUMIFS(当月社保明细表!I:I,当月社保明细表!C:C,A37)</f>
        <v>5683.85</v>
      </c>
      <c r="C37" s="41">
        <f>SUMIFS(当月社保明细表!J:J,当月社保明细表!$C:$C,A37)</f>
        <v>2323.15</v>
      </c>
      <c r="D37" s="41">
        <f>SUMIFS(当月社保明细表!K:K,当月社保明细表!$C:$C,A37)</f>
        <v>8007</v>
      </c>
      <c r="E37" s="41">
        <f>SUMIFS(当月社保明细表!L:L,当月社保明细表!$C:$C,A37)</f>
        <v>3202.8</v>
      </c>
      <c r="F37" s="41">
        <f t="shared" si="0"/>
        <v>4804.2</v>
      </c>
      <c r="G37" s="42">
        <f>SUMIFS(总经理分摊计算!E:E,总经理分摊计算!A:A,$G$3,总经理分摊计算!C:C,A37)</f>
        <v>0</v>
      </c>
      <c r="H37" s="42">
        <f>SUMIFS(总经理分摊计算!E:E,总经理分摊计算!A:A,$H$3,总经理分摊计算!C:C,A37)</f>
        <v>0</v>
      </c>
      <c r="I37" s="41">
        <f t="shared" si="1"/>
        <v>0</v>
      </c>
    </row>
    <row r="38" spans="1:9" x14ac:dyDescent="0.15">
      <c r="A38" s="52" t="s">
        <v>40</v>
      </c>
      <c r="B38" s="41">
        <f>SUMIFS(当月社保明细表!I:I,当月社保明细表!C:C,A38)</f>
        <v>3428.35</v>
      </c>
      <c r="C38" s="41">
        <f>SUMIFS(当月社保明细表!J:J,当月社保明细表!$C:$C,A38)</f>
        <v>1393.8899999999999</v>
      </c>
      <c r="D38" s="41">
        <f>SUMIFS(当月社保明细表!K:K,当月社保明细表!$C:$C,A38)</f>
        <v>4822.24</v>
      </c>
      <c r="E38" s="41">
        <f>SUMIFS(当月社保明细表!L:L,当月社保明细表!$C:$C,A38)</f>
        <v>1928.8960000000002</v>
      </c>
      <c r="F38" s="41">
        <f t="shared" si="0"/>
        <v>2893.3439999999996</v>
      </c>
      <c r="G38" s="42">
        <f>SUMIFS(总经理分摊计算!E:E,总经理分摊计算!A:A,$G$3,总经理分摊计算!C:C,A38)</f>
        <v>0</v>
      </c>
      <c r="H38" s="42">
        <f>SUMIFS(总经理分摊计算!E:E,总经理分摊计算!A:A,$H$3,总经理分摊计算!C:C,A38)</f>
        <v>0</v>
      </c>
      <c r="I38" s="41">
        <f t="shared" si="1"/>
        <v>0</v>
      </c>
    </row>
    <row r="39" spans="1:9" x14ac:dyDescent="0.15">
      <c r="A39" s="52" t="s">
        <v>56</v>
      </c>
      <c r="B39" s="41">
        <f>SUMIFS(当月社保明细表!I:I,当月社保明细表!C:C,A39)</f>
        <v>2282.56</v>
      </c>
      <c r="C39" s="41">
        <f>SUMIFS(当月社保明细表!J:J,当月社保明细表!$C:$C,A39)</f>
        <v>1393.8899999999999</v>
      </c>
      <c r="D39" s="41">
        <f>SUMIFS(当月社保明细表!K:K,当月社保明细表!$C:$C,A39)</f>
        <v>3676.4500000000003</v>
      </c>
      <c r="E39" s="41">
        <f>SUMIFS(当月社保明细表!L:L,当月社保明细表!$C:$C,A39)</f>
        <v>3676.4500000000003</v>
      </c>
      <c r="F39" s="41">
        <f t="shared" si="0"/>
        <v>0</v>
      </c>
      <c r="G39" s="42">
        <f>SUMIFS(总经理分摊计算!E:E,总经理分摊计算!A:A,$G$3,总经理分摊计算!C:C,A39)</f>
        <v>0</v>
      </c>
      <c r="H39" s="42">
        <f>SUMIFS(总经理分摊计算!E:E,总经理分摊计算!A:A,$H$3,总经理分摊计算!C:C,A39)</f>
        <v>0</v>
      </c>
      <c r="I39" s="41">
        <f t="shared" si="1"/>
        <v>0</v>
      </c>
    </row>
    <row r="40" spans="1:9" x14ac:dyDescent="0.15">
      <c r="A40" s="53"/>
    </row>
    <row r="41" spans="1:9" x14ac:dyDescent="0.15">
      <c r="A41" s="53"/>
    </row>
    <row r="42" spans="1:9" x14ac:dyDescent="0.15">
      <c r="A42" s="53"/>
    </row>
    <row r="43" spans="1:9" x14ac:dyDescent="0.15">
      <c r="A43" s="53"/>
    </row>
    <row r="44" spans="1:9" x14ac:dyDescent="0.15">
      <c r="A44" s="53"/>
    </row>
    <row r="45" spans="1:9" x14ac:dyDescent="0.15">
      <c r="A45" s="53"/>
    </row>
    <row r="46" spans="1:9" x14ac:dyDescent="0.15">
      <c r="A46" s="53"/>
    </row>
    <row r="47" spans="1:9" x14ac:dyDescent="0.15">
      <c r="A47" s="53"/>
    </row>
    <row r="48" spans="1:9" x14ac:dyDescent="0.15">
      <c r="A48" s="53"/>
    </row>
    <row r="49" spans="1:1" x14ac:dyDescent="0.15">
      <c r="A49" s="53"/>
    </row>
    <row r="50" spans="1:1" x14ac:dyDescent="0.15">
      <c r="A50" s="53"/>
    </row>
    <row r="51" spans="1:1" x14ac:dyDescent="0.15">
      <c r="A51" s="53"/>
    </row>
    <row r="52" spans="1:1" x14ac:dyDescent="0.15">
      <c r="A52" s="53"/>
    </row>
    <row r="53" spans="1:1" x14ac:dyDescent="0.15">
      <c r="A53" s="53"/>
    </row>
    <row r="54" spans="1:1" x14ac:dyDescent="0.15">
      <c r="A54" s="53"/>
    </row>
    <row r="55" spans="1:1" x14ac:dyDescent="0.15">
      <c r="A55" s="53"/>
    </row>
    <row r="56" spans="1:1" x14ac:dyDescent="0.15">
      <c r="A56" s="53"/>
    </row>
    <row r="57" spans="1:1" x14ac:dyDescent="0.15">
      <c r="A57" s="53"/>
    </row>
    <row r="58" spans="1:1" x14ac:dyDescent="0.15">
      <c r="A58" s="53"/>
    </row>
    <row r="59" spans="1:1" x14ac:dyDescent="0.15">
      <c r="A59" s="53"/>
    </row>
    <row r="60" spans="1:1" x14ac:dyDescent="0.15">
      <c r="A60" s="53"/>
    </row>
    <row r="61" spans="1:1" x14ac:dyDescent="0.15">
      <c r="A61" s="53"/>
    </row>
    <row r="62" spans="1:1" x14ac:dyDescent="0.15">
      <c r="A62" s="53"/>
    </row>
    <row r="63" spans="1:1" x14ac:dyDescent="0.15">
      <c r="A63" s="53"/>
    </row>
    <row r="64" spans="1:1" x14ac:dyDescent="0.15">
      <c r="A64" s="53"/>
    </row>
    <row r="65" spans="1:1" x14ac:dyDescent="0.15">
      <c r="A65" s="53"/>
    </row>
    <row r="66" spans="1:1" x14ac:dyDescent="0.15">
      <c r="A66" s="53"/>
    </row>
    <row r="67" spans="1:1" x14ac:dyDescent="0.15">
      <c r="A67" s="53"/>
    </row>
    <row r="68" spans="1:1" x14ac:dyDescent="0.15">
      <c r="A68" s="53"/>
    </row>
    <row r="69" spans="1:1" x14ac:dyDescent="0.15">
      <c r="A69" s="53"/>
    </row>
    <row r="70" spans="1:1" x14ac:dyDescent="0.15">
      <c r="A70" s="53"/>
    </row>
    <row r="71" spans="1:1" x14ac:dyDescent="0.15">
      <c r="A71" s="53"/>
    </row>
    <row r="72" spans="1:1" x14ac:dyDescent="0.15">
      <c r="A72" s="53"/>
    </row>
    <row r="73" spans="1:1" x14ac:dyDescent="0.15">
      <c r="A73" s="53"/>
    </row>
    <row r="74" spans="1:1" x14ac:dyDescent="0.15">
      <c r="A74" s="53"/>
    </row>
    <row r="75" spans="1:1" x14ac:dyDescent="0.15">
      <c r="A75" s="53"/>
    </row>
    <row r="76" spans="1:1" x14ac:dyDescent="0.15">
      <c r="A76" s="53"/>
    </row>
    <row r="77" spans="1:1" x14ac:dyDescent="0.15">
      <c r="A77" s="53"/>
    </row>
    <row r="78" spans="1:1" x14ac:dyDescent="0.15">
      <c r="A78" s="53"/>
    </row>
    <row r="79" spans="1:1" x14ac:dyDescent="0.15">
      <c r="A79" s="53"/>
    </row>
    <row r="80" spans="1:1" x14ac:dyDescent="0.15">
      <c r="A80" s="53"/>
    </row>
    <row r="81" spans="1:1" x14ac:dyDescent="0.15">
      <c r="A81" s="53"/>
    </row>
    <row r="82" spans="1:1" x14ac:dyDescent="0.15">
      <c r="A82" s="53"/>
    </row>
    <row r="83" spans="1:1" x14ac:dyDescent="0.15">
      <c r="A83" s="53"/>
    </row>
    <row r="84" spans="1:1" x14ac:dyDescent="0.15">
      <c r="A84" s="53"/>
    </row>
    <row r="85" spans="1:1" x14ac:dyDescent="0.15">
      <c r="A85" s="53"/>
    </row>
    <row r="86" spans="1:1" x14ac:dyDescent="0.15">
      <c r="A86" s="53"/>
    </row>
    <row r="87" spans="1:1" x14ac:dyDescent="0.15">
      <c r="A87" s="53"/>
    </row>
    <row r="88" spans="1:1" x14ac:dyDescent="0.15">
      <c r="A88" s="53"/>
    </row>
    <row r="89" spans="1:1" x14ac:dyDescent="0.15">
      <c r="A89" s="53"/>
    </row>
    <row r="90" spans="1:1" x14ac:dyDescent="0.15">
      <c r="A90" s="53"/>
    </row>
    <row r="91" spans="1:1" x14ac:dyDescent="0.15">
      <c r="A91" s="53"/>
    </row>
    <row r="92" spans="1:1" x14ac:dyDescent="0.15">
      <c r="A92" s="53"/>
    </row>
    <row r="93" spans="1:1" x14ac:dyDescent="0.15">
      <c r="A93" s="53"/>
    </row>
    <row r="94" spans="1:1" x14ac:dyDescent="0.15">
      <c r="A94" s="53"/>
    </row>
    <row r="95" spans="1:1" x14ac:dyDescent="0.15">
      <c r="A95" s="53"/>
    </row>
    <row r="96" spans="1:1" x14ac:dyDescent="0.15">
      <c r="A96" s="53"/>
    </row>
    <row r="97" spans="1:1" x14ac:dyDescent="0.15">
      <c r="A97" s="53"/>
    </row>
    <row r="98" spans="1:1" x14ac:dyDescent="0.15">
      <c r="A98" s="53"/>
    </row>
    <row r="99" spans="1:1" x14ac:dyDescent="0.15">
      <c r="A99" s="53"/>
    </row>
    <row r="100" spans="1:1" x14ac:dyDescent="0.15">
      <c r="A100" s="53"/>
    </row>
    <row r="101" spans="1:1" x14ac:dyDescent="0.15">
      <c r="A101" s="53"/>
    </row>
    <row r="102" spans="1:1" x14ac:dyDescent="0.15">
      <c r="A102" s="53"/>
    </row>
    <row r="103" spans="1:1" x14ac:dyDescent="0.15">
      <c r="A103" s="53"/>
    </row>
    <row r="104" spans="1:1" x14ac:dyDescent="0.15">
      <c r="A104" s="53"/>
    </row>
    <row r="105" spans="1:1" x14ac:dyDescent="0.15">
      <c r="A105" s="53"/>
    </row>
    <row r="106" spans="1:1" x14ac:dyDescent="0.15">
      <c r="A106" s="53"/>
    </row>
    <row r="107" spans="1:1" x14ac:dyDescent="0.15">
      <c r="A107" s="53"/>
    </row>
    <row r="108" spans="1:1" x14ac:dyDescent="0.15">
      <c r="A108" s="53"/>
    </row>
    <row r="109" spans="1:1" x14ac:dyDescent="0.15">
      <c r="A109" s="53"/>
    </row>
    <row r="110" spans="1:1" x14ac:dyDescent="0.15">
      <c r="A110" s="53"/>
    </row>
    <row r="111" spans="1:1" x14ac:dyDescent="0.15">
      <c r="A111" s="53"/>
    </row>
    <row r="112" spans="1:1" x14ac:dyDescent="0.15">
      <c r="A112" s="53"/>
    </row>
    <row r="113" spans="1:1" x14ac:dyDescent="0.15">
      <c r="A113" s="53"/>
    </row>
    <row r="114" spans="1:1" x14ac:dyDescent="0.15">
      <c r="A114" s="53"/>
    </row>
    <row r="115" spans="1:1" x14ac:dyDescent="0.15">
      <c r="A115" s="53"/>
    </row>
    <row r="116" spans="1:1" x14ac:dyDescent="0.15">
      <c r="A116" s="53"/>
    </row>
    <row r="117" spans="1:1" x14ac:dyDescent="0.15">
      <c r="A117" s="53"/>
    </row>
    <row r="118" spans="1:1" x14ac:dyDescent="0.15">
      <c r="A118" s="53"/>
    </row>
    <row r="119" spans="1:1" x14ac:dyDescent="0.15">
      <c r="A119" s="53"/>
    </row>
    <row r="120" spans="1:1" x14ac:dyDescent="0.15">
      <c r="A120" s="53"/>
    </row>
    <row r="121" spans="1:1" x14ac:dyDescent="0.15">
      <c r="A121" s="53"/>
    </row>
    <row r="122" spans="1:1" x14ac:dyDescent="0.15">
      <c r="A122" s="53"/>
    </row>
    <row r="123" spans="1:1" x14ac:dyDescent="0.15">
      <c r="A123" s="53"/>
    </row>
    <row r="124" spans="1:1" x14ac:dyDescent="0.15">
      <c r="A124" s="53"/>
    </row>
    <row r="125" spans="1:1" x14ac:dyDescent="0.15">
      <c r="A125" s="53"/>
    </row>
    <row r="126" spans="1:1" x14ac:dyDescent="0.15">
      <c r="A126" s="53"/>
    </row>
    <row r="127" spans="1:1" x14ac:dyDescent="0.15">
      <c r="A127" s="53"/>
    </row>
    <row r="128" spans="1:1" x14ac:dyDescent="0.15">
      <c r="A128" s="53"/>
    </row>
    <row r="129" spans="1:1" x14ac:dyDescent="0.15">
      <c r="A129" s="53"/>
    </row>
    <row r="130" spans="1:1" x14ac:dyDescent="0.15">
      <c r="A130" s="53"/>
    </row>
    <row r="131" spans="1:1" x14ac:dyDescent="0.15">
      <c r="A131" s="53"/>
    </row>
    <row r="132" spans="1:1" x14ac:dyDescent="0.15">
      <c r="A132" s="53"/>
    </row>
    <row r="133" spans="1:1" x14ac:dyDescent="0.15">
      <c r="A133" s="53"/>
    </row>
    <row r="134" spans="1:1" x14ac:dyDescent="0.15">
      <c r="A134" s="53"/>
    </row>
    <row r="135" spans="1:1" x14ac:dyDescent="0.15">
      <c r="A135" s="53"/>
    </row>
    <row r="136" spans="1:1" x14ac:dyDescent="0.15">
      <c r="A136" s="53"/>
    </row>
    <row r="137" spans="1:1" x14ac:dyDescent="0.15">
      <c r="A137" s="53"/>
    </row>
    <row r="138" spans="1:1" x14ac:dyDescent="0.15">
      <c r="A138" s="53"/>
    </row>
  </sheetData>
  <phoneticPr fontId="13" type="noConversion"/>
  <conditionalFormatting sqref="A4:A7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当月社保明细表</vt:lpstr>
      <vt:lpstr>总经理分摊计算</vt:lpstr>
      <vt:lpstr>门店统计表成本分摊表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k16921</cp:lastModifiedBy>
  <dcterms:created xsi:type="dcterms:W3CDTF">2023-05-12T11:15:00Z</dcterms:created>
  <dcterms:modified xsi:type="dcterms:W3CDTF">2025-08-05T10:50:12Z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A4FCB7FF42394410BA9D9B0E3B8E823A_13</vt:lpwstr>
  </property>
</Properties>
</file>