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7\A-c日常操作\A-c-⑤业务操作-6个版块\"/>
    </mc:Choice>
  </mc:AlternateContent>
  <xr:revisionPtr revIDLastSave="0" documentId="13_ncr:1_{A669363A-9742-45FE-8CD5-A8BDA47DB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录入" sheetId="1" r:id="rId1"/>
    <sheet name="原字段" sheetId="2" r:id="rId2"/>
    <sheet name="新字段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0" i="3" l="1"/>
  <c r="AR10" i="3"/>
  <c r="AQ10" i="3"/>
  <c r="AP10" i="3"/>
  <c r="AO10" i="3"/>
  <c r="AN10" i="3"/>
  <c r="AS9" i="3"/>
  <c r="AR9" i="3"/>
  <c r="AQ9" i="3"/>
  <c r="AP9" i="3"/>
  <c r="AO9" i="3"/>
  <c r="AN9" i="3"/>
  <c r="AS8" i="3"/>
  <c r="AR8" i="3"/>
  <c r="AQ8" i="3"/>
  <c r="AP8" i="3"/>
  <c r="AO8" i="3"/>
  <c r="AN8" i="3"/>
  <c r="AS7" i="3"/>
  <c r="AR7" i="3"/>
  <c r="AQ7" i="3"/>
  <c r="AP7" i="3"/>
  <c r="AO7" i="3"/>
  <c r="AN7" i="3"/>
  <c r="AS6" i="3"/>
  <c r="AR6" i="3"/>
  <c r="AQ6" i="3"/>
  <c r="AP6" i="3"/>
  <c r="AO6" i="3"/>
  <c r="AN6" i="3"/>
  <c r="AS5" i="3"/>
  <c r="AR5" i="3"/>
  <c r="AQ5" i="3"/>
  <c r="AP5" i="3"/>
  <c r="AO5" i="3"/>
  <c r="AN5" i="3"/>
  <c r="AS4" i="3"/>
  <c r="AR4" i="3"/>
  <c r="AQ4" i="3"/>
  <c r="AP4" i="3"/>
  <c r="AO4" i="3"/>
  <c r="AN4" i="3"/>
  <c r="AS3" i="3"/>
  <c r="AR3" i="3"/>
  <c r="AQ3" i="3"/>
  <c r="AP3" i="3"/>
  <c r="AO3" i="3"/>
  <c r="AN3" i="3"/>
  <c r="AU18" i="2"/>
  <c r="AT18" i="2"/>
  <c r="AS18" i="2"/>
  <c r="AR18" i="2"/>
  <c r="AQ18" i="2"/>
  <c r="AP18" i="2"/>
  <c r="AO18" i="2"/>
  <c r="AN18" i="2"/>
  <c r="AU17" i="2"/>
  <c r="AT17" i="2"/>
  <c r="AS17" i="2"/>
  <c r="AR17" i="2"/>
  <c r="AQ17" i="2"/>
  <c r="AP17" i="2"/>
  <c r="AO17" i="2"/>
  <c r="AN17" i="2"/>
  <c r="AU16" i="2"/>
  <c r="AT16" i="2"/>
  <c r="AS16" i="2"/>
  <c r="AR16" i="2"/>
  <c r="AQ16" i="2"/>
  <c r="AP16" i="2"/>
  <c r="AO16" i="2"/>
  <c r="AN16" i="2"/>
  <c r="AU15" i="2"/>
  <c r="AT15" i="2"/>
  <c r="AS15" i="2"/>
  <c r="AR15" i="2"/>
  <c r="AQ15" i="2"/>
  <c r="AP15" i="2"/>
  <c r="AO15" i="2"/>
  <c r="AN15" i="2"/>
  <c r="AU14" i="2"/>
  <c r="AT14" i="2"/>
  <c r="AS14" i="2"/>
  <c r="AR14" i="2"/>
  <c r="AQ14" i="2"/>
  <c r="AP14" i="2"/>
  <c r="AO14" i="2"/>
  <c r="AN14" i="2"/>
  <c r="AU13" i="2"/>
  <c r="AT13" i="2"/>
  <c r="AS13" i="2"/>
  <c r="AR13" i="2"/>
  <c r="AQ13" i="2"/>
  <c r="AP13" i="2"/>
  <c r="AO13" i="2"/>
  <c r="AN13" i="2"/>
  <c r="AU12" i="2"/>
  <c r="AT12" i="2"/>
  <c r="AS12" i="2"/>
  <c r="AR12" i="2"/>
  <c r="AQ12" i="2"/>
  <c r="AP12" i="2"/>
  <c r="AO12" i="2"/>
  <c r="AN12" i="2"/>
  <c r="AU11" i="2"/>
  <c r="AT11" i="2"/>
  <c r="AS11" i="2"/>
  <c r="AR11" i="2"/>
  <c r="AQ11" i="2"/>
  <c r="AP11" i="2"/>
  <c r="AO11" i="2"/>
  <c r="AN11" i="2"/>
  <c r="AU10" i="2"/>
  <c r="AT10" i="2"/>
  <c r="AS10" i="2"/>
  <c r="AR10" i="2"/>
  <c r="AQ10" i="2"/>
  <c r="AP10" i="2"/>
  <c r="AO10" i="2"/>
  <c r="AN10" i="2"/>
  <c r="AU9" i="2"/>
  <c r="AT9" i="2"/>
  <c r="AS9" i="2"/>
  <c r="AR9" i="2"/>
  <c r="AQ9" i="2"/>
  <c r="AP9" i="2"/>
  <c r="AO9" i="2"/>
  <c r="AN9" i="2"/>
  <c r="AU8" i="2"/>
  <c r="AT8" i="2"/>
  <c r="AS8" i="2"/>
  <c r="AR8" i="2"/>
  <c r="AQ8" i="2"/>
  <c r="AP8" i="2"/>
  <c r="AO8" i="2"/>
  <c r="AN8" i="2"/>
  <c r="AU7" i="2"/>
  <c r="AT7" i="2"/>
  <c r="AS7" i="2"/>
  <c r="AR7" i="2"/>
  <c r="AQ7" i="2"/>
  <c r="AP7" i="2"/>
  <c r="AO7" i="2"/>
  <c r="AN7" i="2"/>
  <c r="AU6" i="2"/>
  <c r="AT6" i="2"/>
  <c r="AS6" i="2"/>
  <c r="AR6" i="2"/>
  <c r="AQ6" i="2"/>
  <c r="AP6" i="2"/>
  <c r="AO6" i="2"/>
  <c r="AN6" i="2"/>
  <c r="AU5" i="2"/>
  <c r="AT5" i="2"/>
  <c r="AS5" i="2"/>
  <c r="AR5" i="2"/>
  <c r="AQ5" i="2"/>
  <c r="AP5" i="2"/>
  <c r="AO5" i="2"/>
  <c r="AN5" i="2"/>
  <c r="AU4" i="2"/>
  <c r="AT4" i="2"/>
  <c r="AS4" i="2"/>
  <c r="AR4" i="2"/>
  <c r="AQ4" i="2"/>
  <c r="AP4" i="2"/>
  <c r="AO4" i="2"/>
  <c r="AN4" i="2"/>
</calcChain>
</file>

<file path=xl/sharedStrings.xml><?xml version="1.0" encoding="utf-8"?>
<sst xmlns="http://schemas.openxmlformats.org/spreadsheetml/2006/main" count="896" uniqueCount="289">
  <si>
    <t>✴✴业绩捷报✴✴</t>
  </si>
  <si>
    <t>⏩店名：川音店</t>
  </si>
  <si>
    <t>⏩金三角： 太阳队</t>
  </si>
  <si>
    <t>⏩顾客姓名：郭霞</t>
  </si>
  <si>
    <t>⏩健康师：贺丽</t>
  </si>
  <si>
    <t>⏩活动方案：女神卡</t>
  </si>
  <si>
    <t>⏩跟单配合：曾经理</t>
  </si>
  <si>
    <t>⏩业绩：1990</t>
  </si>
  <si>
    <t>⏩实付：1990</t>
  </si>
  <si>
    <t>⏩欠款：</t>
  </si>
  <si>
    <t>⏩抵扣：</t>
  </si>
  <si>
    <t>⏩来源：19.9</t>
  </si>
  <si>
    <t>⏩是否属于升单：</t>
  </si>
  <si>
    <t>⏩简介：郭姐是我们的新顾客，今天邀约到店做护理，丽丽在护理过程中给姐姐分享企业文化，邀请道曾经理给到福利，顾客很感兴趣爽快成交，顾客私密档案已经了解到65%，感谢顾客的支持和信任，曾经理辛苦了丽丽真棒川音店加油，我们还在努力中✊✊✊请家人们给我们打气加油👏👏👏等待我们的捷报✌✌✌✌</t>
  </si>
  <si>
    <t>原来</t>
    <phoneticPr fontId="1" type="noConversion"/>
  </si>
  <si>
    <t>新的</t>
    <phoneticPr fontId="1" type="noConversion"/>
  </si>
  <si>
    <t>店名</t>
    <phoneticPr fontId="1" type="noConversion"/>
  </si>
  <si>
    <t>单据门店</t>
    <phoneticPr fontId="1" type="noConversion"/>
  </si>
  <si>
    <t>金三角</t>
    <phoneticPr fontId="1" type="noConversion"/>
  </si>
  <si>
    <t>每月设置</t>
    <phoneticPr fontId="1" type="noConversion"/>
  </si>
  <si>
    <t>选择</t>
    <phoneticPr fontId="1" type="noConversion"/>
  </si>
  <si>
    <t>顾客姓名</t>
    <phoneticPr fontId="1" type="noConversion"/>
  </si>
  <si>
    <t>情况①：会员</t>
    <phoneticPr fontId="1" type="noConversion"/>
  </si>
  <si>
    <t>情况②：非会员</t>
    <phoneticPr fontId="1" type="noConversion"/>
  </si>
  <si>
    <t>先建档案</t>
    <phoneticPr fontId="1" type="noConversion"/>
  </si>
  <si>
    <t>健康师</t>
    <phoneticPr fontId="1" type="noConversion"/>
  </si>
  <si>
    <t>判断</t>
    <phoneticPr fontId="1" type="noConversion"/>
  </si>
  <si>
    <t>①选择参与人</t>
    <phoneticPr fontId="1" type="noConversion"/>
  </si>
  <si>
    <t>②输入每个人的划分业绩金额</t>
    <phoneticPr fontId="1" type="noConversion"/>
  </si>
  <si>
    <t>手动</t>
    <phoneticPr fontId="1" type="noConversion"/>
  </si>
  <si>
    <t>核算+判断</t>
    <phoneticPr fontId="1" type="noConversion"/>
  </si>
  <si>
    <t>④比如播报呈现3个人名，可以不呈现每个人的金额</t>
    <phoneticPr fontId="1" type="noConversion"/>
  </si>
  <si>
    <t>数据录入</t>
    <phoneticPr fontId="1" type="noConversion"/>
  </si>
  <si>
    <t>会员档案的建立-插件/流程</t>
    <phoneticPr fontId="1" type="noConversion"/>
  </si>
  <si>
    <t>品项</t>
    <phoneticPr fontId="1" type="noConversion"/>
  </si>
  <si>
    <t>①选择品项</t>
    <phoneticPr fontId="1" type="noConversion"/>
  </si>
  <si>
    <t>②确认每个品项价格</t>
    <phoneticPr fontId="1" type="noConversion"/>
  </si>
  <si>
    <t>③选择赠送品项</t>
    <phoneticPr fontId="1" type="noConversion"/>
  </si>
  <si>
    <t>④播报可以呈现购买品项，可以不呈现每个品项的金额</t>
    <phoneticPr fontId="1" type="noConversion"/>
  </si>
  <si>
    <t>播报呈现</t>
    <phoneticPr fontId="1" type="noConversion"/>
  </si>
  <si>
    <t>③判断业绩划分合计=实付金额=购买品项价格之和</t>
    <phoneticPr fontId="1" type="noConversion"/>
  </si>
  <si>
    <t>⑤判断业绩划分合计=实付金额=购买品项价格之和</t>
    <phoneticPr fontId="1" type="noConversion"/>
  </si>
  <si>
    <t>活动方案</t>
    <phoneticPr fontId="1" type="noConversion"/>
  </si>
  <si>
    <t>营销活动方案</t>
    <phoneticPr fontId="1" type="noConversion"/>
  </si>
  <si>
    <t>整单业绩：</t>
    <phoneticPr fontId="1" type="noConversion"/>
  </si>
  <si>
    <t>实付业绩：</t>
    <phoneticPr fontId="1" type="noConversion"/>
  </si>
  <si>
    <t>欠款：</t>
    <phoneticPr fontId="1" type="noConversion"/>
  </si>
  <si>
    <t>抵扣</t>
    <phoneticPr fontId="1" type="noConversion"/>
  </si>
  <si>
    <t>客户来源：</t>
    <phoneticPr fontId="1" type="noConversion"/>
  </si>
  <si>
    <t>自动核算</t>
    <phoneticPr fontId="1" type="noConversion"/>
  </si>
  <si>
    <t>合作机构</t>
    <phoneticPr fontId="1" type="noConversion"/>
  </si>
  <si>
    <t>自动</t>
    <phoneticPr fontId="1" type="noConversion"/>
  </si>
  <si>
    <t>①根据品项判断是否有合作机构</t>
    <phoneticPr fontId="1" type="noConversion"/>
  </si>
  <si>
    <t>②除了生美，都有合作机构-【选择医院/合作纹绣等/科技部】</t>
    <phoneticPr fontId="1" type="noConversion"/>
  </si>
  <si>
    <t>科技部老师</t>
    <phoneticPr fontId="1" type="noConversion"/>
  </si>
  <si>
    <t>①如果合作机构是科技部，必须选择科技部老师</t>
    <phoneticPr fontId="1" type="noConversion"/>
  </si>
  <si>
    <t>播报呈现内容</t>
    <phoneticPr fontId="1" type="noConversion"/>
  </si>
  <si>
    <t>填写方式</t>
    <phoneticPr fontId="1" type="noConversion"/>
  </si>
  <si>
    <t>营销活动方案前置化设定</t>
    <phoneticPr fontId="1" type="noConversion"/>
  </si>
  <si>
    <t>是否属于升单：</t>
    <phoneticPr fontId="1" type="noConversion"/>
  </si>
  <si>
    <t>简介：</t>
    <phoneticPr fontId="1" type="noConversion"/>
  </si>
  <si>
    <t>收集到知识库，做关键字提取</t>
    <phoneticPr fontId="1" type="noConversion"/>
  </si>
  <si>
    <t>暂无判断规则</t>
    <phoneticPr fontId="1" type="noConversion"/>
  </si>
  <si>
    <t>作用</t>
    <phoneticPr fontId="1" type="noConversion"/>
  </si>
  <si>
    <t>业绩归属</t>
    <phoneticPr fontId="1" type="noConversion"/>
  </si>
  <si>
    <t>①选择客户来源</t>
    <phoneticPr fontId="1" type="noConversion"/>
  </si>
  <si>
    <t>②如果客户来源是嘉宾，推荐人必须选择，且不得修改【关联会员】</t>
    <phoneticPr fontId="1" type="noConversion"/>
  </si>
  <si>
    <t>推荐人：</t>
    <phoneticPr fontId="1" type="noConversion"/>
  </si>
  <si>
    <t>奖励核算</t>
    <phoneticPr fontId="1" type="noConversion"/>
  </si>
  <si>
    <t>关联品项分类</t>
    <phoneticPr fontId="1" type="noConversion"/>
  </si>
  <si>
    <t>关联消耗手工</t>
    <phoneticPr fontId="1" type="noConversion"/>
  </si>
  <si>
    <t>①储值卡/品项/套餐</t>
    <phoneticPr fontId="1" type="noConversion"/>
  </si>
  <si>
    <t>②同步减少储值卡金额及品项套餐明细</t>
    <phoneticPr fontId="1" type="noConversion"/>
  </si>
  <si>
    <t>对应生成</t>
    <phoneticPr fontId="1" type="noConversion"/>
  </si>
  <si>
    <t>实质，不影响现金业绩，业绩只是现金业绩</t>
    <phoneticPr fontId="1" type="noConversion"/>
  </si>
  <si>
    <t>②嘉宾奖励</t>
    <phoneticPr fontId="1" type="noConversion"/>
  </si>
  <si>
    <t>①工资核算-战队/健康师/科技部老师</t>
    <phoneticPr fontId="1" type="noConversion"/>
  </si>
  <si>
    <t>③活动奖励</t>
    <phoneticPr fontId="1" type="noConversion"/>
  </si>
  <si>
    <t>④成交渠道</t>
    <phoneticPr fontId="1" type="noConversion"/>
  </si>
  <si>
    <t>付款方式：</t>
    <phoneticPr fontId="1" type="noConversion"/>
  </si>
  <si>
    <t>①银行/微信/支付宝/医院</t>
    <phoneticPr fontId="1" type="noConversion"/>
  </si>
  <si>
    <t>②如果付款到医院的，选择对应医院</t>
    <phoneticPr fontId="1" type="noConversion"/>
  </si>
  <si>
    <t>③判断收款医院和合作机构是否是对应的，品项设置的医院和机构是否对应</t>
    <phoneticPr fontId="1" type="noConversion"/>
  </si>
  <si>
    <t>关联到应收账款-合作方；</t>
    <phoneticPr fontId="1" type="noConversion"/>
  </si>
  <si>
    <t>关联抵扣明细，同步生成储值卡的减少，预收账款明细变更</t>
    <phoneticPr fontId="1" type="noConversion"/>
  </si>
  <si>
    <t>关联主营业务成本</t>
    <phoneticPr fontId="1" type="noConversion"/>
  </si>
  <si>
    <t>科技部业绩</t>
    <phoneticPr fontId="1" type="noConversion"/>
  </si>
  <si>
    <t>②科技部老师业绩=科技部项目购买金额</t>
    <phoneticPr fontId="1" type="noConversion"/>
  </si>
  <si>
    <t>⑤合作机构成本-主营业务成本</t>
    <phoneticPr fontId="1" type="noConversion"/>
  </si>
  <si>
    <t>⑥应收账款-医院   资产负债表</t>
    <phoneticPr fontId="1" type="noConversion"/>
  </si>
  <si>
    <t>⑦品项分类-汇总报表</t>
    <phoneticPr fontId="1" type="noConversion"/>
  </si>
  <si>
    <t>⑧门店汇总</t>
    <phoneticPr fontId="1" type="noConversion"/>
  </si>
  <si>
    <t>业绩归属，关联门店业绩目标</t>
    <phoneticPr fontId="1" type="noConversion"/>
  </si>
  <si>
    <t>关于修改后的播报，提醒的是：“业绩捷报更正”</t>
    <phoneticPr fontId="1" type="noConversion"/>
  </si>
  <si>
    <t>分合作机构+机构品项+部门</t>
    <phoneticPr fontId="1" type="noConversion"/>
  </si>
  <si>
    <t>收据</t>
    <phoneticPr fontId="1" type="noConversion"/>
  </si>
  <si>
    <t>①打出来  ②拍进去</t>
    <phoneticPr fontId="1" type="noConversion"/>
  </si>
  <si>
    <t>入会协议</t>
    <phoneticPr fontId="1" type="noConversion"/>
  </si>
  <si>
    <t xml:space="preserve">电子签，入会协议（模版）  </t>
    <phoneticPr fontId="1" type="noConversion"/>
  </si>
  <si>
    <t>客户消费明细表</t>
  </si>
  <si>
    <t>查询方式：按财务日期，统计时间：2025-02-01 00:00:00--2025-02-28 23:59:59</t>
  </si>
  <si>
    <t>客户名称</t>
  </si>
  <si>
    <t>手机号</t>
  </si>
  <si>
    <t>档案号</t>
  </si>
  <si>
    <t>进店渠道</t>
  </si>
  <si>
    <t>归属门店</t>
  </si>
  <si>
    <t>会员标签</t>
  </si>
  <si>
    <t>负责顾问</t>
  </si>
  <si>
    <t>美容师</t>
  </si>
  <si>
    <t>期间到店</t>
  </si>
  <si>
    <t>账务日期</t>
  </si>
  <si>
    <t>结账时间</t>
  </si>
  <si>
    <t>单据门店</t>
  </si>
  <si>
    <t>单号</t>
  </si>
  <si>
    <t>单据类型</t>
  </si>
  <si>
    <t>统计类别</t>
  </si>
  <si>
    <t>折扣类别</t>
  </si>
  <si>
    <t>权益类型</t>
  </si>
  <si>
    <t>编号</t>
  </si>
  <si>
    <t>明细</t>
  </si>
  <si>
    <t>金额</t>
  </si>
  <si>
    <t>数量</t>
  </si>
  <si>
    <t>购买次数</t>
  </si>
  <si>
    <t>赠送次数</t>
  </si>
  <si>
    <t>支付类别</t>
  </si>
  <si>
    <t>支付方式</t>
  </si>
  <si>
    <t>支付金额</t>
  </si>
  <si>
    <t>核算金额</t>
  </si>
  <si>
    <t>权益明细</t>
  </si>
  <si>
    <t>权益购买日期</t>
  </si>
  <si>
    <t>销售/服务</t>
  </si>
  <si>
    <t>员工部门</t>
  </si>
  <si>
    <t>服务方式</t>
  </si>
  <si>
    <t>现金业绩</t>
  </si>
  <si>
    <t>耗卡业绩</t>
  </si>
  <si>
    <t>免单业绩</t>
  </si>
  <si>
    <t>欠款业绩</t>
  </si>
  <si>
    <t>提成</t>
  </si>
  <si>
    <t>核算月份</t>
  </si>
  <si>
    <t>事业部门-后端一致</t>
  </si>
  <si>
    <t>教育部</t>
  </si>
  <si>
    <t>科技部</t>
  </si>
  <si>
    <t>大项目部</t>
  </si>
  <si>
    <t>项目部门</t>
  </si>
  <si>
    <t>品类</t>
  </si>
  <si>
    <t>消费日期</t>
    <phoneticPr fontId="1" type="noConversion"/>
  </si>
  <si>
    <t xml:space="preserve"> 刘一一</t>
    <phoneticPr fontId="1" type="noConversion"/>
  </si>
  <si>
    <t>15102896428</t>
  </si>
  <si>
    <t>GK2023102111889</t>
  </si>
  <si>
    <t>19.9卡</t>
  </si>
  <si>
    <t>犀浦</t>
  </si>
  <si>
    <t>D客</t>
  </si>
  <si>
    <t>杨志英</t>
  </si>
  <si>
    <t>谭芙蓉</t>
  </si>
  <si>
    <t>1</t>
  </si>
  <si>
    <t>2025-1-2</t>
    <phoneticPr fontId="1" type="noConversion"/>
  </si>
  <si>
    <t>2025-02-21 21:42:41</t>
  </si>
  <si>
    <t>120-犀浦</t>
  </si>
  <si>
    <t>SY202502210017</t>
  </si>
  <si>
    <t>收银</t>
  </si>
  <si>
    <t>养生</t>
  </si>
  <si>
    <t>养生类</t>
  </si>
  <si>
    <t>--</t>
  </si>
  <si>
    <t>1015</t>
  </si>
  <si>
    <t>SLK2.0</t>
  </si>
  <si>
    <t>权益类</t>
  </si>
  <si>
    <t>品项</t>
  </si>
  <si>
    <t>SLK2.0：1次</t>
  </si>
  <si>
    <t>2024/12/01</t>
  </si>
  <si>
    <t>包竹梅</t>
  </si>
  <si>
    <t>门店</t>
  </si>
  <si>
    <t>指定</t>
  </si>
  <si>
    <t/>
  </si>
  <si>
    <t xml:space="preserve"> 刘一一</t>
  </si>
  <si>
    <t>2025-01-05 00:17:40</t>
  </si>
  <si>
    <t>SY202501050003</t>
  </si>
  <si>
    <t>2025-2-21</t>
    <phoneticPr fontId="1" type="noConversion"/>
  </si>
  <si>
    <t>纤体</t>
  </si>
  <si>
    <t>纤体类</t>
  </si>
  <si>
    <t>1024</t>
  </si>
  <si>
    <t>纤魔</t>
  </si>
  <si>
    <t>纤魔：1次</t>
  </si>
  <si>
    <t>2024/03/02</t>
  </si>
  <si>
    <t xml:space="preserve"> 舒钰莹</t>
  </si>
  <si>
    <t>18842428542</t>
  </si>
  <si>
    <t>GK2024050903109</t>
  </si>
  <si>
    <t>华润</t>
  </si>
  <si>
    <t>D客,有效</t>
  </si>
  <si>
    <t>吴明星</t>
  </si>
  <si>
    <t>黄小燕</t>
  </si>
  <si>
    <t>2</t>
  </si>
  <si>
    <t>2025-03-01</t>
  </si>
  <si>
    <t>2025-03-01 12:51:34</t>
  </si>
  <si>
    <t>104-华润</t>
  </si>
  <si>
    <t>MK202503010002</t>
  </si>
  <si>
    <t>卖卡</t>
  </si>
  <si>
    <t>美容</t>
  </si>
  <si>
    <t>美容类</t>
  </si>
  <si>
    <t>1026</t>
  </si>
  <si>
    <t>BIO</t>
  </si>
  <si>
    <t>现金类</t>
  </si>
  <si>
    <t>二维码</t>
  </si>
  <si>
    <t>张江秀</t>
  </si>
  <si>
    <t>事业一部</t>
  </si>
  <si>
    <t>2025-03-01 12:08:12</t>
  </si>
  <si>
    <t>SY202503010002</t>
  </si>
  <si>
    <t>BIO：1次</t>
  </si>
  <si>
    <t>2024/11/23</t>
  </si>
  <si>
    <t>2025/02/10</t>
  </si>
  <si>
    <t>2025-03-01 12:58:24</t>
  </si>
  <si>
    <t>SY202503010004</t>
  </si>
  <si>
    <t>1030</t>
  </si>
  <si>
    <t>水氧-面部</t>
  </si>
  <si>
    <t>水氧-面部：1次</t>
  </si>
  <si>
    <t>2025-03-05</t>
  </si>
  <si>
    <t>2025-03-05 18:12:25</t>
  </si>
  <si>
    <t>SY202503050016</t>
  </si>
  <si>
    <t>2025/03/01</t>
  </si>
  <si>
    <t xml:space="preserve"> 张红</t>
  </si>
  <si>
    <t>18080075834</t>
  </si>
  <si>
    <t>GK2025012100004</t>
  </si>
  <si>
    <t>南湖</t>
  </si>
  <si>
    <t>朱羽</t>
  </si>
  <si>
    <t>2025-01-21</t>
  </si>
  <si>
    <t>2025-01-21 16:10:28</t>
  </si>
  <si>
    <t>125-南湖</t>
  </si>
  <si>
    <t>MK202501210003</t>
  </si>
  <si>
    <t>1027</t>
  </si>
  <si>
    <t>焕颜新生</t>
  </si>
  <si>
    <t>廖妍</t>
  </si>
  <si>
    <t>2025-01-24</t>
  </si>
  <si>
    <t>2025-01-24 22:40:30</t>
  </si>
  <si>
    <t>SY202501240002</t>
  </si>
  <si>
    <t>1028</t>
  </si>
  <si>
    <t>女神卡</t>
  </si>
  <si>
    <t>现金</t>
  </si>
  <si>
    <t xml:space="preserve"> 张丽丽</t>
  </si>
  <si>
    <t>15882670455</t>
  </si>
  <si>
    <t>GK2023070612054</t>
  </si>
  <si>
    <t>欧迎春</t>
  </si>
  <si>
    <t>4</t>
  </si>
  <si>
    <t>2025-02-08</t>
  </si>
  <si>
    <t>2025-02-08 17:18:39</t>
  </si>
  <si>
    <t>MK202502080030</t>
  </si>
  <si>
    <t>套餐</t>
  </si>
  <si>
    <t>0011</t>
  </si>
  <si>
    <t>健康心悦卡</t>
  </si>
  <si>
    <t>犀浦店</t>
  </si>
  <si>
    <t>2025-02-09</t>
  </si>
  <si>
    <t>2025-02-09 18:23:44</t>
  </si>
  <si>
    <t>MK202502090009</t>
  </si>
  <si>
    <t>2025-02-25</t>
  </si>
  <si>
    <t>2025-02-25 18:50:08</t>
  </si>
  <si>
    <t>MK202502250009</t>
  </si>
  <si>
    <t>高端</t>
  </si>
  <si>
    <t>高端类</t>
  </si>
  <si>
    <t>1104</t>
  </si>
  <si>
    <t>科技部陪同</t>
  </si>
  <si>
    <t>第一次</t>
    <phoneticPr fontId="1" type="noConversion"/>
  </si>
  <si>
    <t>判定</t>
    <phoneticPr fontId="1" type="noConversion"/>
  </si>
  <si>
    <t>门店资料的增加</t>
    <phoneticPr fontId="1" type="noConversion"/>
  </si>
  <si>
    <t>单据号唯一</t>
    <phoneticPr fontId="1" type="noConversion"/>
  </si>
  <si>
    <t>品类的增加-1</t>
    <phoneticPr fontId="1" type="noConversion"/>
  </si>
  <si>
    <t>品类的增加-2</t>
    <phoneticPr fontId="1" type="noConversion"/>
  </si>
  <si>
    <t>分类-2</t>
    <phoneticPr fontId="1" type="noConversion"/>
  </si>
  <si>
    <t>医美</t>
    <phoneticPr fontId="1" type="noConversion"/>
  </si>
  <si>
    <t>科美</t>
    <phoneticPr fontId="1" type="noConversion"/>
  </si>
  <si>
    <t>生美</t>
    <phoneticPr fontId="1" type="noConversion"/>
  </si>
  <si>
    <t>分类-3</t>
    <phoneticPr fontId="1" type="noConversion"/>
  </si>
  <si>
    <t>品类的增加-3</t>
    <phoneticPr fontId="1" type="noConversion"/>
  </si>
  <si>
    <t>形体</t>
    <phoneticPr fontId="1" type="noConversion"/>
  </si>
  <si>
    <t>养生</t>
    <phoneticPr fontId="1" type="noConversion"/>
  </si>
  <si>
    <t>品类的增加-4</t>
    <phoneticPr fontId="1" type="noConversion"/>
  </si>
  <si>
    <t>分类-4</t>
    <phoneticPr fontId="1" type="noConversion"/>
  </si>
  <si>
    <t>面部</t>
    <phoneticPr fontId="1" type="noConversion"/>
  </si>
  <si>
    <t>私密</t>
    <phoneticPr fontId="1" type="noConversion"/>
  </si>
  <si>
    <t>合作</t>
    <phoneticPr fontId="1" type="noConversion"/>
  </si>
  <si>
    <t>储值</t>
    <phoneticPr fontId="1" type="noConversion"/>
  </si>
  <si>
    <t>品类的增加-5</t>
    <phoneticPr fontId="1" type="noConversion"/>
  </si>
  <si>
    <t>分类-5</t>
    <phoneticPr fontId="1" type="noConversion"/>
  </si>
  <si>
    <t>金三角名称</t>
    <phoneticPr fontId="1" type="noConversion"/>
  </si>
  <si>
    <t>识别</t>
    <phoneticPr fontId="1" type="noConversion"/>
  </si>
  <si>
    <t>合作机构</t>
  </si>
  <si>
    <t>科技部</t>
    <phoneticPr fontId="1" type="noConversion"/>
  </si>
  <si>
    <t>活动方案</t>
  </si>
  <si>
    <t>推荐人</t>
  </si>
  <si>
    <t>是否属于升单</t>
  </si>
  <si>
    <t>简介</t>
  </si>
  <si>
    <t>特殊成本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</si>
</sst>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20"/>
      <color rgb="FF000000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sz val="11"/>
      <color indexed="8"/>
      <name val="等线"/>
      <family val="3"/>
      <charset val="134"/>
      <scheme val="minor"/>
    </font>
    <font>
      <sz val="11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3D0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B9B9B9"/>
      </left>
      <right style="thin">
        <color rgb="FFB9B9B9"/>
      </right>
      <top style="thin">
        <color rgb="FFB9B9B9"/>
      </top>
      <bottom style="thin">
        <color indexed="55"/>
      </bottom>
      <diagonal/>
    </border>
    <border>
      <left/>
      <right/>
      <top style="thin">
        <color rgb="FFB9B9B9"/>
      </top>
      <bottom style="thin">
        <color indexed="55"/>
      </bottom>
      <diagonal/>
    </border>
    <border>
      <left/>
      <right style="thin">
        <color indexed="55"/>
      </right>
      <top style="thin">
        <color rgb="FFB9B9B9"/>
      </top>
      <bottom style="thin">
        <color indexed="55"/>
      </bottom>
      <diagonal/>
    </border>
    <border>
      <left style="thin">
        <color rgb="FFB9B9B9"/>
      </left>
      <right style="thin">
        <color indexed="55"/>
      </right>
      <top style="thin">
        <color rgb="FFB9B9B9"/>
      </top>
      <bottom style="thin">
        <color rgb="FFB9B9B9"/>
      </bottom>
      <diagonal/>
    </border>
    <border>
      <left style="thin">
        <color rgb="FFB9B9B9"/>
      </left>
      <right style="thin">
        <color rgb="FFB9B9B9"/>
      </right>
      <top style="thin">
        <color rgb="FFB9B9B9"/>
      </top>
      <bottom style="thin">
        <color rgb="FFB9B9B9"/>
      </bottom>
      <diagonal/>
    </border>
    <border>
      <left style="thin">
        <color rgb="FFB9B9B9"/>
      </left>
      <right style="thin">
        <color indexed="55"/>
      </right>
      <top style="thin">
        <color indexed="0"/>
      </top>
      <bottom style="thin">
        <color indexed="5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5" borderId="0" xfId="0" applyFont="1" applyFill="1"/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6" borderId="1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14" fontId="4" fillId="6" borderId="2" xfId="0" applyNumberFormat="1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6" borderId="4" xfId="0" applyFont="1" applyFill="1" applyBorder="1" applyAlignment="1">
      <alignment vertical="center"/>
    </xf>
    <xf numFmtId="14" fontId="4" fillId="3" borderId="4" xfId="0" applyNumberFormat="1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0030\Desktop\&#32511;&#32420;\3.4-10.xlsx" TargetMode="External"/><Relationship Id="rId1" Type="http://schemas.openxmlformats.org/officeDocument/2006/relationships/externalLinkPath" Target="/Users/10030/Desktop/&#32511;&#32420;/3.4-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客户消费明细-导入数据"/>
      <sheetName val="Sheet2"/>
      <sheetName val="项目资料-导入数据"/>
      <sheetName val="基础信息"/>
      <sheetName val="目标值-录入"/>
      <sheetName val="1卖卡及退卡及换卡-门店整体"/>
      <sheetName val="2业绩-门店整体"/>
      <sheetName val="3门店业绩查询-按日"/>
      <sheetName val="4业绩查询按日-辅助查找明细"/>
      <sheetName val="5消耗-门店整体"/>
      <sheetName val="6整体消耗与实收对比-门店整体"/>
      <sheetName val="7卖卡及退卡及换卡-事业部"/>
      <sheetName val="8业绩-事业部整体"/>
      <sheetName val="9消耗-事业部"/>
      <sheetName val="10业绩查询按日-辅助查找明细"/>
      <sheetName val="11事务部-业绩查询-按日"/>
      <sheetName val="12整体消耗与实体对比-事业部"/>
      <sheetName val="13卖卡及退卡及换卡-品类"/>
      <sheetName val="14业绩-品类整体"/>
      <sheetName val="15消耗-品类"/>
      <sheetName val="16品类-业绩查询按日-辅助查找明细"/>
      <sheetName val="17品类-业绩查询-按日"/>
      <sheetName val="18整体消耗与实体对比-品类"/>
      <sheetName val="差异"/>
      <sheetName val="Sheet5"/>
      <sheetName val="19卖卡及退卡及换卡-部门"/>
      <sheetName val="20业绩-部门整体"/>
      <sheetName val="21消耗-部门"/>
      <sheetName val="22部门-业绩查询按日-辅助查找明细"/>
      <sheetName val="23部门-业绩查询-按日"/>
      <sheetName val="24整体消耗与实体对比-部门"/>
      <sheetName val="25月份区间，品类业绩的门店分布-辅助表"/>
      <sheetName val="26月区间业绩-品类分布及占比"/>
      <sheetName val="29月区间消耗-品类分布及占比"/>
      <sheetName val="27月份区间，部门业绩的门店分布-辅助表"/>
      <sheetName val="28月区间业绩-部门分布及占比"/>
      <sheetName val="30 月区间消耗-品类分布及占比"/>
      <sheetName val="31 月份区间，部门业绩的部门内部分布-辅助表"/>
      <sheetName val="32 月份区间，部门内部分布-辅助表"/>
      <sheetName val="33 月区间业绩-部门内部分布及占比"/>
      <sheetName val="34 月份区间，门店业绩客户渠道来源分布-辅助表"/>
      <sheetName val="35 月区间业绩-门店业绩客户渠道分布"/>
      <sheetName val="36 月区间-门店客户渠道来源数量分布"/>
      <sheetName val="37 月区间-门店客户渠道来源数量业绩分布"/>
      <sheetName val="38 各门店业绩统计及各维度分布"/>
      <sheetName val="辅助表-查客户与系统数"/>
      <sheetName val="客户系统业绩"/>
      <sheetName val="Sheet4"/>
      <sheetName val="Sheet6"/>
    </sheetNames>
    <sheetDataSet>
      <sheetData sheetId="0"/>
      <sheetData sheetId="1"/>
      <sheetData sheetId="2">
        <row r="1">
          <cell r="C1"/>
          <cell r="D1"/>
          <cell r="E1"/>
          <cell r="F1"/>
          <cell r="G1"/>
          <cell r="H1"/>
          <cell r="I1"/>
          <cell r="J1"/>
          <cell r="K1"/>
        </row>
        <row r="2">
          <cell r="C2" t="str">
            <v>项目名称</v>
          </cell>
          <cell r="D2" t="str">
            <v>标准价格</v>
          </cell>
          <cell r="E2" t="str">
            <v>项目时长(分钟)</v>
          </cell>
          <cell r="F2" t="str">
            <v>回访间隔</v>
          </cell>
          <cell r="G2" t="str">
            <v>上架状态</v>
          </cell>
          <cell r="H2" t="str">
            <v>C端展示</v>
          </cell>
          <cell r="I2" t="str">
            <v>统计类别</v>
          </cell>
          <cell r="J2" t="str">
            <v>折扣类别</v>
          </cell>
          <cell r="K2" t="str">
            <v>归属部门</v>
          </cell>
        </row>
        <row r="3">
          <cell r="C3" t="str">
            <v>私人定制-口服</v>
          </cell>
          <cell r="D3">
            <v>100000</v>
          </cell>
          <cell r="E3">
            <v>30</v>
          </cell>
          <cell r="F3" t="str">
            <v>--</v>
          </cell>
          <cell r="G3" t="str">
            <v>上架</v>
          </cell>
          <cell r="H3" t="str">
            <v>展示</v>
          </cell>
          <cell r="I3" t="str">
            <v>合作</v>
          </cell>
          <cell r="J3" t="str">
            <v>合作类</v>
          </cell>
          <cell r="K3" t="str">
            <v>大项目部</v>
          </cell>
        </row>
        <row r="4">
          <cell r="C4" t="str">
            <v>臻咪-臀部</v>
          </cell>
          <cell r="D4">
            <v>100000</v>
          </cell>
          <cell r="E4">
            <v>30</v>
          </cell>
          <cell r="F4" t="str">
            <v>--</v>
          </cell>
          <cell r="G4" t="str">
            <v>上架</v>
          </cell>
          <cell r="H4" t="str">
            <v>展示</v>
          </cell>
          <cell r="I4" t="str">
            <v>合作</v>
          </cell>
          <cell r="J4" t="str">
            <v>合作类</v>
          </cell>
          <cell r="K4" t="str">
            <v>大项目部</v>
          </cell>
        </row>
        <row r="5">
          <cell r="C5" t="str">
            <v>臻咪-胸部</v>
          </cell>
          <cell r="D5">
            <v>100000</v>
          </cell>
          <cell r="E5">
            <v>30</v>
          </cell>
          <cell r="F5" t="str">
            <v>--</v>
          </cell>
          <cell r="G5" t="str">
            <v>上架</v>
          </cell>
          <cell r="H5" t="str">
            <v>展示</v>
          </cell>
          <cell r="I5" t="str">
            <v>合作</v>
          </cell>
          <cell r="J5" t="str">
            <v>合作类</v>
          </cell>
          <cell r="K5" t="str">
            <v>大项目部</v>
          </cell>
        </row>
        <row r="6">
          <cell r="C6" t="str">
            <v>脂雕</v>
          </cell>
          <cell r="D6">
            <v>10000</v>
          </cell>
          <cell r="E6">
            <v>30</v>
          </cell>
          <cell r="F6" t="str">
            <v>--</v>
          </cell>
          <cell r="G6" t="str">
            <v>上架</v>
          </cell>
          <cell r="H6" t="str">
            <v>展示</v>
          </cell>
          <cell r="I6" t="str">
            <v>合作</v>
          </cell>
          <cell r="J6" t="str">
            <v>合作类</v>
          </cell>
          <cell r="K6" t="str">
            <v>大项目部</v>
          </cell>
        </row>
        <row r="7">
          <cell r="C7" t="str">
            <v>碧波庭</v>
          </cell>
          <cell r="D7">
            <v>1980</v>
          </cell>
          <cell r="E7">
            <v>30</v>
          </cell>
          <cell r="F7" t="str">
            <v>--</v>
          </cell>
          <cell r="G7" t="str">
            <v>上架</v>
          </cell>
          <cell r="H7" t="str">
            <v>展示</v>
          </cell>
          <cell r="I7" t="str">
            <v>养生</v>
          </cell>
          <cell r="J7" t="str">
            <v>养生类</v>
          </cell>
          <cell r="K7" t="str">
            <v>教育部</v>
          </cell>
        </row>
        <row r="8">
          <cell r="C8" t="str">
            <v>ITB（美瘦刀）</v>
          </cell>
          <cell r="D8">
            <v>1980</v>
          </cell>
          <cell r="E8">
            <v>30</v>
          </cell>
          <cell r="F8" t="str">
            <v>--</v>
          </cell>
          <cell r="G8" t="str">
            <v>上架</v>
          </cell>
          <cell r="H8" t="str">
            <v>展示</v>
          </cell>
          <cell r="I8" t="str">
            <v>纤体</v>
          </cell>
          <cell r="J8" t="str">
            <v>纤体类</v>
          </cell>
          <cell r="K8" t="str">
            <v>教育部</v>
          </cell>
        </row>
        <row r="9">
          <cell r="C9" t="str">
            <v>ITB（燃脂炮）</v>
          </cell>
          <cell r="D9">
            <v>1980</v>
          </cell>
          <cell r="E9">
            <v>30</v>
          </cell>
          <cell r="F9" t="str">
            <v>--</v>
          </cell>
          <cell r="G9" t="str">
            <v>上架</v>
          </cell>
          <cell r="H9" t="str">
            <v>展示</v>
          </cell>
          <cell r="I9" t="str">
            <v>纤体</v>
          </cell>
          <cell r="J9" t="str">
            <v>纤体类</v>
          </cell>
          <cell r="K9" t="str">
            <v>教育部</v>
          </cell>
        </row>
        <row r="10">
          <cell r="C10" t="str">
            <v>科技部储值</v>
          </cell>
          <cell r="D10">
            <v>1000</v>
          </cell>
          <cell r="E10">
            <v>30</v>
          </cell>
          <cell r="F10" t="str">
            <v>--</v>
          </cell>
          <cell r="G10" t="str">
            <v>上架</v>
          </cell>
          <cell r="H10" t="str">
            <v>展示</v>
          </cell>
          <cell r="I10" t="str">
            <v>高端</v>
          </cell>
          <cell r="J10" t="str">
            <v>高端类</v>
          </cell>
          <cell r="K10" t="str">
            <v>科技部</v>
          </cell>
        </row>
        <row r="11">
          <cell r="C11" t="str">
            <v>教育部储值</v>
          </cell>
          <cell r="D11">
            <v>1000</v>
          </cell>
          <cell r="E11">
            <v>30</v>
          </cell>
          <cell r="F11" t="str">
            <v>--</v>
          </cell>
          <cell r="G11" t="str">
            <v>上架</v>
          </cell>
          <cell r="H11" t="str">
            <v>展示</v>
          </cell>
          <cell r="I11" t="str">
            <v>美容</v>
          </cell>
          <cell r="J11" t="str">
            <v>美容类</v>
          </cell>
          <cell r="K11" t="str">
            <v>教育部</v>
          </cell>
        </row>
        <row r="12">
          <cell r="C12" t="str">
            <v>荷尔蒙</v>
          </cell>
          <cell r="D12">
            <v>19800</v>
          </cell>
          <cell r="E12">
            <v>30</v>
          </cell>
          <cell r="F12" t="str">
            <v>--</v>
          </cell>
          <cell r="G12" t="str">
            <v>上架</v>
          </cell>
          <cell r="H12" t="str">
            <v>展示</v>
          </cell>
          <cell r="I12" t="str">
            <v>合作</v>
          </cell>
          <cell r="J12" t="str">
            <v>合作类</v>
          </cell>
          <cell r="K12" t="str">
            <v>财务部</v>
          </cell>
        </row>
        <row r="13">
          <cell r="C13" t="str">
            <v>生命之波</v>
          </cell>
          <cell r="D13">
            <v>1980</v>
          </cell>
          <cell r="E13">
            <v>30</v>
          </cell>
          <cell r="F13" t="str">
            <v>--</v>
          </cell>
          <cell r="G13" t="str">
            <v>上架</v>
          </cell>
          <cell r="H13" t="str">
            <v>展示</v>
          </cell>
          <cell r="I13" t="str">
            <v>养生</v>
          </cell>
          <cell r="J13" t="str">
            <v>养生类</v>
          </cell>
          <cell r="K13" t="str">
            <v>教育部</v>
          </cell>
        </row>
        <row r="14">
          <cell r="C14" t="str">
            <v>玛格丽--颈</v>
          </cell>
          <cell r="D14">
            <v>12800</v>
          </cell>
          <cell r="E14">
            <v>30</v>
          </cell>
          <cell r="F14" t="str">
            <v>--</v>
          </cell>
          <cell r="G14" t="str">
            <v>上架</v>
          </cell>
          <cell r="H14" t="str">
            <v>展示</v>
          </cell>
          <cell r="I14" t="str">
            <v>合作</v>
          </cell>
          <cell r="J14" t="str">
            <v>合作类</v>
          </cell>
          <cell r="K14" t="str">
            <v>合作部门</v>
          </cell>
        </row>
        <row r="15">
          <cell r="C15" t="str">
            <v>玛格丽--眼</v>
          </cell>
          <cell r="D15">
            <v>12800</v>
          </cell>
          <cell r="E15">
            <v>30</v>
          </cell>
          <cell r="F15" t="str">
            <v>--</v>
          </cell>
          <cell r="G15" t="str">
            <v>上架</v>
          </cell>
          <cell r="H15" t="str">
            <v>展示</v>
          </cell>
          <cell r="I15" t="str">
            <v>合作</v>
          </cell>
          <cell r="J15" t="str">
            <v>合作类</v>
          </cell>
          <cell r="K15" t="str">
            <v>合作部门</v>
          </cell>
        </row>
        <row r="16">
          <cell r="C16" t="str">
            <v>脂间艺术</v>
          </cell>
          <cell r="D16">
            <v>19800</v>
          </cell>
          <cell r="E16">
            <v>30</v>
          </cell>
          <cell r="F16" t="str">
            <v>--</v>
          </cell>
          <cell r="G16" t="str">
            <v>上架</v>
          </cell>
          <cell r="H16" t="str">
            <v>展示</v>
          </cell>
          <cell r="I16" t="str">
            <v>合作</v>
          </cell>
          <cell r="J16" t="str">
            <v>合作类</v>
          </cell>
          <cell r="K16" t="str">
            <v>合作部门</v>
          </cell>
        </row>
        <row r="17">
          <cell r="C17" t="str">
            <v>逆龄胶原-眼部</v>
          </cell>
          <cell r="D17">
            <v>0</v>
          </cell>
          <cell r="E17">
            <v>30</v>
          </cell>
          <cell r="F17" t="str">
            <v>--</v>
          </cell>
          <cell r="G17" t="str">
            <v>上架</v>
          </cell>
          <cell r="H17" t="str">
            <v>展示</v>
          </cell>
          <cell r="I17" t="str">
            <v>高端</v>
          </cell>
          <cell r="J17" t="str">
            <v>高端类</v>
          </cell>
          <cell r="K17" t="str">
            <v>科技部</v>
          </cell>
        </row>
        <row r="18">
          <cell r="C18" t="str">
            <v>美拉-颈部</v>
          </cell>
          <cell r="D18">
            <v>3980</v>
          </cell>
          <cell r="E18">
            <v>30</v>
          </cell>
          <cell r="F18" t="str">
            <v>--</v>
          </cell>
          <cell r="G18" t="str">
            <v>上架</v>
          </cell>
          <cell r="H18" t="str">
            <v>展示</v>
          </cell>
          <cell r="I18" t="str">
            <v>高端</v>
          </cell>
          <cell r="J18" t="str">
            <v>高端类</v>
          </cell>
          <cell r="K18" t="str">
            <v>科技部</v>
          </cell>
        </row>
        <row r="19">
          <cell r="C19" t="str">
            <v>美拉-眼部</v>
          </cell>
          <cell r="D19">
            <v>3980</v>
          </cell>
          <cell r="E19">
            <v>30</v>
          </cell>
          <cell r="F19" t="str">
            <v>--</v>
          </cell>
          <cell r="G19" t="str">
            <v>上架</v>
          </cell>
          <cell r="H19" t="str">
            <v>展示</v>
          </cell>
          <cell r="I19" t="str">
            <v>高端</v>
          </cell>
          <cell r="J19" t="str">
            <v>高端类</v>
          </cell>
          <cell r="K19" t="str">
            <v>科技部</v>
          </cell>
        </row>
        <row r="20">
          <cell r="C20" t="str">
            <v>美拉-面部</v>
          </cell>
          <cell r="D20">
            <v>3980</v>
          </cell>
          <cell r="E20">
            <v>30</v>
          </cell>
          <cell r="F20" t="str">
            <v>--</v>
          </cell>
          <cell r="G20" t="str">
            <v>上架</v>
          </cell>
          <cell r="H20" t="str">
            <v>展示</v>
          </cell>
          <cell r="I20" t="str">
            <v>高端</v>
          </cell>
          <cell r="J20" t="str">
            <v>高端类</v>
          </cell>
          <cell r="K20" t="str">
            <v>科技部</v>
          </cell>
        </row>
        <row r="21">
          <cell r="C21" t="str">
            <v>美疣王陪同</v>
          </cell>
          <cell r="D21">
            <v>0</v>
          </cell>
          <cell r="E21">
            <v>30</v>
          </cell>
          <cell r="F21" t="str">
            <v>--</v>
          </cell>
          <cell r="G21" t="str">
            <v>上架</v>
          </cell>
          <cell r="H21" t="str">
            <v>展示</v>
          </cell>
          <cell r="I21" t="str">
            <v>合作</v>
          </cell>
          <cell r="J21" t="str">
            <v>合作类</v>
          </cell>
          <cell r="K21" t="str">
            <v>合作部门</v>
          </cell>
        </row>
        <row r="22">
          <cell r="C22" t="str">
            <v>祛痣</v>
          </cell>
          <cell r="D22">
            <v>1000</v>
          </cell>
          <cell r="E22">
            <v>30</v>
          </cell>
          <cell r="F22" t="str">
            <v>--</v>
          </cell>
          <cell r="G22" t="str">
            <v>上架</v>
          </cell>
          <cell r="H22" t="str">
            <v>展示</v>
          </cell>
          <cell r="I22" t="str">
            <v>合作</v>
          </cell>
          <cell r="J22" t="str">
            <v>合作类</v>
          </cell>
          <cell r="K22" t="str">
            <v>合作部门</v>
          </cell>
        </row>
        <row r="23">
          <cell r="C23" t="str">
            <v>双逆博士</v>
          </cell>
          <cell r="D23">
            <v>12800</v>
          </cell>
          <cell r="E23">
            <v>30</v>
          </cell>
          <cell r="F23" t="str">
            <v>--</v>
          </cell>
          <cell r="G23" t="str">
            <v>上架</v>
          </cell>
          <cell r="H23" t="str">
            <v>展示</v>
          </cell>
          <cell r="I23" t="str">
            <v>合作</v>
          </cell>
          <cell r="J23" t="str">
            <v>合作类</v>
          </cell>
          <cell r="K23" t="str">
            <v>合作部门</v>
          </cell>
        </row>
        <row r="24">
          <cell r="C24" t="str">
            <v>腿部护理</v>
          </cell>
          <cell r="D24">
            <v>0</v>
          </cell>
          <cell r="E24">
            <v>30</v>
          </cell>
          <cell r="F24" t="str">
            <v>--</v>
          </cell>
          <cell r="G24" t="str">
            <v>上架</v>
          </cell>
          <cell r="H24" t="str">
            <v>展示</v>
          </cell>
          <cell r="I24" t="str">
            <v>美容</v>
          </cell>
          <cell r="J24" t="str">
            <v>美容类</v>
          </cell>
          <cell r="K24" t="str">
            <v>财务部</v>
          </cell>
        </row>
        <row r="25">
          <cell r="C25" t="str">
            <v>小白</v>
          </cell>
          <cell r="D25">
            <v>0</v>
          </cell>
          <cell r="E25">
            <v>30</v>
          </cell>
          <cell r="F25" t="str">
            <v>--</v>
          </cell>
          <cell r="G25" t="str">
            <v>上架</v>
          </cell>
          <cell r="H25" t="str">
            <v>展示</v>
          </cell>
          <cell r="I25" t="str">
            <v>美容</v>
          </cell>
          <cell r="J25" t="str">
            <v>美容类</v>
          </cell>
          <cell r="K25" t="str">
            <v>财务部</v>
          </cell>
        </row>
        <row r="26">
          <cell r="C26" t="str">
            <v>精致面护</v>
          </cell>
          <cell r="D26">
            <v>0</v>
          </cell>
          <cell r="E26">
            <v>30</v>
          </cell>
          <cell r="F26" t="str">
            <v>--</v>
          </cell>
          <cell r="G26" t="str">
            <v>上架</v>
          </cell>
          <cell r="H26" t="str">
            <v>展示</v>
          </cell>
          <cell r="I26" t="str">
            <v>美容</v>
          </cell>
          <cell r="J26" t="str">
            <v>美容类</v>
          </cell>
          <cell r="K26" t="str">
            <v>财务部</v>
          </cell>
        </row>
        <row r="27">
          <cell r="C27" t="str">
            <v>ITB（双探头）</v>
          </cell>
          <cell r="D27">
            <v>3980</v>
          </cell>
          <cell r="E27">
            <v>45</v>
          </cell>
          <cell r="F27" t="str">
            <v>--</v>
          </cell>
          <cell r="G27" t="str">
            <v>上架</v>
          </cell>
          <cell r="H27" t="str">
            <v>展示</v>
          </cell>
          <cell r="I27" t="str">
            <v>养生</v>
          </cell>
          <cell r="J27" t="str">
            <v>养生类</v>
          </cell>
          <cell r="K27" t="str">
            <v>教育部</v>
          </cell>
        </row>
        <row r="28">
          <cell r="C28" t="str">
            <v>ITB（单探头）</v>
          </cell>
          <cell r="D28">
            <v>2980</v>
          </cell>
          <cell r="E28">
            <v>30</v>
          </cell>
          <cell r="F28" t="str">
            <v>--</v>
          </cell>
          <cell r="G28" t="str">
            <v>上架</v>
          </cell>
          <cell r="H28" t="str">
            <v>展示</v>
          </cell>
          <cell r="I28" t="str">
            <v>养生</v>
          </cell>
          <cell r="J28" t="str">
            <v>养生类</v>
          </cell>
          <cell r="K28" t="str">
            <v>教育部</v>
          </cell>
        </row>
        <row r="29">
          <cell r="C29" t="str">
            <v>老卡项--胸部（店转）</v>
          </cell>
          <cell r="D29">
            <v>0</v>
          </cell>
          <cell r="E29">
            <v>30</v>
          </cell>
          <cell r="F29" t="str">
            <v>--</v>
          </cell>
          <cell r="G29" t="str">
            <v>上架</v>
          </cell>
          <cell r="H29" t="str">
            <v>展示</v>
          </cell>
          <cell r="I29" t="str">
            <v>美容</v>
          </cell>
          <cell r="J29" t="str">
            <v>美容类</v>
          </cell>
          <cell r="K29" t="str">
            <v>财务部</v>
          </cell>
        </row>
        <row r="30">
          <cell r="C30" t="str">
            <v>老卡项--背部（店转）</v>
          </cell>
          <cell r="D30">
            <v>0</v>
          </cell>
          <cell r="E30">
            <v>30</v>
          </cell>
          <cell r="F30" t="str">
            <v>--</v>
          </cell>
          <cell r="G30" t="str">
            <v>上架</v>
          </cell>
          <cell r="H30" t="str">
            <v>展示</v>
          </cell>
          <cell r="I30" t="str">
            <v>美容</v>
          </cell>
          <cell r="J30" t="str">
            <v>美容类</v>
          </cell>
          <cell r="K30" t="str">
            <v>财务部</v>
          </cell>
        </row>
        <row r="31">
          <cell r="C31" t="str">
            <v>老卡项--面部（店转）</v>
          </cell>
          <cell r="D31">
            <v>0</v>
          </cell>
          <cell r="E31">
            <v>30</v>
          </cell>
          <cell r="F31" t="str">
            <v>--</v>
          </cell>
          <cell r="G31" t="str">
            <v>上架</v>
          </cell>
          <cell r="H31" t="str">
            <v>展示</v>
          </cell>
          <cell r="I31" t="str">
            <v>美容</v>
          </cell>
          <cell r="J31" t="str">
            <v>美容类</v>
          </cell>
          <cell r="K31" t="str">
            <v>财务部</v>
          </cell>
        </row>
        <row r="32">
          <cell r="C32" t="str">
            <v>科技部陪同</v>
          </cell>
          <cell r="D32">
            <v>0</v>
          </cell>
          <cell r="E32">
            <v>30</v>
          </cell>
          <cell r="F32" t="str">
            <v>--</v>
          </cell>
          <cell r="G32" t="str">
            <v>上架</v>
          </cell>
          <cell r="H32" t="str">
            <v>展示</v>
          </cell>
          <cell r="I32" t="str">
            <v>高端</v>
          </cell>
          <cell r="J32" t="str">
            <v>高端类</v>
          </cell>
          <cell r="K32" t="str">
            <v>财务部</v>
          </cell>
        </row>
        <row r="33">
          <cell r="C33" t="str">
            <v>医美陪同</v>
          </cell>
          <cell r="D33">
            <v>0</v>
          </cell>
          <cell r="E33">
            <v>30</v>
          </cell>
          <cell r="F33" t="str">
            <v>--</v>
          </cell>
          <cell r="G33" t="str">
            <v>上架</v>
          </cell>
          <cell r="H33" t="str">
            <v>展示</v>
          </cell>
          <cell r="I33" t="str">
            <v>合作</v>
          </cell>
          <cell r="J33" t="str">
            <v>合作类</v>
          </cell>
          <cell r="K33" t="str">
            <v>财务部</v>
          </cell>
        </row>
        <row r="34">
          <cell r="C34" t="str">
            <v>鼎轩-血清蛋白（家居）</v>
          </cell>
          <cell r="D34">
            <v>5980</v>
          </cell>
          <cell r="E34">
            <v>30</v>
          </cell>
          <cell r="F34" t="str">
            <v>--</v>
          </cell>
          <cell r="G34" t="str">
            <v>上架</v>
          </cell>
          <cell r="H34" t="str">
            <v>展示</v>
          </cell>
          <cell r="I34" t="str">
            <v>合作</v>
          </cell>
          <cell r="J34" t="str">
            <v>合作类</v>
          </cell>
          <cell r="K34" t="str">
            <v>合作部门</v>
          </cell>
        </row>
        <row r="35">
          <cell r="C35" t="str">
            <v>鼎轩-复合肽（家居）</v>
          </cell>
          <cell r="D35">
            <v>5980</v>
          </cell>
          <cell r="E35">
            <v>30</v>
          </cell>
          <cell r="F35" t="str">
            <v>--</v>
          </cell>
          <cell r="G35" t="str">
            <v>上架</v>
          </cell>
          <cell r="H35" t="str">
            <v>展示</v>
          </cell>
          <cell r="I35" t="str">
            <v>合作</v>
          </cell>
          <cell r="J35" t="str">
            <v>合作类</v>
          </cell>
          <cell r="K35" t="str">
            <v>合作部门</v>
          </cell>
        </row>
        <row r="36">
          <cell r="C36" t="str">
            <v>鼎轩-身体</v>
          </cell>
          <cell r="D36">
            <v>9800</v>
          </cell>
          <cell r="E36">
            <v>30</v>
          </cell>
          <cell r="F36" t="str">
            <v>--</v>
          </cell>
          <cell r="G36" t="str">
            <v>上架</v>
          </cell>
          <cell r="H36" t="str">
            <v>展示</v>
          </cell>
          <cell r="I36" t="str">
            <v>合作</v>
          </cell>
          <cell r="J36" t="str">
            <v>合作类</v>
          </cell>
          <cell r="K36" t="str">
            <v>合作部门</v>
          </cell>
        </row>
        <row r="37">
          <cell r="C37" t="str">
            <v>鼎轩-赤鹿胎盘</v>
          </cell>
          <cell r="D37">
            <v>13800</v>
          </cell>
          <cell r="E37">
            <v>30</v>
          </cell>
          <cell r="F37" t="str">
            <v>--</v>
          </cell>
          <cell r="G37" t="str">
            <v>上架</v>
          </cell>
          <cell r="H37" t="str">
            <v>展示</v>
          </cell>
          <cell r="I37" t="str">
            <v>合作</v>
          </cell>
          <cell r="J37" t="str">
            <v>合作类</v>
          </cell>
          <cell r="K37" t="str">
            <v>合作部门</v>
          </cell>
        </row>
        <row r="38">
          <cell r="C38" t="str">
            <v>鼎轩-三文鱼</v>
          </cell>
          <cell r="D38">
            <v>9800</v>
          </cell>
          <cell r="E38">
            <v>30</v>
          </cell>
          <cell r="F38" t="str">
            <v>--</v>
          </cell>
          <cell r="G38" t="str">
            <v>上架</v>
          </cell>
          <cell r="H38" t="str">
            <v>展示</v>
          </cell>
          <cell r="I38" t="str">
            <v>合作</v>
          </cell>
          <cell r="J38" t="str">
            <v>合作类</v>
          </cell>
          <cell r="K38" t="str">
            <v>合作部门</v>
          </cell>
        </row>
        <row r="39">
          <cell r="C39" t="str">
            <v>鼎轩-银离子</v>
          </cell>
          <cell r="D39">
            <v>9800</v>
          </cell>
          <cell r="E39">
            <v>30</v>
          </cell>
          <cell r="F39" t="str">
            <v>--</v>
          </cell>
          <cell r="G39" t="str">
            <v>上架</v>
          </cell>
          <cell r="H39" t="str">
            <v>展示</v>
          </cell>
          <cell r="I39" t="str">
            <v>合作</v>
          </cell>
          <cell r="J39" t="str">
            <v>合作类</v>
          </cell>
          <cell r="K39" t="str">
            <v>合作部门</v>
          </cell>
        </row>
        <row r="40">
          <cell r="C40" t="str">
            <v>密护SPA</v>
          </cell>
          <cell r="D40">
            <v>680</v>
          </cell>
          <cell r="E40">
            <v>30</v>
          </cell>
          <cell r="F40" t="str">
            <v>--</v>
          </cell>
          <cell r="G40" t="str">
            <v>上架</v>
          </cell>
          <cell r="H40" t="str">
            <v>展示</v>
          </cell>
          <cell r="I40" t="str">
            <v>合作</v>
          </cell>
          <cell r="J40" t="str">
            <v>合作类</v>
          </cell>
          <cell r="K40" t="str">
            <v>大项目部</v>
          </cell>
        </row>
        <row r="41">
          <cell r="C41" t="str">
            <v>私密</v>
          </cell>
          <cell r="D41">
            <v>98000</v>
          </cell>
          <cell r="E41">
            <v>30</v>
          </cell>
          <cell r="F41" t="str">
            <v>--</v>
          </cell>
          <cell r="G41" t="str">
            <v>上架</v>
          </cell>
          <cell r="H41" t="str">
            <v>展示</v>
          </cell>
          <cell r="I41" t="str">
            <v>合作</v>
          </cell>
          <cell r="J41" t="str">
            <v>合作类</v>
          </cell>
          <cell r="K41" t="str">
            <v>大项目部</v>
          </cell>
        </row>
        <row r="42">
          <cell r="C42" t="str">
            <v>纹绣</v>
          </cell>
          <cell r="D42">
            <v>38000</v>
          </cell>
          <cell r="E42">
            <v>30</v>
          </cell>
          <cell r="F42" t="str">
            <v>--</v>
          </cell>
          <cell r="G42" t="str">
            <v>上架</v>
          </cell>
          <cell r="H42" t="str">
            <v>展示</v>
          </cell>
          <cell r="I42" t="str">
            <v>合作</v>
          </cell>
          <cell r="J42" t="str">
            <v>合作类</v>
          </cell>
          <cell r="K42" t="str">
            <v>合作部门</v>
          </cell>
        </row>
        <row r="43">
          <cell r="C43" t="str">
            <v>微雕</v>
          </cell>
          <cell r="D43">
            <v>98000</v>
          </cell>
          <cell r="E43">
            <v>30</v>
          </cell>
          <cell r="F43" t="str">
            <v>--</v>
          </cell>
          <cell r="G43" t="str">
            <v>上架</v>
          </cell>
          <cell r="H43" t="str">
            <v>展示</v>
          </cell>
          <cell r="I43" t="str">
            <v>合作</v>
          </cell>
          <cell r="J43" t="str">
            <v>合作类</v>
          </cell>
          <cell r="K43" t="str">
            <v>大项目部</v>
          </cell>
        </row>
        <row r="44">
          <cell r="C44" t="str">
            <v>身材管理器</v>
          </cell>
          <cell r="D44">
            <v>29800</v>
          </cell>
          <cell r="E44">
            <v>30</v>
          </cell>
          <cell r="F44" t="str">
            <v>--</v>
          </cell>
          <cell r="G44" t="str">
            <v>上架</v>
          </cell>
          <cell r="H44" t="str">
            <v>展示</v>
          </cell>
          <cell r="I44" t="str">
            <v>合作</v>
          </cell>
          <cell r="J44" t="str">
            <v>合作类</v>
          </cell>
          <cell r="K44" t="str">
            <v>合作部门</v>
          </cell>
        </row>
        <row r="45">
          <cell r="C45" t="str">
            <v>玛格丽</v>
          </cell>
          <cell r="D45">
            <v>12800</v>
          </cell>
          <cell r="E45">
            <v>30</v>
          </cell>
          <cell r="F45" t="str">
            <v>--</v>
          </cell>
          <cell r="G45" t="str">
            <v>上架</v>
          </cell>
          <cell r="H45" t="str">
            <v>展示</v>
          </cell>
          <cell r="I45" t="str">
            <v>合作</v>
          </cell>
          <cell r="J45" t="str">
            <v>合作类</v>
          </cell>
          <cell r="K45" t="str">
            <v>合作部门</v>
          </cell>
        </row>
        <row r="46">
          <cell r="C46" t="str">
            <v>鼎轩-童颜女神</v>
          </cell>
          <cell r="D46">
            <v>1980</v>
          </cell>
          <cell r="E46">
            <v>30</v>
          </cell>
          <cell r="F46" t="str">
            <v>--</v>
          </cell>
          <cell r="G46" t="str">
            <v>上架</v>
          </cell>
          <cell r="H46" t="str">
            <v>展示</v>
          </cell>
          <cell r="I46" t="str">
            <v>合作</v>
          </cell>
          <cell r="J46" t="str">
            <v>合作类</v>
          </cell>
          <cell r="K46" t="str">
            <v>合作部门</v>
          </cell>
        </row>
        <row r="47">
          <cell r="C47" t="str">
            <v>鼎轩-青春美肤（9D）</v>
          </cell>
          <cell r="D47">
            <v>7980</v>
          </cell>
          <cell r="E47">
            <v>30</v>
          </cell>
          <cell r="F47" t="str">
            <v>--</v>
          </cell>
          <cell r="G47" t="str">
            <v>上架</v>
          </cell>
          <cell r="H47" t="str">
            <v>展示</v>
          </cell>
          <cell r="I47" t="str">
            <v>合作</v>
          </cell>
          <cell r="J47" t="str">
            <v>合作类</v>
          </cell>
          <cell r="K47" t="str">
            <v>合作部门</v>
          </cell>
        </row>
        <row r="48">
          <cell r="C48" t="str">
            <v>鼎轩-海绵微针</v>
          </cell>
          <cell r="D48">
            <v>9800</v>
          </cell>
          <cell r="E48">
            <v>30</v>
          </cell>
          <cell r="F48" t="str">
            <v>--</v>
          </cell>
          <cell r="G48" t="str">
            <v>上架</v>
          </cell>
          <cell r="H48" t="str">
            <v>展示</v>
          </cell>
          <cell r="I48" t="str">
            <v>合作</v>
          </cell>
          <cell r="J48" t="str">
            <v>合作类</v>
          </cell>
          <cell r="K48" t="str">
            <v>合作部门</v>
          </cell>
        </row>
        <row r="49">
          <cell r="C49" t="str">
            <v>鼎轩-灌肤</v>
          </cell>
          <cell r="D49">
            <v>2980</v>
          </cell>
          <cell r="E49">
            <v>30</v>
          </cell>
          <cell r="F49" t="str">
            <v>--</v>
          </cell>
          <cell r="G49" t="str">
            <v>上架</v>
          </cell>
          <cell r="H49" t="str">
            <v>展示</v>
          </cell>
          <cell r="I49" t="str">
            <v>合作</v>
          </cell>
          <cell r="J49" t="str">
            <v>合作类</v>
          </cell>
          <cell r="K49" t="str">
            <v>合作部门</v>
          </cell>
        </row>
        <row r="50">
          <cell r="C50" t="str">
            <v>大健康</v>
          </cell>
          <cell r="D50">
            <v>198000</v>
          </cell>
          <cell r="E50">
            <v>30</v>
          </cell>
          <cell r="F50" t="str">
            <v>--</v>
          </cell>
          <cell r="G50" t="str">
            <v>上架</v>
          </cell>
          <cell r="H50" t="str">
            <v>展示</v>
          </cell>
          <cell r="I50" t="str">
            <v>合作</v>
          </cell>
          <cell r="J50" t="str">
            <v>合作类</v>
          </cell>
          <cell r="K50" t="str">
            <v>大项目部</v>
          </cell>
        </row>
        <row r="51">
          <cell r="C51" t="str">
            <v>ITB</v>
          </cell>
          <cell r="D51">
            <v>19800</v>
          </cell>
          <cell r="E51">
            <v>30</v>
          </cell>
          <cell r="F51" t="str">
            <v>--</v>
          </cell>
          <cell r="G51" t="str">
            <v>上架</v>
          </cell>
          <cell r="H51" t="str">
            <v>展示</v>
          </cell>
          <cell r="I51" t="str">
            <v>养生</v>
          </cell>
          <cell r="J51" t="str">
            <v>养生类</v>
          </cell>
          <cell r="K51" t="str">
            <v>教育部</v>
          </cell>
        </row>
        <row r="52">
          <cell r="C52" t="str">
            <v>水氧-眼部</v>
          </cell>
          <cell r="D52">
            <v>980</v>
          </cell>
          <cell r="E52">
            <v>30</v>
          </cell>
          <cell r="F52" t="str">
            <v>--</v>
          </cell>
          <cell r="G52" t="str">
            <v>上架</v>
          </cell>
          <cell r="H52" t="str">
            <v>展示</v>
          </cell>
          <cell r="I52" t="str">
            <v>美容</v>
          </cell>
          <cell r="J52" t="str">
            <v>美容类</v>
          </cell>
          <cell r="K52" t="str">
            <v>教育部</v>
          </cell>
        </row>
        <row r="53">
          <cell r="C53" t="str">
            <v>水氧-面部</v>
          </cell>
          <cell r="D53">
            <v>980</v>
          </cell>
          <cell r="E53">
            <v>60</v>
          </cell>
          <cell r="F53" t="str">
            <v>--</v>
          </cell>
          <cell r="G53" t="str">
            <v>上架</v>
          </cell>
          <cell r="H53" t="str">
            <v>展示</v>
          </cell>
          <cell r="I53" t="str">
            <v>美容</v>
          </cell>
          <cell r="J53" t="str">
            <v>美容类</v>
          </cell>
          <cell r="K53" t="str">
            <v>教育部</v>
          </cell>
        </row>
        <row r="54">
          <cell r="C54" t="str">
            <v>水氧-颈部</v>
          </cell>
          <cell r="D54">
            <v>980</v>
          </cell>
          <cell r="E54">
            <v>30</v>
          </cell>
          <cell r="F54" t="str">
            <v>--</v>
          </cell>
          <cell r="G54" t="str">
            <v>上架</v>
          </cell>
          <cell r="H54" t="str">
            <v>展示</v>
          </cell>
          <cell r="I54" t="str">
            <v>美容</v>
          </cell>
          <cell r="J54" t="str">
            <v>美容类</v>
          </cell>
          <cell r="K54" t="str">
            <v>教育部</v>
          </cell>
        </row>
        <row r="55">
          <cell r="C55" t="str">
            <v>女神卡</v>
          </cell>
          <cell r="D55">
            <v>380</v>
          </cell>
          <cell r="E55">
            <v>30</v>
          </cell>
          <cell r="F55" t="str">
            <v>--</v>
          </cell>
          <cell r="G55" t="str">
            <v>上架</v>
          </cell>
          <cell r="H55" t="str">
            <v>展示</v>
          </cell>
          <cell r="I55" t="str">
            <v>美容</v>
          </cell>
          <cell r="J55" t="str">
            <v>美容类</v>
          </cell>
          <cell r="K55" t="str">
            <v>教育部</v>
          </cell>
        </row>
        <row r="56">
          <cell r="C56" t="str">
            <v>BIO</v>
          </cell>
          <cell r="D56">
            <v>1980</v>
          </cell>
          <cell r="E56">
            <v>60</v>
          </cell>
          <cell r="F56" t="str">
            <v>--</v>
          </cell>
          <cell r="G56" t="str">
            <v>上架</v>
          </cell>
          <cell r="H56" t="str">
            <v>展示</v>
          </cell>
          <cell r="I56" t="str">
            <v>美容</v>
          </cell>
          <cell r="J56" t="str">
            <v>美容类</v>
          </cell>
          <cell r="K56" t="str">
            <v>教育部</v>
          </cell>
        </row>
        <row r="57">
          <cell r="C57" t="str">
            <v>纤魔终身卡</v>
          </cell>
          <cell r="D57">
            <v>19800</v>
          </cell>
          <cell r="E57">
            <v>30</v>
          </cell>
          <cell r="F57" t="str">
            <v>--</v>
          </cell>
          <cell r="G57" t="str">
            <v>上架</v>
          </cell>
          <cell r="H57" t="str">
            <v>展示</v>
          </cell>
          <cell r="I57" t="str">
            <v>纤体</v>
          </cell>
          <cell r="J57" t="str">
            <v>纤体类</v>
          </cell>
          <cell r="K57" t="str">
            <v>教育部</v>
          </cell>
        </row>
        <row r="58">
          <cell r="C58" t="str">
            <v>纤魔</v>
          </cell>
          <cell r="D58">
            <v>280</v>
          </cell>
          <cell r="E58">
            <v>30</v>
          </cell>
          <cell r="F58" t="str">
            <v>--</v>
          </cell>
          <cell r="G58" t="str">
            <v>上架</v>
          </cell>
          <cell r="H58" t="str">
            <v>展示</v>
          </cell>
          <cell r="I58" t="str">
            <v>纤体</v>
          </cell>
          <cell r="J58" t="str">
            <v>纤体类</v>
          </cell>
          <cell r="K58" t="str">
            <v>教育部</v>
          </cell>
        </row>
        <row r="59">
          <cell r="C59" t="str">
            <v>维密瘦</v>
          </cell>
          <cell r="D59">
            <v>1280</v>
          </cell>
          <cell r="E59">
            <v>30</v>
          </cell>
          <cell r="F59" t="str">
            <v>--</v>
          </cell>
          <cell r="G59" t="str">
            <v>上架</v>
          </cell>
          <cell r="H59" t="str">
            <v>展示</v>
          </cell>
          <cell r="I59" t="str">
            <v>纤体</v>
          </cell>
          <cell r="J59" t="str">
            <v>纤体类</v>
          </cell>
          <cell r="K59" t="str">
            <v>教育部</v>
          </cell>
        </row>
        <row r="60">
          <cell r="C60" t="str">
            <v>砭石床</v>
          </cell>
          <cell r="D60">
            <v>280</v>
          </cell>
          <cell r="E60">
            <v>30</v>
          </cell>
          <cell r="F60" t="str">
            <v>--</v>
          </cell>
          <cell r="G60" t="str">
            <v>上架</v>
          </cell>
          <cell r="H60" t="str">
            <v>展示</v>
          </cell>
          <cell r="I60" t="str">
            <v>纤体</v>
          </cell>
          <cell r="J60" t="str">
            <v>纤体类</v>
          </cell>
          <cell r="K60" t="str">
            <v>教育部</v>
          </cell>
        </row>
        <row r="61">
          <cell r="C61" t="str">
            <v>SLK</v>
          </cell>
          <cell r="D61">
            <v>280</v>
          </cell>
          <cell r="E61">
            <v>60</v>
          </cell>
          <cell r="F61" t="str">
            <v>--</v>
          </cell>
          <cell r="G61" t="str">
            <v>上架</v>
          </cell>
          <cell r="H61" t="str">
            <v>展示</v>
          </cell>
          <cell r="I61" t="str">
            <v>纤体</v>
          </cell>
          <cell r="J61" t="str">
            <v>纤体类</v>
          </cell>
          <cell r="K61" t="str">
            <v>教育部</v>
          </cell>
        </row>
        <row r="62">
          <cell r="C62" t="str">
            <v>SLK2.0</v>
          </cell>
          <cell r="D62">
            <v>480</v>
          </cell>
          <cell r="E62">
            <v>30</v>
          </cell>
          <cell r="F62" t="str">
            <v>--</v>
          </cell>
          <cell r="G62" t="str">
            <v>上架</v>
          </cell>
          <cell r="H62" t="str">
            <v>展示</v>
          </cell>
          <cell r="I62" t="str">
            <v>养生</v>
          </cell>
          <cell r="J62" t="str">
            <v>养生类</v>
          </cell>
          <cell r="K62" t="str">
            <v>教育部</v>
          </cell>
        </row>
        <row r="63">
          <cell r="C63" t="str">
            <v>Mela</v>
          </cell>
          <cell r="D63">
            <v>3980</v>
          </cell>
          <cell r="E63">
            <v>30</v>
          </cell>
          <cell r="F63" t="str">
            <v>--</v>
          </cell>
          <cell r="G63" t="str">
            <v>上架</v>
          </cell>
          <cell r="H63" t="str">
            <v>展示</v>
          </cell>
          <cell r="I63" t="str">
            <v>高端</v>
          </cell>
          <cell r="J63" t="str">
            <v>高端类</v>
          </cell>
          <cell r="K63" t="str">
            <v>科技部</v>
          </cell>
        </row>
        <row r="64">
          <cell r="C64" t="str">
            <v>重组</v>
          </cell>
          <cell r="D64">
            <v>3980</v>
          </cell>
          <cell r="E64">
            <v>30</v>
          </cell>
          <cell r="F64" t="str">
            <v>--</v>
          </cell>
          <cell r="G64" t="str">
            <v>上架</v>
          </cell>
          <cell r="H64" t="str">
            <v>展示</v>
          </cell>
          <cell r="I64" t="str">
            <v>高端</v>
          </cell>
          <cell r="J64" t="str">
            <v>高端类</v>
          </cell>
          <cell r="K64" t="str">
            <v>科技部</v>
          </cell>
        </row>
        <row r="65">
          <cell r="C65" t="str">
            <v>逆龄胶原-全脸</v>
          </cell>
          <cell r="D65">
            <v>29800</v>
          </cell>
          <cell r="E65">
            <v>30</v>
          </cell>
          <cell r="F65" t="str">
            <v>--</v>
          </cell>
          <cell r="G65" t="str">
            <v>上架</v>
          </cell>
          <cell r="H65" t="str">
            <v>展示</v>
          </cell>
          <cell r="I65" t="str">
            <v>高端</v>
          </cell>
          <cell r="J65" t="str">
            <v>高端类</v>
          </cell>
          <cell r="K65" t="str">
            <v>科技部</v>
          </cell>
        </row>
        <row r="66">
          <cell r="C66" t="str">
            <v>逆龄胶原-颈部</v>
          </cell>
          <cell r="D66">
            <v>19800</v>
          </cell>
          <cell r="E66">
            <v>30</v>
          </cell>
          <cell r="F66" t="str">
            <v>--</v>
          </cell>
          <cell r="G66" t="str">
            <v>上架</v>
          </cell>
          <cell r="H66" t="str">
            <v>展示</v>
          </cell>
          <cell r="I66" t="str">
            <v>高端</v>
          </cell>
          <cell r="J66" t="str">
            <v>高端类</v>
          </cell>
          <cell r="K66" t="str">
            <v>科技部</v>
          </cell>
        </row>
        <row r="67">
          <cell r="C67" t="str">
            <v>逆龄胶原-单部位</v>
          </cell>
          <cell r="D67">
            <v>8800</v>
          </cell>
          <cell r="E67">
            <v>30</v>
          </cell>
          <cell r="F67" t="str">
            <v>--</v>
          </cell>
          <cell r="G67" t="str">
            <v>上架</v>
          </cell>
          <cell r="H67" t="str">
            <v>展示</v>
          </cell>
          <cell r="I67" t="str">
            <v>高端</v>
          </cell>
          <cell r="J67" t="str">
            <v>高端类</v>
          </cell>
          <cell r="K67" t="str">
            <v>科技部</v>
          </cell>
        </row>
        <row r="68">
          <cell r="C68" t="str">
            <v>冻龄宝宝</v>
          </cell>
          <cell r="D68">
            <v>2980</v>
          </cell>
          <cell r="E68">
            <v>30</v>
          </cell>
          <cell r="F68" t="str">
            <v>--</v>
          </cell>
          <cell r="G68" t="str">
            <v>上架</v>
          </cell>
          <cell r="H68" t="str">
            <v>展示</v>
          </cell>
          <cell r="I68" t="str">
            <v>高端</v>
          </cell>
          <cell r="J68" t="str">
            <v>高端类</v>
          </cell>
          <cell r="K68" t="str">
            <v>科技部</v>
          </cell>
        </row>
        <row r="69">
          <cell r="C69" t="str">
            <v>冰美人</v>
          </cell>
          <cell r="D69">
            <v>4800</v>
          </cell>
          <cell r="E69">
            <v>30</v>
          </cell>
          <cell r="F69" t="str">
            <v>--</v>
          </cell>
          <cell r="G69" t="str">
            <v>上架</v>
          </cell>
          <cell r="H69" t="str">
            <v>展示</v>
          </cell>
          <cell r="I69" t="str">
            <v>高端</v>
          </cell>
          <cell r="J69" t="str">
            <v>高端类</v>
          </cell>
          <cell r="K69" t="str">
            <v>科技部</v>
          </cell>
        </row>
        <row r="70">
          <cell r="C70" t="str">
            <v>CELL神经</v>
          </cell>
          <cell r="D70">
            <v>1980</v>
          </cell>
          <cell r="E70">
            <v>30</v>
          </cell>
          <cell r="F70" t="str">
            <v>--</v>
          </cell>
          <cell r="G70" t="str">
            <v>上架</v>
          </cell>
          <cell r="H70" t="str">
            <v>展示</v>
          </cell>
          <cell r="I70" t="str">
            <v>高端</v>
          </cell>
          <cell r="J70" t="str">
            <v>高端类</v>
          </cell>
          <cell r="K70" t="str">
            <v>科技部</v>
          </cell>
        </row>
        <row r="71">
          <cell r="C71" t="str">
            <v>CELL</v>
          </cell>
          <cell r="D71">
            <v>2980</v>
          </cell>
          <cell r="E71">
            <v>30</v>
          </cell>
          <cell r="F71" t="str">
            <v>--</v>
          </cell>
          <cell r="G71" t="str">
            <v>上架</v>
          </cell>
          <cell r="H71" t="str">
            <v>展示</v>
          </cell>
          <cell r="I71" t="str">
            <v>高端</v>
          </cell>
          <cell r="J71" t="str">
            <v>高端类</v>
          </cell>
          <cell r="K71" t="str">
            <v>科技部</v>
          </cell>
        </row>
        <row r="72">
          <cell r="C72" t="str">
            <v>储值卡</v>
          </cell>
          <cell r="I72" t="str">
            <v>其他</v>
          </cell>
          <cell r="K72" t="str">
            <v>其他</v>
          </cell>
        </row>
        <row r="73">
          <cell r="C73" t="str">
            <v>520秒杀卡</v>
          </cell>
          <cell r="I73" t="str">
            <v>其他</v>
          </cell>
          <cell r="K73" t="str">
            <v>其他</v>
          </cell>
        </row>
        <row r="74">
          <cell r="C74" t="str">
            <v>爆脂仪</v>
          </cell>
          <cell r="I74" t="str">
            <v>其他</v>
          </cell>
          <cell r="K74" t="str">
            <v>其他</v>
          </cell>
        </row>
        <row r="75">
          <cell r="C75" t="str">
            <v>多肽水润修复面膜</v>
          </cell>
          <cell r="I75" t="str">
            <v>其他</v>
          </cell>
          <cell r="K75" t="str">
            <v>其他</v>
          </cell>
        </row>
        <row r="76">
          <cell r="C76" t="str">
            <v>焕颜新生</v>
          </cell>
          <cell r="I76" t="str">
            <v>其他</v>
          </cell>
          <cell r="K76" t="str">
            <v>其他</v>
          </cell>
        </row>
        <row r="77">
          <cell r="C77" t="str">
            <v>3S秒杀卡</v>
          </cell>
          <cell r="I77" t="str">
            <v>其他</v>
          </cell>
          <cell r="K77" t="str">
            <v>其他</v>
          </cell>
        </row>
        <row r="78">
          <cell r="C78" t="str">
            <v>秒瘦</v>
          </cell>
          <cell r="I78" t="str">
            <v>其他</v>
          </cell>
          <cell r="K78" t="str">
            <v>其他</v>
          </cell>
        </row>
        <row r="79">
          <cell r="C79" t="str">
            <v>淋巴排毒</v>
          </cell>
          <cell r="I79" t="str">
            <v>其他</v>
          </cell>
          <cell r="K79" t="str">
            <v>其他</v>
          </cell>
        </row>
        <row r="80">
          <cell r="C80" t="str">
            <v>直播199套餐（JZ3-5）</v>
          </cell>
          <cell r="I80" t="str">
            <v>其他</v>
          </cell>
          <cell r="K80" t="str">
            <v>其他</v>
          </cell>
        </row>
        <row r="81">
          <cell r="C81" t="str">
            <v>淋巴排毒-半身</v>
          </cell>
          <cell r="I81" t="str">
            <v>其他</v>
          </cell>
          <cell r="K81" t="str">
            <v>其他</v>
          </cell>
        </row>
        <row r="82">
          <cell r="C82" t="str">
            <v>脱唇毛</v>
          </cell>
          <cell r="I82" t="str">
            <v>其他</v>
          </cell>
          <cell r="K82" t="str">
            <v>其他</v>
          </cell>
        </row>
        <row r="83">
          <cell r="C83" t="str">
            <v>玛格丽--面部</v>
          </cell>
          <cell r="I83" t="str">
            <v>其他</v>
          </cell>
          <cell r="K83" t="str">
            <v>其他</v>
          </cell>
        </row>
        <row r="84">
          <cell r="C84" t="str">
            <v>脱腋毛</v>
          </cell>
          <cell r="I84" t="str">
            <v>其他</v>
          </cell>
          <cell r="K84" t="str">
            <v>其他</v>
          </cell>
        </row>
        <row r="85">
          <cell r="C85" t="str">
            <v>淋巴排毒-全身</v>
          </cell>
          <cell r="I85" t="str">
            <v>其他</v>
          </cell>
          <cell r="K85" t="str">
            <v>其他</v>
          </cell>
        </row>
        <row r="86">
          <cell r="C86" t="str">
            <v>决明子大肚子茶</v>
          </cell>
          <cell r="I86" t="str">
            <v>其他</v>
          </cell>
          <cell r="K86" t="str">
            <v>其他</v>
          </cell>
        </row>
        <row r="87">
          <cell r="C87" t="str">
            <v>--</v>
          </cell>
          <cell r="I87" t="str">
            <v>其他</v>
          </cell>
          <cell r="K87" t="str">
            <v>其他</v>
          </cell>
        </row>
        <row r="88">
          <cell r="C88" t="str">
            <v>健康心悦卡</v>
          </cell>
          <cell r="I88" t="str">
            <v>其他</v>
          </cell>
          <cell r="K88" t="str">
            <v>其他</v>
          </cell>
        </row>
        <row r="89">
          <cell r="C89" t="str">
            <v>19.9卡</v>
          </cell>
          <cell r="I89" t="str">
            <v>其他</v>
          </cell>
          <cell r="K89" t="str">
            <v>其他</v>
          </cell>
        </row>
        <row r="90">
          <cell r="C90" t="str">
            <v>速瘦</v>
          </cell>
          <cell r="I90" t="str">
            <v>其他</v>
          </cell>
          <cell r="K90" t="str">
            <v>其他</v>
          </cell>
        </row>
        <row r="91">
          <cell r="C91" t="str">
            <v>日式温背</v>
          </cell>
          <cell r="I91" t="str">
            <v>其他</v>
          </cell>
          <cell r="K91" t="str">
            <v>其他</v>
          </cell>
        </row>
        <row r="92">
          <cell r="C92" t="str">
            <v>小艾调理</v>
          </cell>
          <cell r="I92" t="str">
            <v>其他</v>
          </cell>
          <cell r="K92" t="str">
            <v>其他</v>
          </cell>
        </row>
        <row r="93">
          <cell r="C93" t="str">
            <v>脂立瘦终身卡</v>
          </cell>
          <cell r="I93" t="str">
            <v>其他</v>
          </cell>
          <cell r="K93" t="str">
            <v>其他</v>
          </cell>
        </row>
        <row r="94">
          <cell r="C94" t="str">
            <v>爆脂</v>
          </cell>
          <cell r="I94" t="str">
            <v>其他</v>
          </cell>
          <cell r="K94" t="str">
            <v>其他</v>
          </cell>
        </row>
        <row r="95">
          <cell r="C95" t="str">
            <v>太极神灸</v>
          </cell>
          <cell r="I95" t="str">
            <v>其他</v>
          </cell>
          <cell r="K95" t="str">
            <v>其他</v>
          </cell>
        </row>
        <row r="96">
          <cell r="C96" t="str">
            <v>艾灸仪</v>
          </cell>
          <cell r="I96" t="str">
            <v>其他</v>
          </cell>
          <cell r="K96" t="str">
            <v>其他</v>
          </cell>
        </row>
        <row r="97">
          <cell r="C97" t="str">
            <v>胶原宝宝-全脸</v>
          </cell>
          <cell r="I97" t="str">
            <v>其他</v>
          </cell>
          <cell r="K97" t="str">
            <v>其他</v>
          </cell>
        </row>
        <row r="98">
          <cell r="C98" t="str">
            <v>胶原宝宝-单部位</v>
          </cell>
          <cell r="I98" t="str">
            <v>其他</v>
          </cell>
          <cell r="K98" t="str">
            <v>其他</v>
          </cell>
        </row>
        <row r="99">
          <cell r="C99" t="str">
            <v>精华补水</v>
          </cell>
          <cell r="I99" t="str">
            <v>其他</v>
          </cell>
          <cell r="K99" t="str">
            <v>其他</v>
          </cell>
        </row>
        <row r="100">
          <cell r="C100" t="str">
            <v>发烧大师（体验）</v>
          </cell>
          <cell r="I100" t="str">
            <v>其他</v>
          </cell>
          <cell r="K100" t="str">
            <v>其他</v>
          </cell>
        </row>
        <row r="101">
          <cell r="C101" t="str">
            <v>护理（盛世）</v>
          </cell>
          <cell r="I101" t="str">
            <v>其他</v>
          </cell>
          <cell r="K101" t="str">
            <v>其他</v>
          </cell>
        </row>
        <row r="102">
          <cell r="C102" t="str">
            <v>VS-腿</v>
          </cell>
          <cell r="I102" t="str">
            <v>其他</v>
          </cell>
          <cell r="K102" t="str">
            <v>其他</v>
          </cell>
        </row>
        <row r="103">
          <cell r="C103" t="str">
            <v>维密包</v>
          </cell>
          <cell r="I103" t="str">
            <v>其他</v>
          </cell>
          <cell r="K103" t="str">
            <v>其他</v>
          </cell>
        </row>
        <row r="104">
          <cell r="C104" t="str">
            <v>脂立瘦</v>
          </cell>
          <cell r="I104" t="str">
            <v>其他</v>
          </cell>
          <cell r="K104" t="str">
            <v>其他</v>
          </cell>
        </row>
        <row r="105">
          <cell r="C105" t="str">
            <v>VS-腰</v>
          </cell>
          <cell r="I105" t="str">
            <v>其他</v>
          </cell>
          <cell r="K105" t="str">
            <v>其他</v>
          </cell>
        </row>
        <row r="106">
          <cell r="C106" t="str">
            <v>胸腺保养</v>
          </cell>
          <cell r="I106" t="str">
            <v>其他</v>
          </cell>
          <cell r="K106" t="str">
            <v>其他</v>
          </cell>
        </row>
        <row r="107">
          <cell r="C107" t="str">
            <v>碎碎脂-少女背</v>
          </cell>
          <cell r="I107" t="str">
            <v>其他</v>
          </cell>
          <cell r="K107" t="str">
            <v>其他</v>
          </cell>
        </row>
        <row r="108">
          <cell r="C108" t="str">
            <v>逆龄抗衰</v>
          </cell>
          <cell r="I108" t="str">
            <v>其他</v>
          </cell>
          <cell r="K108" t="str">
            <v>其他</v>
          </cell>
        </row>
        <row r="109">
          <cell r="C109" t="str">
            <v>体雕</v>
          </cell>
          <cell r="I109" t="str">
            <v>其他</v>
          </cell>
          <cell r="K109" t="str">
            <v>其他</v>
          </cell>
        </row>
        <row r="110">
          <cell r="C110" t="str">
            <v>万事兴隆卡</v>
          </cell>
          <cell r="I110" t="str">
            <v>其他</v>
          </cell>
          <cell r="K110" t="str">
            <v>其他</v>
          </cell>
        </row>
        <row r="111">
          <cell r="C111" t="str">
            <v>砭石床终身卡</v>
          </cell>
          <cell r="I111" t="str">
            <v>其他</v>
          </cell>
          <cell r="K111" t="str">
            <v>其他</v>
          </cell>
        </row>
        <row r="112">
          <cell r="C112" t="str">
            <v>乐康-畅</v>
          </cell>
          <cell r="I112" t="str">
            <v>其他</v>
          </cell>
          <cell r="K112" t="str">
            <v>其他</v>
          </cell>
        </row>
        <row r="113">
          <cell r="C113" t="str">
            <v>宝马仪器</v>
          </cell>
          <cell r="I113" t="str">
            <v>其他</v>
          </cell>
          <cell r="K113" t="str">
            <v>其他</v>
          </cell>
        </row>
        <row r="114">
          <cell r="C114" t="str">
            <v>乐康-净、韵、源、御养套</v>
          </cell>
          <cell r="I114" t="str">
            <v>其他</v>
          </cell>
          <cell r="K114" t="str">
            <v>其他</v>
          </cell>
        </row>
        <row r="115">
          <cell r="C115" t="str">
            <v>养生经络通</v>
          </cell>
          <cell r="I115" t="str">
            <v>其他</v>
          </cell>
          <cell r="K115" t="str">
            <v>其他</v>
          </cell>
        </row>
        <row r="116">
          <cell r="C116" t="str">
            <v>VS-背</v>
          </cell>
          <cell r="I116" t="str">
            <v>其他</v>
          </cell>
          <cell r="K116" t="str">
            <v>其他</v>
          </cell>
        </row>
        <row r="117">
          <cell r="C117" t="str">
            <v>复合纤维压片糖果</v>
          </cell>
          <cell r="I117" t="str">
            <v>其他</v>
          </cell>
          <cell r="K117" t="str">
            <v>其他</v>
          </cell>
        </row>
      </sheetData>
      <sheetData sheetId="3">
        <row r="1">
          <cell r="B1" t="str">
            <v>单据门店</v>
          </cell>
          <cell r="C1" t="str">
            <v>事业部门-后端一致</v>
          </cell>
          <cell r="D1" t="str">
            <v>教育部</v>
          </cell>
          <cell r="E1" t="str">
            <v>科技部</v>
          </cell>
          <cell r="F1" t="str">
            <v>大项目部</v>
          </cell>
        </row>
        <row r="2">
          <cell r="B2" t="str">
            <v>001-绿纤总部</v>
          </cell>
          <cell r="C2" t="str">
            <v>总部</v>
          </cell>
          <cell r="D2" t="str">
            <v>总部</v>
          </cell>
          <cell r="E2" t="str">
            <v>总部</v>
          </cell>
          <cell r="F2" t="str">
            <v>总部</v>
          </cell>
        </row>
        <row r="3">
          <cell r="B3" t="str">
            <v>101-紫荆</v>
          </cell>
          <cell r="C3" t="str">
            <v>事业四部</v>
          </cell>
          <cell r="D3" t="str">
            <v>教育一部</v>
          </cell>
          <cell r="E3" t="str">
            <v>科技二部</v>
          </cell>
          <cell r="F3" t="str">
            <v>大项目二部</v>
          </cell>
        </row>
        <row r="4">
          <cell r="B4" t="str">
            <v>102-龙湖</v>
          </cell>
          <cell r="C4" t="str">
            <v>事业四部</v>
          </cell>
          <cell r="D4" t="str">
            <v>教育二部</v>
          </cell>
          <cell r="E4" t="str">
            <v>科技一部</v>
          </cell>
          <cell r="F4" t="str">
            <v>大项目一部</v>
          </cell>
        </row>
        <row r="5">
          <cell r="B5" t="str">
            <v>103-沙河</v>
          </cell>
          <cell r="C5" t="str">
            <v>事业三部</v>
          </cell>
          <cell r="D5" t="str">
            <v>教育二部</v>
          </cell>
          <cell r="E5" t="str">
            <v>科技二部</v>
          </cell>
          <cell r="F5" t="str">
            <v>大项目一部</v>
          </cell>
        </row>
        <row r="6">
          <cell r="B6" t="str">
            <v>104-华润</v>
          </cell>
          <cell r="C6" t="str">
            <v>事业一部</v>
          </cell>
          <cell r="D6" t="str">
            <v>教育二部</v>
          </cell>
          <cell r="E6" t="str">
            <v>科技一部</v>
          </cell>
          <cell r="F6" t="str">
            <v>大项目二部</v>
          </cell>
        </row>
        <row r="7">
          <cell r="B7" t="str">
            <v>105-静居寺</v>
          </cell>
          <cell r="C7" t="str">
            <v>事业一部</v>
          </cell>
          <cell r="D7" t="str">
            <v>教育一部</v>
          </cell>
          <cell r="E7" t="str">
            <v>科技一部</v>
          </cell>
          <cell r="F7" t="str">
            <v>大项目一部</v>
          </cell>
        </row>
        <row r="8">
          <cell r="B8" t="str">
            <v>106-优品道</v>
          </cell>
          <cell r="C8" t="str">
            <v>事业二部</v>
          </cell>
          <cell r="D8" t="str">
            <v>教育二部</v>
          </cell>
          <cell r="E8" t="str">
            <v>科技二部</v>
          </cell>
          <cell r="F8" t="str">
            <v>大项目一部</v>
          </cell>
        </row>
        <row r="9">
          <cell r="B9" t="str">
            <v>107-468</v>
          </cell>
          <cell r="C9" t="str">
            <v>事业一部</v>
          </cell>
          <cell r="D9" t="str">
            <v>教育二部</v>
          </cell>
          <cell r="E9" t="str">
            <v>科技一部</v>
          </cell>
          <cell r="F9" t="str">
            <v>大项目一部</v>
          </cell>
        </row>
        <row r="10">
          <cell r="B10" t="str">
            <v>108-光华</v>
          </cell>
          <cell r="C10" t="str">
            <v>事业四部</v>
          </cell>
          <cell r="D10" t="str">
            <v>教育一部</v>
          </cell>
          <cell r="E10" t="str">
            <v>科技一部</v>
          </cell>
          <cell r="F10" t="str">
            <v>大项目一部</v>
          </cell>
        </row>
        <row r="11">
          <cell r="B11" t="str">
            <v>109-融创</v>
          </cell>
          <cell r="C11" t="str">
            <v>事业三部</v>
          </cell>
          <cell r="D11" t="str">
            <v>教育二部</v>
          </cell>
          <cell r="E11" t="str">
            <v>科技一部</v>
          </cell>
          <cell r="F11" t="str">
            <v>大项目二部</v>
          </cell>
        </row>
        <row r="12">
          <cell r="B12" t="str">
            <v>110-川师</v>
          </cell>
          <cell r="C12" t="str">
            <v>事业五部</v>
          </cell>
          <cell r="D12" t="str">
            <v>教育二部</v>
          </cell>
          <cell r="E12" t="str">
            <v>科技二部</v>
          </cell>
          <cell r="F12" t="str">
            <v>大项目二部</v>
          </cell>
        </row>
        <row r="13">
          <cell r="B13" t="str">
            <v>111-鹭岛</v>
          </cell>
          <cell r="C13" t="str">
            <v>事业四部</v>
          </cell>
          <cell r="D13" t="str">
            <v>教育二部</v>
          </cell>
          <cell r="E13" t="str">
            <v>科技二部</v>
          </cell>
          <cell r="F13" t="str">
            <v>大项目二部</v>
          </cell>
        </row>
        <row r="14">
          <cell r="B14" t="str">
            <v>113-荣华南路</v>
          </cell>
          <cell r="C14" t="str">
            <v>事业三部</v>
          </cell>
          <cell r="D14" t="str">
            <v>教育一部</v>
          </cell>
          <cell r="E14" t="str">
            <v>科技二部</v>
          </cell>
          <cell r="F14" t="str">
            <v>大项目二部</v>
          </cell>
        </row>
        <row r="15">
          <cell r="B15" t="str">
            <v>114-荣华北路</v>
          </cell>
          <cell r="C15" t="str">
            <v>事业四部</v>
          </cell>
          <cell r="D15" t="str">
            <v>教育二部</v>
          </cell>
          <cell r="E15" t="str">
            <v>科技二部</v>
          </cell>
          <cell r="F15" t="str">
            <v>大项目一部</v>
          </cell>
        </row>
        <row r="16">
          <cell r="B16" t="str">
            <v>115-涌泉</v>
          </cell>
          <cell r="C16" t="str">
            <v>事业三部</v>
          </cell>
          <cell r="D16" t="str">
            <v>教育一部</v>
          </cell>
          <cell r="E16" t="str">
            <v>科技一部</v>
          </cell>
          <cell r="F16" t="str">
            <v>大项目二部</v>
          </cell>
        </row>
        <row r="17">
          <cell r="B17" t="str">
            <v>116-大丰</v>
          </cell>
          <cell r="C17" t="str">
            <v>事业六部</v>
          </cell>
          <cell r="D17" t="str">
            <v>教育二部</v>
          </cell>
          <cell r="E17" t="str">
            <v>科技一部</v>
          </cell>
          <cell r="F17" t="str">
            <v>大项目一部</v>
          </cell>
        </row>
        <row r="18">
          <cell r="B18" t="str">
            <v>117-双流</v>
          </cell>
          <cell r="C18" t="str">
            <v>事业四部</v>
          </cell>
          <cell r="D18" t="str">
            <v>教育一部</v>
          </cell>
          <cell r="E18" t="str">
            <v>科技二部</v>
          </cell>
          <cell r="F18" t="str">
            <v>大项目二部</v>
          </cell>
        </row>
        <row r="19">
          <cell r="B19" t="str">
            <v>118-骑士郡</v>
          </cell>
          <cell r="C19" t="str">
            <v>事业三部</v>
          </cell>
          <cell r="D19" t="str">
            <v>教育一部</v>
          </cell>
          <cell r="E19" t="str">
            <v>科技二部</v>
          </cell>
          <cell r="F19" t="str">
            <v>大项目二部</v>
          </cell>
        </row>
        <row r="20">
          <cell r="B20" t="str">
            <v>119-明信</v>
          </cell>
          <cell r="C20" t="str">
            <v>事业五部</v>
          </cell>
          <cell r="D20" t="str">
            <v>教育二部</v>
          </cell>
          <cell r="E20" t="str">
            <v>科技一部</v>
          </cell>
          <cell r="F20" t="str">
            <v>大项目一部</v>
          </cell>
        </row>
        <row r="21">
          <cell r="B21" t="str">
            <v>120-犀浦</v>
          </cell>
          <cell r="C21" t="str">
            <v>事业一部</v>
          </cell>
          <cell r="D21" t="str">
            <v>教育一部</v>
          </cell>
          <cell r="E21" t="str">
            <v>科技一部</v>
          </cell>
          <cell r="F21" t="str">
            <v>大项目二部</v>
          </cell>
        </row>
        <row r="22">
          <cell r="B22" t="str">
            <v>121-千禧</v>
          </cell>
          <cell r="C22" t="str">
            <v>事业六部</v>
          </cell>
          <cell r="D22" t="str">
            <v>教育二部</v>
          </cell>
          <cell r="E22" t="str">
            <v>科技一部</v>
          </cell>
          <cell r="F22" t="str">
            <v>大项目一部</v>
          </cell>
        </row>
        <row r="23">
          <cell r="B23" t="str">
            <v>122-亚洲湾</v>
          </cell>
          <cell r="C23" t="str">
            <v>事业五部</v>
          </cell>
          <cell r="D23" t="str">
            <v>教育一部</v>
          </cell>
          <cell r="E23" t="str">
            <v>科技一部</v>
          </cell>
          <cell r="F23" t="str">
            <v>大项目一部</v>
          </cell>
        </row>
        <row r="24">
          <cell r="B24" t="str">
            <v>123-中和</v>
          </cell>
          <cell r="C24" t="str">
            <v>事业三部</v>
          </cell>
          <cell r="D24" t="str">
            <v>教育一部</v>
          </cell>
          <cell r="E24" t="str">
            <v>科技二部</v>
          </cell>
          <cell r="F24" t="str">
            <v>大项目二部</v>
          </cell>
        </row>
        <row r="25">
          <cell r="B25" t="str">
            <v>124-凤凰山</v>
          </cell>
          <cell r="C25" t="str">
            <v>事业六部</v>
          </cell>
          <cell r="D25" t="str">
            <v>教育二部</v>
          </cell>
          <cell r="E25" t="str">
            <v>科技一部</v>
          </cell>
          <cell r="F25" t="str">
            <v>大项目一部</v>
          </cell>
        </row>
        <row r="26">
          <cell r="B26" t="str">
            <v>125-南湖</v>
          </cell>
          <cell r="C26" t="str">
            <v>事业四部</v>
          </cell>
          <cell r="D26" t="str">
            <v>教育一部</v>
          </cell>
          <cell r="E26" t="str">
            <v>科技二部</v>
          </cell>
          <cell r="F26" t="str">
            <v>大项目二部</v>
          </cell>
        </row>
        <row r="27">
          <cell r="B27" t="str">
            <v>126-大源</v>
          </cell>
          <cell r="C27" t="str">
            <v>事业二部</v>
          </cell>
          <cell r="D27" t="str">
            <v>教育二部</v>
          </cell>
          <cell r="E27" t="str">
            <v>科技二部</v>
          </cell>
          <cell r="F27" t="str">
            <v>大项目一部</v>
          </cell>
        </row>
        <row r="28">
          <cell r="B28" t="str">
            <v>127-红光</v>
          </cell>
          <cell r="C28" t="str">
            <v>事业一部</v>
          </cell>
          <cell r="D28" t="str">
            <v>教育一部</v>
          </cell>
          <cell r="E28" t="str">
            <v>科技一部</v>
          </cell>
          <cell r="F28" t="str">
            <v>大项目二部</v>
          </cell>
        </row>
        <row r="29">
          <cell r="B29" t="str">
            <v>128-保利</v>
          </cell>
          <cell r="C29" t="str">
            <v>事业二部</v>
          </cell>
          <cell r="D29" t="str">
            <v>教育二部</v>
          </cell>
          <cell r="E29" t="str">
            <v>科技二部</v>
          </cell>
          <cell r="F29" t="str">
            <v>大项目一部</v>
          </cell>
        </row>
        <row r="30">
          <cell r="B30" t="str">
            <v>112-龙泉</v>
          </cell>
          <cell r="C30" t="str">
            <v>事业一部</v>
          </cell>
          <cell r="D30" t="str">
            <v>教育一部</v>
          </cell>
          <cell r="E30" t="str">
            <v>科技一部</v>
          </cell>
          <cell r="F30" t="str">
            <v>大项目二部</v>
          </cell>
        </row>
        <row r="31">
          <cell r="B31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topLeftCell="A6" workbookViewId="0">
      <selection activeCell="C24" sqref="C24"/>
    </sheetView>
  </sheetViews>
  <sheetFormatPr defaultRowHeight="14.25"/>
  <cols>
    <col min="1" max="1" width="8.5" customWidth="1"/>
    <col min="2" max="2" width="25.625" customWidth="1"/>
    <col min="3" max="3" width="47.625" customWidth="1"/>
    <col min="4" max="4" width="10.25" bestFit="1" customWidth="1"/>
    <col min="5" max="5" width="14.875" customWidth="1"/>
    <col min="6" max="6" width="50" customWidth="1"/>
    <col min="7" max="7" width="40.125" bestFit="1" customWidth="1"/>
    <col min="8" max="8" width="34.5" bestFit="1" customWidth="1"/>
  </cols>
  <sheetData>
    <row r="1" spans="1:2">
      <c r="A1" t="s">
        <v>14</v>
      </c>
      <c r="B1" t="s">
        <v>0</v>
      </c>
    </row>
    <row r="2" spans="1:2">
      <c r="B2" t="s">
        <v>1</v>
      </c>
    </row>
    <row r="3" spans="1:2">
      <c r="B3" t="s">
        <v>2</v>
      </c>
    </row>
    <row r="4" spans="1:2">
      <c r="B4" t="s">
        <v>3</v>
      </c>
    </row>
    <row r="5" spans="1:2">
      <c r="B5" t="s">
        <v>4</v>
      </c>
    </row>
    <row r="6" spans="1:2">
      <c r="B6" t="s">
        <v>5</v>
      </c>
    </row>
    <row r="7" spans="1:2">
      <c r="B7" t="s">
        <v>6</v>
      </c>
    </row>
    <row r="8" spans="1:2">
      <c r="B8" t="s">
        <v>7</v>
      </c>
    </row>
    <row r="9" spans="1:2">
      <c r="B9" t="s">
        <v>8</v>
      </c>
    </row>
    <row r="10" spans="1:2">
      <c r="B10" t="s">
        <v>9</v>
      </c>
    </row>
    <row r="11" spans="1:2">
      <c r="B11" t="s">
        <v>10</v>
      </c>
    </row>
    <row r="12" spans="1:2">
      <c r="B12" t="s">
        <v>11</v>
      </c>
    </row>
    <row r="13" spans="1:2">
      <c r="B13" t="s">
        <v>12</v>
      </c>
    </row>
    <row r="14" spans="1:2">
      <c r="B14" t="s">
        <v>13</v>
      </c>
    </row>
    <row r="17" spans="1:8">
      <c r="A17" s="1" t="s">
        <v>15</v>
      </c>
      <c r="B17" s="1" t="s">
        <v>32</v>
      </c>
      <c r="C17" s="1"/>
      <c r="D17" s="1"/>
      <c r="E17" s="1"/>
      <c r="F17" s="1"/>
      <c r="G17" s="1"/>
    </row>
    <row r="18" spans="1:8">
      <c r="A18" s="2"/>
      <c r="B18" s="2" t="s">
        <v>0</v>
      </c>
      <c r="C18" s="2"/>
      <c r="D18" s="2" t="s">
        <v>57</v>
      </c>
      <c r="E18" s="2" t="s">
        <v>56</v>
      </c>
      <c r="F18" s="2" t="s">
        <v>63</v>
      </c>
      <c r="G18" s="2"/>
      <c r="H18" s="2" t="s">
        <v>76</v>
      </c>
    </row>
    <row r="19" spans="1:8">
      <c r="B19" t="s">
        <v>16</v>
      </c>
      <c r="C19" t="s">
        <v>17</v>
      </c>
      <c r="D19" t="s">
        <v>20</v>
      </c>
      <c r="E19" t="s">
        <v>39</v>
      </c>
      <c r="F19" t="s">
        <v>92</v>
      </c>
      <c r="H19" t="s">
        <v>75</v>
      </c>
    </row>
    <row r="20" spans="1:8">
      <c r="B20" t="s">
        <v>18</v>
      </c>
      <c r="C20" t="s">
        <v>19</v>
      </c>
      <c r="D20" t="s">
        <v>20</v>
      </c>
      <c r="F20" t="s">
        <v>64</v>
      </c>
      <c r="H20" t="s">
        <v>77</v>
      </c>
    </row>
    <row r="21" spans="1:8">
      <c r="B21" t="s">
        <v>21</v>
      </c>
      <c r="C21" t="s">
        <v>22</v>
      </c>
      <c r="D21" t="s">
        <v>20</v>
      </c>
      <c r="E21" t="s">
        <v>39</v>
      </c>
      <c r="H21" t="s">
        <v>78</v>
      </c>
    </row>
    <row r="22" spans="1:8">
      <c r="C22" t="s">
        <v>23</v>
      </c>
      <c r="D22" t="s">
        <v>24</v>
      </c>
      <c r="G22" s="3" t="s">
        <v>33</v>
      </c>
      <c r="H22" t="s">
        <v>88</v>
      </c>
    </row>
    <row r="23" spans="1:8">
      <c r="B23" t="s">
        <v>25</v>
      </c>
      <c r="C23" t="s">
        <v>27</v>
      </c>
      <c r="D23" t="s">
        <v>20</v>
      </c>
      <c r="H23" t="s">
        <v>89</v>
      </c>
    </row>
    <row r="24" spans="1:8">
      <c r="C24" t="s">
        <v>28</v>
      </c>
      <c r="D24" t="s">
        <v>29</v>
      </c>
      <c r="F24" t="s">
        <v>64</v>
      </c>
      <c r="H24" t="s">
        <v>90</v>
      </c>
    </row>
    <row r="25" spans="1:8">
      <c r="C25" t="s">
        <v>40</v>
      </c>
      <c r="D25" t="s">
        <v>30</v>
      </c>
      <c r="H25" t="s">
        <v>91</v>
      </c>
    </row>
    <row r="26" spans="1:8">
      <c r="C26" t="s">
        <v>31</v>
      </c>
      <c r="E26" t="s">
        <v>39</v>
      </c>
    </row>
    <row r="27" spans="1:8">
      <c r="B27" t="s">
        <v>34</v>
      </c>
      <c r="C27" t="s">
        <v>35</v>
      </c>
      <c r="D27" t="s">
        <v>20</v>
      </c>
      <c r="F27" t="s">
        <v>69</v>
      </c>
      <c r="G27" t="s">
        <v>94</v>
      </c>
    </row>
    <row r="28" spans="1:8">
      <c r="C28" t="s">
        <v>36</v>
      </c>
      <c r="D28" t="s">
        <v>29</v>
      </c>
      <c r="F28" t="s">
        <v>70</v>
      </c>
    </row>
    <row r="29" spans="1:8">
      <c r="C29" t="s">
        <v>37</v>
      </c>
      <c r="D29" t="s">
        <v>20</v>
      </c>
    </row>
    <row r="30" spans="1:8">
      <c r="C30" t="s">
        <v>38</v>
      </c>
      <c r="E30" t="s">
        <v>39</v>
      </c>
    </row>
    <row r="31" spans="1:8">
      <c r="C31" t="s">
        <v>41</v>
      </c>
      <c r="D31" t="s">
        <v>30</v>
      </c>
    </row>
    <row r="32" spans="1:8">
      <c r="B32" t="s">
        <v>50</v>
      </c>
      <c r="C32" t="s">
        <v>52</v>
      </c>
      <c r="D32" t="s">
        <v>51</v>
      </c>
    </row>
    <row r="33" spans="2:7">
      <c r="C33" t="s">
        <v>53</v>
      </c>
      <c r="D33" t="s">
        <v>20</v>
      </c>
      <c r="F33" t="s">
        <v>85</v>
      </c>
    </row>
    <row r="34" spans="2:7">
      <c r="B34" t="s">
        <v>54</v>
      </c>
      <c r="C34" t="s">
        <v>55</v>
      </c>
      <c r="D34" t="s">
        <v>20</v>
      </c>
      <c r="F34" t="s">
        <v>86</v>
      </c>
    </row>
    <row r="35" spans="2:7">
      <c r="C35" t="s">
        <v>87</v>
      </c>
      <c r="D35" t="s">
        <v>30</v>
      </c>
    </row>
    <row r="36" spans="2:7">
      <c r="B36" t="s">
        <v>42</v>
      </c>
      <c r="C36" t="s">
        <v>43</v>
      </c>
      <c r="D36" t="s">
        <v>20</v>
      </c>
      <c r="F36" t="s">
        <v>68</v>
      </c>
      <c r="G36" t="s">
        <v>58</v>
      </c>
    </row>
    <row r="37" spans="2:7">
      <c r="B37" t="s">
        <v>44</v>
      </c>
      <c r="D37" t="s">
        <v>29</v>
      </c>
    </row>
    <row r="38" spans="2:7">
      <c r="B38" t="s">
        <v>45</v>
      </c>
      <c r="D38" t="s">
        <v>29</v>
      </c>
      <c r="E38" t="s">
        <v>39</v>
      </c>
    </row>
    <row r="39" spans="2:7">
      <c r="B39" t="s">
        <v>46</v>
      </c>
      <c r="D39" t="s">
        <v>49</v>
      </c>
    </row>
    <row r="40" spans="2:7">
      <c r="B40" t="s">
        <v>47</v>
      </c>
      <c r="C40" t="s">
        <v>71</v>
      </c>
      <c r="D40" t="s">
        <v>20</v>
      </c>
      <c r="F40" t="s">
        <v>84</v>
      </c>
    </row>
    <row r="41" spans="2:7">
      <c r="C41" t="s">
        <v>72</v>
      </c>
      <c r="D41" t="s">
        <v>73</v>
      </c>
      <c r="G41" t="s">
        <v>74</v>
      </c>
    </row>
    <row r="42" spans="2:7">
      <c r="B42" t="s">
        <v>79</v>
      </c>
      <c r="C42" t="s">
        <v>80</v>
      </c>
      <c r="D42" t="s">
        <v>20</v>
      </c>
    </row>
    <row r="43" spans="2:7">
      <c r="C43" t="s">
        <v>81</v>
      </c>
      <c r="D43" t="s">
        <v>20</v>
      </c>
      <c r="F43" t="s">
        <v>83</v>
      </c>
    </row>
    <row r="44" spans="2:7">
      <c r="C44" t="s">
        <v>82</v>
      </c>
      <c r="D44" t="s">
        <v>26</v>
      </c>
    </row>
    <row r="45" spans="2:7">
      <c r="B45" t="s">
        <v>48</v>
      </c>
      <c r="C45" t="s">
        <v>65</v>
      </c>
      <c r="D45" t="s">
        <v>20</v>
      </c>
      <c r="E45" t="s">
        <v>39</v>
      </c>
    </row>
    <row r="46" spans="2:7">
      <c r="C46" t="s">
        <v>66</v>
      </c>
      <c r="D46" t="s">
        <v>20</v>
      </c>
    </row>
    <row r="47" spans="2:7">
      <c r="B47" t="s">
        <v>67</v>
      </c>
      <c r="D47" t="s">
        <v>20</v>
      </c>
    </row>
    <row r="48" spans="2:7" ht="14.65" customHeight="1">
      <c r="B48" t="s">
        <v>59</v>
      </c>
      <c r="C48" t="s">
        <v>62</v>
      </c>
      <c r="D48" t="s">
        <v>29</v>
      </c>
      <c r="E48" t="s">
        <v>39</v>
      </c>
    </row>
    <row r="49" spans="1:7">
      <c r="B49" t="s">
        <v>60</v>
      </c>
      <c r="C49" t="s">
        <v>61</v>
      </c>
      <c r="D49" t="s">
        <v>29</v>
      </c>
      <c r="E49" t="s">
        <v>39</v>
      </c>
    </row>
    <row r="50" spans="1:7">
      <c r="B50" t="s">
        <v>95</v>
      </c>
      <c r="C50" t="s">
        <v>96</v>
      </c>
    </row>
    <row r="51" spans="1:7">
      <c r="B51" t="s">
        <v>97</v>
      </c>
      <c r="C51" t="s">
        <v>98</v>
      </c>
    </row>
    <row r="52" spans="1:7">
      <c r="B52" s="2" t="s">
        <v>288</v>
      </c>
      <c r="C52" s="2"/>
      <c r="D52" s="2" t="s">
        <v>29</v>
      </c>
    </row>
    <row r="54" spans="1:7">
      <c r="A54" s="4"/>
      <c r="B54" s="4"/>
      <c r="C54" s="4" t="s">
        <v>93</v>
      </c>
      <c r="D54" s="4"/>
      <c r="E54" s="4"/>
      <c r="F54" s="4"/>
      <c r="G54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010F-D18E-461C-9853-681E3384DDB2}">
  <dimension ref="A1:AU18"/>
  <sheetViews>
    <sheetView workbookViewId="0">
      <selection activeCell="D24" sqref="D24"/>
    </sheetView>
  </sheetViews>
  <sheetFormatPr defaultRowHeight="14.25"/>
  <cols>
    <col min="1" max="1" width="13.125" customWidth="1"/>
  </cols>
  <sheetData>
    <row r="1" spans="1:47" s="9" customFormat="1" ht="40.15" customHeight="1">
      <c r="A1" s="5" t="s">
        <v>99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8"/>
      <c r="AU1" s="10"/>
    </row>
    <row r="2" spans="1:47" s="9" customFormat="1" ht="15" customHeight="1">
      <c r="A2" s="11" t="s">
        <v>100</v>
      </c>
      <c r="B2" s="12"/>
      <c r="C2" s="12"/>
      <c r="D2" s="12"/>
      <c r="E2" s="12"/>
      <c r="F2" s="12"/>
      <c r="G2" s="12"/>
      <c r="H2" s="12"/>
      <c r="I2" s="12"/>
      <c r="J2" s="13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4"/>
      <c r="AU2" s="10"/>
    </row>
    <row r="3" spans="1:47" s="9" customFormat="1" ht="15">
      <c r="A3" s="15" t="s">
        <v>101</v>
      </c>
      <c r="B3" s="15" t="s">
        <v>102</v>
      </c>
      <c r="C3" s="15" t="s">
        <v>103</v>
      </c>
      <c r="D3" s="15" t="s">
        <v>104</v>
      </c>
      <c r="E3" s="15" t="s">
        <v>105</v>
      </c>
      <c r="F3" s="15" t="s">
        <v>106</v>
      </c>
      <c r="G3" s="15" t="s">
        <v>107</v>
      </c>
      <c r="H3" s="15" t="s">
        <v>108</v>
      </c>
      <c r="I3" s="15" t="s">
        <v>109</v>
      </c>
      <c r="J3" s="16" t="s">
        <v>110</v>
      </c>
      <c r="K3" s="15" t="s">
        <v>111</v>
      </c>
      <c r="L3" s="15" t="s">
        <v>112</v>
      </c>
      <c r="M3" s="15" t="s">
        <v>113</v>
      </c>
      <c r="N3" s="15" t="s">
        <v>114</v>
      </c>
      <c r="O3" s="17" t="s">
        <v>115</v>
      </c>
      <c r="P3" s="17" t="s">
        <v>116</v>
      </c>
      <c r="Q3" s="17" t="s">
        <v>117</v>
      </c>
      <c r="R3" s="17" t="s">
        <v>118</v>
      </c>
      <c r="S3" s="17" t="s">
        <v>119</v>
      </c>
      <c r="T3" s="17" t="s">
        <v>120</v>
      </c>
      <c r="U3" s="17" t="s">
        <v>121</v>
      </c>
      <c r="V3" s="17" t="s">
        <v>122</v>
      </c>
      <c r="W3" s="17" t="s">
        <v>123</v>
      </c>
      <c r="X3" s="17" t="s">
        <v>124</v>
      </c>
      <c r="Y3" s="17" t="s">
        <v>125</v>
      </c>
      <c r="Z3" s="17" t="s">
        <v>126</v>
      </c>
      <c r="AA3" s="17" t="s">
        <v>127</v>
      </c>
      <c r="AB3" s="17" t="s">
        <v>128</v>
      </c>
      <c r="AC3" s="17" t="s">
        <v>122</v>
      </c>
      <c r="AD3" s="17" t="s">
        <v>123</v>
      </c>
      <c r="AE3" s="17" t="s">
        <v>129</v>
      </c>
      <c r="AF3" s="17" t="s">
        <v>130</v>
      </c>
      <c r="AG3" s="17" t="s">
        <v>131</v>
      </c>
      <c r="AH3" s="17" t="s">
        <v>132</v>
      </c>
      <c r="AI3" s="17" t="s">
        <v>133</v>
      </c>
      <c r="AJ3" s="17" t="s">
        <v>134</v>
      </c>
      <c r="AK3" s="17" t="s">
        <v>135</v>
      </c>
      <c r="AL3" s="17" t="s">
        <v>136</v>
      </c>
      <c r="AM3" s="18" t="s">
        <v>137</v>
      </c>
      <c r="AN3" s="9" t="s">
        <v>138</v>
      </c>
      <c r="AO3" s="9" t="s">
        <v>139</v>
      </c>
      <c r="AP3" s="9" t="s">
        <v>140</v>
      </c>
      <c r="AQ3" s="9" t="s">
        <v>141</v>
      </c>
      <c r="AR3" s="9" t="s">
        <v>142</v>
      </c>
      <c r="AS3" s="9" t="s">
        <v>143</v>
      </c>
      <c r="AT3" s="9" t="s">
        <v>144</v>
      </c>
      <c r="AU3" s="19" t="s">
        <v>145</v>
      </c>
    </row>
    <row r="4" spans="1:47" s="9" customFormat="1" ht="16.5">
      <c r="A4" s="20" t="s">
        <v>146</v>
      </c>
      <c r="B4" s="20" t="s">
        <v>147</v>
      </c>
      <c r="C4" s="20" t="s">
        <v>148</v>
      </c>
      <c r="D4" s="20" t="s">
        <v>149</v>
      </c>
      <c r="E4" s="20" t="s">
        <v>150</v>
      </c>
      <c r="F4" s="20" t="s">
        <v>151</v>
      </c>
      <c r="G4" s="20" t="s">
        <v>152</v>
      </c>
      <c r="H4" s="20" t="s">
        <v>153</v>
      </c>
      <c r="I4" s="20" t="s">
        <v>154</v>
      </c>
      <c r="J4" s="21" t="s">
        <v>155</v>
      </c>
      <c r="K4" s="20" t="s">
        <v>156</v>
      </c>
      <c r="L4" s="20" t="s">
        <v>157</v>
      </c>
      <c r="M4" s="20" t="s">
        <v>158</v>
      </c>
      <c r="N4" s="20" t="s">
        <v>159</v>
      </c>
      <c r="O4" s="20" t="s">
        <v>160</v>
      </c>
      <c r="P4" s="20" t="s">
        <v>161</v>
      </c>
      <c r="Q4" s="20" t="s">
        <v>162</v>
      </c>
      <c r="R4" s="20" t="s">
        <v>163</v>
      </c>
      <c r="S4" s="20" t="s">
        <v>164</v>
      </c>
      <c r="T4" s="20">
        <v>168</v>
      </c>
      <c r="U4" s="20">
        <v>1</v>
      </c>
      <c r="V4" s="20">
        <v>0</v>
      </c>
      <c r="W4" s="20">
        <v>0</v>
      </c>
      <c r="X4" s="20" t="s">
        <v>165</v>
      </c>
      <c r="Y4" s="20" t="s">
        <v>166</v>
      </c>
      <c r="Z4" s="20">
        <v>0</v>
      </c>
      <c r="AA4" s="20">
        <v>168</v>
      </c>
      <c r="AB4" s="20" t="s">
        <v>167</v>
      </c>
      <c r="AC4" s="20">
        <v>1</v>
      </c>
      <c r="AD4" s="20">
        <v>0</v>
      </c>
      <c r="AE4" s="20" t="s">
        <v>168</v>
      </c>
      <c r="AF4" s="20" t="s">
        <v>169</v>
      </c>
      <c r="AG4" s="20" t="s">
        <v>170</v>
      </c>
      <c r="AH4" s="20" t="s">
        <v>171</v>
      </c>
      <c r="AI4" s="20">
        <v>0</v>
      </c>
      <c r="AJ4" s="20">
        <v>168</v>
      </c>
      <c r="AK4" s="20">
        <v>0</v>
      </c>
      <c r="AL4" s="20">
        <v>0</v>
      </c>
      <c r="AM4" s="20" t="s">
        <v>172</v>
      </c>
      <c r="AN4" s="9" t="str">
        <f t="shared" ref="AN4:AN18" si="0">MONTH(J4)&amp;"月"</f>
        <v>1月</v>
      </c>
      <c r="AO4" s="9" t="str">
        <f>IFERROR(VLOOKUP(L4,[1]基础信息!$B:$F,2,0),"")</f>
        <v>事业一部</v>
      </c>
      <c r="AP4" s="9" t="str">
        <f>IFERROR(VLOOKUP(L4,[1]基础信息!$B:$F,3,0),"")</f>
        <v>教育一部</v>
      </c>
      <c r="AQ4" s="9" t="str">
        <f>IFERROR(VLOOKUP(L4,[1]基础信息!$B:$F,4,0),"")</f>
        <v>科技一部</v>
      </c>
      <c r="AR4" s="9" t="str">
        <f>IFERROR(VLOOKUP(L4,[1]基础信息!$B:$F,5,0),"")</f>
        <v>大项目二部</v>
      </c>
      <c r="AS4" s="9" t="str">
        <f>IFERROR(VLOOKUP(S4,'[1]项目资料-导入数据'!C:K,9,0),"")</f>
        <v>教育部</v>
      </c>
      <c r="AT4" s="9" t="str">
        <f>IFERROR(VLOOKUP(S4,'[1]项目资料-导入数据'!C:I,7,0),"")</f>
        <v>养生</v>
      </c>
      <c r="AU4" s="10">
        <f t="shared" ref="AU4:AU18" si="1">DATEVALUE(J4)</f>
        <v>45659</v>
      </c>
    </row>
    <row r="5" spans="1:47" s="9" customFormat="1" ht="16.5">
      <c r="A5" s="20" t="s">
        <v>173</v>
      </c>
      <c r="B5" s="20" t="s">
        <v>147</v>
      </c>
      <c r="C5" s="20" t="s">
        <v>148</v>
      </c>
      <c r="D5" s="20" t="s">
        <v>149</v>
      </c>
      <c r="E5" s="20" t="s">
        <v>150</v>
      </c>
      <c r="F5" s="20" t="s">
        <v>151</v>
      </c>
      <c r="G5" s="20" t="s">
        <v>152</v>
      </c>
      <c r="H5" s="20" t="s">
        <v>153</v>
      </c>
      <c r="I5" s="20" t="s">
        <v>154</v>
      </c>
      <c r="J5" s="21" t="s">
        <v>155</v>
      </c>
      <c r="K5" s="20" t="s">
        <v>174</v>
      </c>
      <c r="L5" s="20" t="s">
        <v>157</v>
      </c>
      <c r="M5" s="20" t="s">
        <v>175</v>
      </c>
      <c r="N5" s="20" t="s">
        <v>159</v>
      </c>
      <c r="O5" s="20" t="s">
        <v>160</v>
      </c>
      <c r="P5" s="20" t="s">
        <v>161</v>
      </c>
      <c r="Q5" s="20" t="s">
        <v>162</v>
      </c>
      <c r="R5" s="20" t="s">
        <v>163</v>
      </c>
      <c r="S5" s="20" t="s">
        <v>164</v>
      </c>
      <c r="T5" s="20">
        <v>168</v>
      </c>
      <c r="U5" s="20">
        <v>1</v>
      </c>
      <c r="V5" s="20">
        <v>0</v>
      </c>
      <c r="W5" s="20">
        <v>0</v>
      </c>
      <c r="X5" s="20" t="s">
        <v>165</v>
      </c>
      <c r="Y5" s="20" t="s">
        <v>166</v>
      </c>
      <c r="Z5" s="20">
        <v>0</v>
      </c>
      <c r="AA5" s="20">
        <v>168</v>
      </c>
      <c r="AB5" s="20" t="s">
        <v>167</v>
      </c>
      <c r="AC5" s="20">
        <v>1</v>
      </c>
      <c r="AD5" s="20">
        <v>0</v>
      </c>
      <c r="AE5" s="20" t="s">
        <v>168</v>
      </c>
      <c r="AF5" s="20" t="s">
        <v>169</v>
      </c>
      <c r="AG5" s="20" t="s">
        <v>170</v>
      </c>
      <c r="AH5" s="20" t="s">
        <v>171</v>
      </c>
      <c r="AI5" s="20">
        <v>0</v>
      </c>
      <c r="AJ5" s="20">
        <v>168</v>
      </c>
      <c r="AK5" s="20">
        <v>0</v>
      </c>
      <c r="AL5" s="20">
        <v>0</v>
      </c>
      <c r="AM5" s="20" t="s">
        <v>172</v>
      </c>
      <c r="AN5" s="9" t="str">
        <f t="shared" si="0"/>
        <v>1月</v>
      </c>
      <c r="AO5" s="9" t="str">
        <f>IFERROR(VLOOKUP(L5,[1]基础信息!$B:$F,2,0),"")</f>
        <v>事业一部</v>
      </c>
      <c r="AP5" s="9" t="str">
        <f>IFERROR(VLOOKUP(L5,[1]基础信息!$B:$F,3,0),"")</f>
        <v>教育一部</v>
      </c>
      <c r="AQ5" s="9" t="str">
        <f>IFERROR(VLOOKUP(L5,[1]基础信息!$B:$F,4,0),"")</f>
        <v>科技一部</v>
      </c>
      <c r="AR5" s="9" t="str">
        <f>IFERROR(VLOOKUP(L5,[1]基础信息!$B:$F,5,0),"")</f>
        <v>大项目二部</v>
      </c>
      <c r="AS5" s="9" t="str">
        <f>IFERROR(VLOOKUP(S5,'[1]项目资料-导入数据'!C:K,9,0),"")</f>
        <v>教育部</v>
      </c>
      <c r="AT5" s="9" t="str">
        <f>IFERROR(VLOOKUP(S5,'[1]项目资料-导入数据'!C:I,7,0),"")</f>
        <v>养生</v>
      </c>
      <c r="AU5" s="10">
        <f t="shared" si="1"/>
        <v>45659</v>
      </c>
    </row>
    <row r="6" spans="1:47" s="9" customFormat="1" ht="16.5">
      <c r="A6" s="20" t="s">
        <v>173</v>
      </c>
      <c r="B6" s="20" t="s">
        <v>147</v>
      </c>
      <c r="C6" s="20" t="s">
        <v>148</v>
      </c>
      <c r="D6" s="20" t="s">
        <v>149</v>
      </c>
      <c r="E6" s="20" t="s">
        <v>150</v>
      </c>
      <c r="F6" s="20" t="s">
        <v>151</v>
      </c>
      <c r="G6" s="20" t="s">
        <v>152</v>
      </c>
      <c r="H6" s="20" t="s">
        <v>153</v>
      </c>
      <c r="I6" s="20" t="s">
        <v>154</v>
      </c>
      <c r="J6" s="21" t="s">
        <v>176</v>
      </c>
      <c r="K6" s="20" t="s">
        <v>174</v>
      </c>
      <c r="L6" s="20" t="s">
        <v>157</v>
      </c>
      <c r="M6" s="20" t="s">
        <v>175</v>
      </c>
      <c r="N6" s="20" t="s">
        <v>159</v>
      </c>
      <c r="O6" s="20" t="s">
        <v>177</v>
      </c>
      <c r="P6" s="20" t="s">
        <v>178</v>
      </c>
      <c r="Q6" s="20" t="s">
        <v>162</v>
      </c>
      <c r="R6" s="20" t="s">
        <v>179</v>
      </c>
      <c r="S6" s="20" t="s">
        <v>180</v>
      </c>
      <c r="T6" s="20">
        <v>0</v>
      </c>
      <c r="U6" s="20">
        <v>1</v>
      </c>
      <c r="V6" s="20">
        <v>0</v>
      </c>
      <c r="W6" s="20">
        <v>0</v>
      </c>
      <c r="X6" s="20" t="s">
        <v>165</v>
      </c>
      <c r="Y6" s="20" t="s">
        <v>166</v>
      </c>
      <c r="Z6" s="20">
        <v>0</v>
      </c>
      <c r="AA6" s="20">
        <v>0</v>
      </c>
      <c r="AB6" s="20" t="s">
        <v>181</v>
      </c>
      <c r="AC6" s="20">
        <v>1</v>
      </c>
      <c r="AD6" s="20">
        <v>0</v>
      </c>
      <c r="AE6" s="20" t="s">
        <v>182</v>
      </c>
      <c r="AF6" s="20" t="s">
        <v>169</v>
      </c>
      <c r="AG6" s="20" t="s">
        <v>170</v>
      </c>
      <c r="AH6" s="20" t="s">
        <v>171</v>
      </c>
      <c r="AI6" s="20">
        <v>0</v>
      </c>
      <c r="AJ6" s="20">
        <v>0</v>
      </c>
      <c r="AK6" s="20">
        <v>0</v>
      </c>
      <c r="AL6" s="20">
        <v>0</v>
      </c>
      <c r="AM6" s="20" t="s">
        <v>172</v>
      </c>
      <c r="AN6" s="9" t="str">
        <f t="shared" si="0"/>
        <v>2月</v>
      </c>
      <c r="AO6" s="9" t="str">
        <f>IFERROR(VLOOKUP(L6,[1]基础信息!$B:$F,2,0),"")</f>
        <v>事业一部</v>
      </c>
      <c r="AP6" s="9" t="str">
        <f>IFERROR(VLOOKUP(L6,[1]基础信息!$B:$F,3,0),"")</f>
        <v>教育一部</v>
      </c>
      <c r="AQ6" s="9" t="str">
        <f>IFERROR(VLOOKUP(L6,[1]基础信息!$B:$F,4,0),"")</f>
        <v>科技一部</v>
      </c>
      <c r="AR6" s="9" t="str">
        <f>IFERROR(VLOOKUP(L6,[1]基础信息!$B:$F,5,0),"")</f>
        <v>大项目二部</v>
      </c>
      <c r="AS6" s="9" t="str">
        <f>IFERROR(VLOOKUP(S6,'[1]项目资料-导入数据'!C:K,9,0),"")</f>
        <v>教育部</v>
      </c>
      <c r="AT6" s="9" t="str">
        <f>IFERROR(VLOOKUP(S6,'[1]项目资料-导入数据'!C:I,7,0),"")</f>
        <v>纤体</v>
      </c>
      <c r="AU6" s="10">
        <f t="shared" si="1"/>
        <v>45709</v>
      </c>
    </row>
    <row r="7" spans="1:47" s="9" customFormat="1" ht="16.5">
      <c r="A7" s="20" t="s">
        <v>183</v>
      </c>
      <c r="B7" s="20" t="s">
        <v>184</v>
      </c>
      <c r="C7" s="20" t="s">
        <v>185</v>
      </c>
      <c r="D7" s="20" t="s">
        <v>149</v>
      </c>
      <c r="E7" s="20" t="s">
        <v>186</v>
      </c>
      <c r="F7" s="20" t="s">
        <v>187</v>
      </c>
      <c r="G7" s="20" t="s">
        <v>188</v>
      </c>
      <c r="H7" s="20" t="s">
        <v>189</v>
      </c>
      <c r="I7" s="20" t="s">
        <v>190</v>
      </c>
      <c r="J7" s="22" t="s">
        <v>191</v>
      </c>
      <c r="K7" s="20" t="s">
        <v>192</v>
      </c>
      <c r="L7" s="20" t="s">
        <v>193</v>
      </c>
      <c r="M7" s="20" t="s">
        <v>194</v>
      </c>
      <c r="N7" s="20" t="s">
        <v>195</v>
      </c>
      <c r="O7" s="20" t="s">
        <v>196</v>
      </c>
      <c r="P7" s="20" t="s">
        <v>197</v>
      </c>
      <c r="Q7" s="20" t="s">
        <v>166</v>
      </c>
      <c r="R7" s="20" t="s">
        <v>198</v>
      </c>
      <c r="S7" s="20" t="s">
        <v>199</v>
      </c>
      <c r="T7" s="20">
        <v>168</v>
      </c>
      <c r="U7" s="20">
        <v>1</v>
      </c>
      <c r="V7" s="20">
        <v>1</v>
      </c>
      <c r="W7" s="20">
        <v>0</v>
      </c>
      <c r="X7" s="20" t="s">
        <v>200</v>
      </c>
      <c r="Y7" s="20" t="s">
        <v>201</v>
      </c>
      <c r="Z7" s="20">
        <v>168</v>
      </c>
      <c r="AA7" s="20">
        <v>168</v>
      </c>
      <c r="AB7" s="20" t="s">
        <v>162</v>
      </c>
      <c r="AC7" s="20">
        <v>0</v>
      </c>
      <c r="AD7" s="20">
        <v>0</v>
      </c>
      <c r="AE7" s="20" t="s">
        <v>162</v>
      </c>
      <c r="AF7" s="20" t="s">
        <v>202</v>
      </c>
      <c r="AG7" s="20" t="s">
        <v>203</v>
      </c>
      <c r="AH7" s="20" t="s">
        <v>162</v>
      </c>
      <c r="AI7" s="20">
        <v>168</v>
      </c>
      <c r="AJ7" s="20">
        <v>0</v>
      </c>
      <c r="AK7" s="20">
        <v>0</v>
      </c>
      <c r="AL7" s="20">
        <v>0</v>
      </c>
      <c r="AM7" s="20" t="s">
        <v>172</v>
      </c>
      <c r="AN7" s="9" t="str">
        <f t="shared" si="0"/>
        <v>3月</v>
      </c>
      <c r="AO7" s="9" t="str">
        <f>IFERROR(VLOOKUP(L7,[1]基础信息!$B:$F,2,0),"")</f>
        <v>事业一部</v>
      </c>
      <c r="AP7" s="9" t="str">
        <f>IFERROR(VLOOKUP(L7,[1]基础信息!$B:$F,3,0),"")</f>
        <v>教育二部</v>
      </c>
      <c r="AQ7" s="9" t="str">
        <f>IFERROR(VLOOKUP(L7,[1]基础信息!$B:$F,4,0),"")</f>
        <v>科技一部</v>
      </c>
      <c r="AR7" s="9" t="str">
        <f>IFERROR(VLOOKUP(L7,[1]基础信息!$B:$F,5,0),"")</f>
        <v>大项目二部</v>
      </c>
      <c r="AS7" s="9" t="str">
        <f>IFERROR(VLOOKUP(S7,'[1]项目资料-导入数据'!C:K,9,0),"")</f>
        <v>教育部</v>
      </c>
      <c r="AT7" s="9" t="str">
        <f>IFERROR(VLOOKUP(S7,'[1]项目资料-导入数据'!C:I,7,0),"")</f>
        <v>美容</v>
      </c>
      <c r="AU7" s="10">
        <f t="shared" si="1"/>
        <v>45717</v>
      </c>
    </row>
    <row r="8" spans="1:47" s="9" customFormat="1" ht="16.5">
      <c r="A8" s="20" t="s">
        <v>183</v>
      </c>
      <c r="B8" s="20" t="s">
        <v>184</v>
      </c>
      <c r="C8" s="20" t="s">
        <v>185</v>
      </c>
      <c r="D8" s="20" t="s">
        <v>149</v>
      </c>
      <c r="E8" s="20" t="s">
        <v>186</v>
      </c>
      <c r="F8" s="20" t="s">
        <v>187</v>
      </c>
      <c r="G8" s="20" t="s">
        <v>188</v>
      </c>
      <c r="H8" s="20" t="s">
        <v>189</v>
      </c>
      <c r="I8" s="20" t="s">
        <v>190</v>
      </c>
      <c r="J8" s="22" t="s">
        <v>191</v>
      </c>
      <c r="K8" s="20" t="s">
        <v>204</v>
      </c>
      <c r="L8" s="20" t="s">
        <v>193</v>
      </c>
      <c r="M8" s="20" t="s">
        <v>205</v>
      </c>
      <c r="N8" s="20" t="s">
        <v>159</v>
      </c>
      <c r="O8" s="20" t="s">
        <v>196</v>
      </c>
      <c r="P8" s="20" t="s">
        <v>197</v>
      </c>
      <c r="Q8" s="20" t="s">
        <v>162</v>
      </c>
      <c r="R8" s="20" t="s">
        <v>198</v>
      </c>
      <c r="S8" s="20" t="s">
        <v>199</v>
      </c>
      <c r="T8" s="20">
        <v>33</v>
      </c>
      <c r="U8" s="20">
        <v>1</v>
      </c>
      <c r="V8" s="20">
        <v>0</v>
      </c>
      <c r="W8" s="20">
        <v>0</v>
      </c>
      <c r="X8" s="20" t="s">
        <v>165</v>
      </c>
      <c r="Y8" s="20" t="s">
        <v>166</v>
      </c>
      <c r="Z8" s="20">
        <v>0</v>
      </c>
      <c r="AA8" s="20">
        <v>33</v>
      </c>
      <c r="AB8" s="20" t="s">
        <v>206</v>
      </c>
      <c r="AC8" s="20">
        <v>1</v>
      </c>
      <c r="AD8" s="20">
        <v>0</v>
      </c>
      <c r="AE8" s="20" t="s">
        <v>207</v>
      </c>
      <c r="AF8" s="20" t="s">
        <v>202</v>
      </c>
      <c r="AG8" s="20" t="s">
        <v>203</v>
      </c>
      <c r="AH8" s="20" t="s">
        <v>171</v>
      </c>
      <c r="AI8" s="20">
        <v>0</v>
      </c>
      <c r="AJ8" s="20">
        <v>33</v>
      </c>
      <c r="AK8" s="20">
        <v>0</v>
      </c>
      <c r="AL8" s="20">
        <v>0</v>
      </c>
      <c r="AM8" s="20" t="s">
        <v>172</v>
      </c>
      <c r="AN8" s="9" t="str">
        <f t="shared" si="0"/>
        <v>3月</v>
      </c>
      <c r="AO8" s="9" t="str">
        <f>IFERROR(VLOOKUP(L8,[1]基础信息!$B:$F,2,0),"")</f>
        <v>事业一部</v>
      </c>
      <c r="AP8" s="9" t="str">
        <f>IFERROR(VLOOKUP(L8,[1]基础信息!$B:$F,3,0),"")</f>
        <v>教育二部</v>
      </c>
      <c r="AQ8" s="9" t="str">
        <f>IFERROR(VLOOKUP(L8,[1]基础信息!$B:$F,4,0),"")</f>
        <v>科技一部</v>
      </c>
      <c r="AR8" s="9" t="str">
        <f>IFERROR(VLOOKUP(L8,[1]基础信息!$B:$F,5,0),"")</f>
        <v>大项目二部</v>
      </c>
      <c r="AS8" s="9" t="str">
        <f>IFERROR(VLOOKUP(S8,'[1]项目资料-导入数据'!C:K,9,0),"")</f>
        <v>教育部</v>
      </c>
      <c r="AT8" s="9" t="str">
        <f>IFERROR(VLOOKUP(S8,'[1]项目资料-导入数据'!C:I,7,0),"")</f>
        <v>美容</v>
      </c>
      <c r="AU8" s="10">
        <f t="shared" si="1"/>
        <v>45717</v>
      </c>
    </row>
    <row r="9" spans="1:47" s="9" customFormat="1" ht="16.5">
      <c r="A9" s="20" t="s">
        <v>183</v>
      </c>
      <c r="B9" s="20" t="s">
        <v>184</v>
      </c>
      <c r="C9" s="20" t="s">
        <v>185</v>
      </c>
      <c r="D9" s="20" t="s">
        <v>149</v>
      </c>
      <c r="E9" s="20" t="s">
        <v>186</v>
      </c>
      <c r="F9" s="20" t="s">
        <v>187</v>
      </c>
      <c r="G9" s="20" t="s">
        <v>188</v>
      </c>
      <c r="H9" s="20" t="s">
        <v>189</v>
      </c>
      <c r="I9" s="20" t="s">
        <v>190</v>
      </c>
      <c r="J9" s="22" t="s">
        <v>191</v>
      </c>
      <c r="K9" s="20" t="s">
        <v>204</v>
      </c>
      <c r="L9" s="20" t="s">
        <v>193</v>
      </c>
      <c r="M9" s="20" t="s">
        <v>205</v>
      </c>
      <c r="N9" s="20" t="s">
        <v>159</v>
      </c>
      <c r="O9" s="20" t="s">
        <v>160</v>
      </c>
      <c r="P9" s="20" t="s">
        <v>161</v>
      </c>
      <c r="Q9" s="20" t="s">
        <v>162</v>
      </c>
      <c r="R9" s="20" t="s">
        <v>163</v>
      </c>
      <c r="S9" s="20" t="s">
        <v>164</v>
      </c>
      <c r="T9" s="20">
        <v>84.42</v>
      </c>
      <c r="U9" s="20">
        <v>1</v>
      </c>
      <c r="V9" s="20">
        <v>0</v>
      </c>
      <c r="W9" s="20">
        <v>0</v>
      </c>
      <c r="X9" s="20" t="s">
        <v>165</v>
      </c>
      <c r="Y9" s="20" t="s">
        <v>166</v>
      </c>
      <c r="Z9" s="20">
        <v>0</v>
      </c>
      <c r="AA9" s="20">
        <v>84.42</v>
      </c>
      <c r="AB9" s="20" t="s">
        <v>167</v>
      </c>
      <c r="AC9" s="20">
        <v>1</v>
      </c>
      <c r="AD9" s="20">
        <v>0</v>
      </c>
      <c r="AE9" s="20" t="s">
        <v>208</v>
      </c>
      <c r="AF9" s="20" t="s">
        <v>202</v>
      </c>
      <c r="AG9" s="20" t="s">
        <v>203</v>
      </c>
      <c r="AH9" s="20" t="s">
        <v>171</v>
      </c>
      <c r="AI9" s="20">
        <v>0</v>
      </c>
      <c r="AJ9" s="20">
        <v>84.42</v>
      </c>
      <c r="AK9" s="20">
        <v>0</v>
      </c>
      <c r="AL9" s="20">
        <v>0</v>
      </c>
      <c r="AM9" s="20" t="s">
        <v>172</v>
      </c>
      <c r="AN9" s="9" t="str">
        <f t="shared" si="0"/>
        <v>3月</v>
      </c>
      <c r="AO9" s="9" t="str">
        <f>IFERROR(VLOOKUP(L9,[1]基础信息!$B:$F,2,0),"")</f>
        <v>事业一部</v>
      </c>
      <c r="AP9" s="9" t="str">
        <f>IFERROR(VLOOKUP(L9,[1]基础信息!$B:$F,3,0),"")</f>
        <v>教育二部</v>
      </c>
      <c r="AQ9" s="9" t="str">
        <f>IFERROR(VLOOKUP(L9,[1]基础信息!$B:$F,4,0),"")</f>
        <v>科技一部</v>
      </c>
      <c r="AR9" s="9" t="str">
        <f>IFERROR(VLOOKUP(L9,[1]基础信息!$B:$F,5,0),"")</f>
        <v>大项目二部</v>
      </c>
      <c r="AS9" s="9" t="str">
        <f>IFERROR(VLOOKUP(S9,'[1]项目资料-导入数据'!C:K,9,0),"")</f>
        <v>教育部</v>
      </c>
      <c r="AT9" s="9" t="str">
        <f>IFERROR(VLOOKUP(S9,'[1]项目资料-导入数据'!C:I,7,0),"")</f>
        <v>养生</v>
      </c>
      <c r="AU9" s="10">
        <f t="shared" si="1"/>
        <v>45717</v>
      </c>
    </row>
    <row r="10" spans="1:47" s="9" customFormat="1" ht="16.5">
      <c r="A10" s="20" t="s">
        <v>183</v>
      </c>
      <c r="B10" s="20" t="s">
        <v>184</v>
      </c>
      <c r="C10" s="20" t="s">
        <v>185</v>
      </c>
      <c r="D10" s="20" t="s">
        <v>149</v>
      </c>
      <c r="E10" s="20" t="s">
        <v>186</v>
      </c>
      <c r="F10" s="20" t="s">
        <v>187</v>
      </c>
      <c r="G10" s="20" t="s">
        <v>188</v>
      </c>
      <c r="H10" s="20" t="s">
        <v>189</v>
      </c>
      <c r="I10" s="20" t="s">
        <v>190</v>
      </c>
      <c r="J10" s="22" t="s">
        <v>191</v>
      </c>
      <c r="K10" s="20" t="s">
        <v>209</v>
      </c>
      <c r="L10" s="20" t="s">
        <v>193</v>
      </c>
      <c r="M10" s="20" t="s">
        <v>210</v>
      </c>
      <c r="N10" s="20" t="s">
        <v>159</v>
      </c>
      <c r="O10" s="20" t="s">
        <v>196</v>
      </c>
      <c r="P10" s="20" t="s">
        <v>197</v>
      </c>
      <c r="Q10" s="20" t="s">
        <v>162</v>
      </c>
      <c r="R10" s="20" t="s">
        <v>211</v>
      </c>
      <c r="S10" s="20" t="s">
        <v>212</v>
      </c>
      <c r="T10" s="20">
        <v>84.33</v>
      </c>
      <c r="U10" s="20">
        <v>1</v>
      </c>
      <c r="V10" s="20">
        <v>0</v>
      </c>
      <c r="W10" s="20">
        <v>0</v>
      </c>
      <c r="X10" s="20" t="s">
        <v>165</v>
      </c>
      <c r="Y10" s="20" t="s">
        <v>166</v>
      </c>
      <c r="Z10" s="20">
        <v>0</v>
      </c>
      <c r="AA10" s="20">
        <v>84.33</v>
      </c>
      <c r="AB10" s="20" t="s">
        <v>213</v>
      </c>
      <c r="AC10" s="20">
        <v>1</v>
      </c>
      <c r="AD10" s="20">
        <v>0</v>
      </c>
      <c r="AE10" s="20" t="s">
        <v>208</v>
      </c>
      <c r="AF10" s="20" t="s">
        <v>202</v>
      </c>
      <c r="AG10" s="20" t="s">
        <v>203</v>
      </c>
      <c r="AH10" s="20" t="s">
        <v>171</v>
      </c>
      <c r="AI10" s="20">
        <v>0</v>
      </c>
      <c r="AJ10" s="20">
        <v>84.33</v>
      </c>
      <c r="AK10" s="20">
        <v>0</v>
      </c>
      <c r="AL10" s="20">
        <v>0</v>
      </c>
      <c r="AM10" s="20" t="s">
        <v>172</v>
      </c>
      <c r="AN10" s="9" t="str">
        <f t="shared" si="0"/>
        <v>3月</v>
      </c>
      <c r="AO10" s="9" t="str">
        <f>IFERROR(VLOOKUP(L10,[1]基础信息!$B:$F,2,0),"")</f>
        <v>事业一部</v>
      </c>
      <c r="AP10" s="9" t="str">
        <f>IFERROR(VLOOKUP(L10,[1]基础信息!$B:$F,3,0),"")</f>
        <v>教育二部</v>
      </c>
      <c r="AQ10" s="9" t="str">
        <f>IFERROR(VLOOKUP(L10,[1]基础信息!$B:$F,4,0),"")</f>
        <v>科技一部</v>
      </c>
      <c r="AR10" s="9" t="str">
        <f>IFERROR(VLOOKUP(L10,[1]基础信息!$B:$F,5,0),"")</f>
        <v>大项目二部</v>
      </c>
      <c r="AS10" s="9" t="str">
        <f>IFERROR(VLOOKUP(S10,'[1]项目资料-导入数据'!C:K,9,0),"")</f>
        <v>教育部</v>
      </c>
      <c r="AT10" s="9" t="str">
        <f>IFERROR(VLOOKUP(S10,'[1]项目资料-导入数据'!C:I,7,0),"")</f>
        <v>美容</v>
      </c>
      <c r="AU10" s="10">
        <f t="shared" si="1"/>
        <v>45717</v>
      </c>
    </row>
    <row r="11" spans="1:47" s="9" customFormat="1" ht="16.5">
      <c r="A11" s="20" t="s">
        <v>183</v>
      </c>
      <c r="B11" s="20" t="s">
        <v>184</v>
      </c>
      <c r="C11" s="20" t="s">
        <v>185</v>
      </c>
      <c r="D11" s="20" t="s">
        <v>149</v>
      </c>
      <c r="E11" s="20" t="s">
        <v>186</v>
      </c>
      <c r="F11" s="20" t="s">
        <v>187</v>
      </c>
      <c r="G11" s="20" t="s">
        <v>188</v>
      </c>
      <c r="H11" s="20" t="s">
        <v>189</v>
      </c>
      <c r="I11" s="20" t="s">
        <v>190</v>
      </c>
      <c r="J11" s="22" t="s">
        <v>214</v>
      </c>
      <c r="K11" s="20" t="s">
        <v>215</v>
      </c>
      <c r="L11" s="20" t="s">
        <v>193</v>
      </c>
      <c r="M11" s="20" t="s">
        <v>216</v>
      </c>
      <c r="N11" s="20" t="s">
        <v>159</v>
      </c>
      <c r="O11" s="20" t="s">
        <v>196</v>
      </c>
      <c r="P11" s="20" t="s">
        <v>197</v>
      </c>
      <c r="Q11" s="20" t="s">
        <v>162</v>
      </c>
      <c r="R11" s="20" t="s">
        <v>198</v>
      </c>
      <c r="S11" s="20" t="s">
        <v>199</v>
      </c>
      <c r="T11" s="20">
        <v>168</v>
      </c>
      <c r="U11" s="20">
        <v>1</v>
      </c>
      <c r="V11" s="20">
        <v>0</v>
      </c>
      <c r="W11" s="20">
        <v>0</v>
      </c>
      <c r="X11" s="20" t="s">
        <v>165</v>
      </c>
      <c r="Y11" s="20" t="s">
        <v>166</v>
      </c>
      <c r="Z11" s="20">
        <v>0</v>
      </c>
      <c r="AA11" s="20">
        <v>168</v>
      </c>
      <c r="AB11" s="20" t="s">
        <v>206</v>
      </c>
      <c r="AC11" s="20">
        <v>1</v>
      </c>
      <c r="AD11" s="20">
        <v>0</v>
      </c>
      <c r="AE11" s="20" t="s">
        <v>217</v>
      </c>
      <c r="AF11" s="20" t="s">
        <v>202</v>
      </c>
      <c r="AG11" s="20" t="s">
        <v>203</v>
      </c>
      <c r="AH11" s="20" t="s">
        <v>171</v>
      </c>
      <c r="AI11" s="20">
        <v>0</v>
      </c>
      <c r="AJ11" s="20">
        <v>168</v>
      </c>
      <c r="AK11" s="20">
        <v>0</v>
      </c>
      <c r="AL11" s="20">
        <v>0</v>
      </c>
      <c r="AM11" s="20" t="s">
        <v>172</v>
      </c>
      <c r="AN11" s="9" t="str">
        <f t="shared" si="0"/>
        <v>3月</v>
      </c>
      <c r="AO11" s="9" t="str">
        <f>IFERROR(VLOOKUP(L11,[1]基础信息!$B:$F,2,0),"")</f>
        <v>事业一部</v>
      </c>
      <c r="AP11" s="9" t="str">
        <f>IFERROR(VLOOKUP(L11,[1]基础信息!$B:$F,3,0),"")</f>
        <v>教育二部</v>
      </c>
      <c r="AQ11" s="9" t="str">
        <f>IFERROR(VLOOKUP(L11,[1]基础信息!$B:$F,4,0),"")</f>
        <v>科技一部</v>
      </c>
      <c r="AR11" s="9" t="str">
        <f>IFERROR(VLOOKUP(L11,[1]基础信息!$B:$F,5,0),"")</f>
        <v>大项目二部</v>
      </c>
      <c r="AS11" s="9" t="str">
        <f>IFERROR(VLOOKUP(S11,'[1]项目资料-导入数据'!C:K,9,0),"")</f>
        <v>教育部</v>
      </c>
      <c r="AT11" s="9" t="str">
        <f>IFERROR(VLOOKUP(S11,'[1]项目资料-导入数据'!C:I,7,0),"")</f>
        <v>美容</v>
      </c>
      <c r="AU11" s="10">
        <f t="shared" si="1"/>
        <v>45721</v>
      </c>
    </row>
    <row r="12" spans="1:47" s="9" customFormat="1" ht="16.5">
      <c r="A12" s="20" t="s">
        <v>183</v>
      </c>
      <c r="B12" s="20" t="s">
        <v>184</v>
      </c>
      <c r="C12" s="20" t="s">
        <v>185</v>
      </c>
      <c r="D12" s="20" t="s">
        <v>149</v>
      </c>
      <c r="E12" s="20" t="s">
        <v>186</v>
      </c>
      <c r="F12" s="20" t="s">
        <v>187</v>
      </c>
      <c r="G12" s="20" t="s">
        <v>188</v>
      </c>
      <c r="H12" s="20" t="s">
        <v>189</v>
      </c>
      <c r="I12" s="20" t="s">
        <v>190</v>
      </c>
      <c r="J12" s="22" t="s">
        <v>214</v>
      </c>
      <c r="K12" s="20" t="s">
        <v>215</v>
      </c>
      <c r="L12" s="20" t="s">
        <v>193</v>
      </c>
      <c r="M12" s="20" t="s">
        <v>216</v>
      </c>
      <c r="N12" s="20" t="s">
        <v>159</v>
      </c>
      <c r="O12" s="20" t="s">
        <v>160</v>
      </c>
      <c r="P12" s="20" t="s">
        <v>161</v>
      </c>
      <c r="Q12" s="20" t="s">
        <v>162</v>
      </c>
      <c r="R12" s="20" t="s">
        <v>163</v>
      </c>
      <c r="S12" s="20" t="s">
        <v>164</v>
      </c>
      <c r="T12" s="20">
        <v>84.42</v>
      </c>
      <c r="U12" s="20">
        <v>1</v>
      </c>
      <c r="V12" s="20">
        <v>0</v>
      </c>
      <c r="W12" s="20">
        <v>0</v>
      </c>
      <c r="X12" s="20" t="s">
        <v>165</v>
      </c>
      <c r="Y12" s="20" t="s">
        <v>166</v>
      </c>
      <c r="Z12" s="20">
        <v>0</v>
      </c>
      <c r="AA12" s="20">
        <v>84.42</v>
      </c>
      <c r="AB12" s="20" t="s">
        <v>167</v>
      </c>
      <c r="AC12" s="20">
        <v>1</v>
      </c>
      <c r="AD12" s="20">
        <v>0</v>
      </c>
      <c r="AE12" s="20" t="s">
        <v>208</v>
      </c>
      <c r="AF12" s="20" t="s">
        <v>202</v>
      </c>
      <c r="AG12" s="20" t="s">
        <v>203</v>
      </c>
      <c r="AH12" s="20" t="s">
        <v>171</v>
      </c>
      <c r="AI12" s="20">
        <v>0</v>
      </c>
      <c r="AJ12" s="20">
        <v>84.42</v>
      </c>
      <c r="AK12" s="20">
        <v>0</v>
      </c>
      <c r="AL12" s="20">
        <v>0</v>
      </c>
      <c r="AM12" s="20" t="s">
        <v>172</v>
      </c>
      <c r="AN12" s="9" t="str">
        <f t="shared" si="0"/>
        <v>3月</v>
      </c>
      <c r="AO12" s="9" t="str">
        <f>IFERROR(VLOOKUP(L12,[1]基础信息!$B:$F,2,0),"")</f>
        <v>事业一部</v>
      </c>
      <c r="AP12" s="9" t="str">
        <f>IFERROR(VLOOKUP(L12,[1]基础信息!$B:$F,3,0),"")</f>
        <v>教育二部</v>
      </c>
      <c r="AQ12" s="9" t="str">
        <f>IFERROR(VLOOKUP(L12,[1]基础信息!$B:$F,4,0),"")</f>
        <v>科技一部</v>
      </c>
      <c r="AR12" s="9" t="str">
        <f>IFERROR(VLOOKUP(L12,[1]基础信息!$B:$F,5,0),"")</f>
        <v>大项目二部</v>
      </c>
      <c r="AS12" s="9" t="str">
        <f>IFERROR(VLOOKUP(S12,'[1]项目资料-导入数据'!C:K,9,0),"")</f>
        <v>教育部</v>
      </c>
      <c r="AT12" s="9" t="str">
        <f>IFERROR(VLOOKUP(S12,'[1]项目资料-导入数据'!C:I,7,0),"")</f>
        <v>养生</v>
      </c>
      <c r="AU12" s="10">
        <f t="shared" si="1"/>
        <v>45721</v>
      </c>
    </row>
    <row r="13" spans="1:47" s="9" customFormat="1" ht="16.5">
      <c r="A13" s="20" t="s">
        <v>218</v>
      </c>
      <c r="B13" s="20" t="s">
        <v>219</v>
      </c>
      <c r="C13" s="20" t="s">
        <v>220</v>
      </c>
      <c r="D13" s="20" t="s">
        <v>149</v>
      </c>
      <c r="E13" s="20" t="s">
        <v>221</v>
      </c>
      <c r="F13" s="20" t="s">
        <v>187</v>
      </c>
      <c r="G13" s="20" t="s">
        <v>222</v>
      </c>
      <c r="H13" s="20" t="s">
        <v>162</v>
      </c>
      <c r="I13" s="20" t="s">
        <v>190</v>
      </c>
      <c r="J13" s="22" t="s">
        <v>223</v>
      </c>
      <c r="K13" s="20" t="s">
        <v>224</v>
      </c>
      <c r="L13" s="20" t="s">
        <v>225</v>
      </c>
      <c r="M13" s="20" t="s">
        <v>226</v>
      </c>
      <c r="N13" s="20" t="s">
        <v>195</v>
      </c>
      <c r="O13" s="20" t="s">
        <v>196</v>
      </c>
      <c r="P13" s="20" t="s">
        <v>197</v>
      </c>
      <c r="Q13" s="20" t="s">
        <v>166</v>
      </c>
      <c r="R13" s="20" t="s">
        <v>227</v>
      </c>
      <c r="S13" s="20" t="s">
        <v>228</v>
      </c>
      <c r="T13" s="20">
        <v>666</v>
      </c>
      <c r="U13" s="20">
        <v>1</v>
      </c>
      <c r="V13" s="20">
        <v>10</v>
      </c>
      <c r="W13" s="20">
        <v>0</v>
      </c>
      <c r="X13" s="20" t="s">
        <v>200</v>
      </c>
      <c r="Y13" s="20" t="s">
        <v>201</v>
      </c>
      <c r="Z13" s="20">
        <v>666</v>
      </c>
      <c r="AA13" s="20">
        <v>666</v>
      </c>
      <c r="AB13" s="20" t="s">
        <v>162</v>
      </c>
      <c r="AC13" s="20">
        <v>0</v>
      </c>
      <c r="AD13" s="20">
        <v>0</v>
      </c>
      <c r="AE13" s="20" t="s">
        <v>162</v>
      </c>
      <c r="AF13" s="20" t="s">
        <v>222</v>
      </c>
      <c r="AG13" s="20" t="s">
        <v>170</v>
      </c>
      <c r="AH13" s="20" t="s">
        <v>162</v>
      </c>
      <c r="AI13" s="20">
        <v>333</v>
      </c>
      <c r="AJ13" s="20">
        <v>0</v>
      </c>
      <c r="AK13" s="20">
        <v>0</v>
      </c>
      <c r="AL13" s="20">
        <v>0</v>
      </c>
      <c r="AM13" s="20" t="s">
        <v>172</v>
      </c>
      <c r="AN13" s="9" t="str">
        <f t="shared" si="0"/>
        <v>1月</v>
      </c>
      <c r="AO13" s="9" t="str">
        <f>IFERROR(VLOOKUP(L13,[1]基础信息!$B:$F,2,0),"")</f>
        <v>事业四部</v>
      </c>
      <c r="AP13" s="9" t="str">
        <f>IFERROR(VLOOKUP(L13,[1]基础信息!$B:$F,3,0),"")</f>
        <v>教育一部</v>
      </c>
      <c r="AQ13" s="9" t="str">
        <f>IFERROR(VLOOKUP(L13,[1]基础信息!$B:$F,4,0),"")</f>
        <v>科技二部</v>
      </c>
      <c r="AR13" s="9" t="str">
        <f>IFERROR(VLOOKUP(L13,[1]基础信息!$B:$F,5,0),"")</f>
        <v>大项目二部</v>
      </c>
      <c r="AS13" s="9" t="str">
        <f>IFERROR(VLOOKUP(S13,'[1]项目资料-导入数据'!C:K,9,0),"")</f>
        <v>其他</v>
      </c>
      <c r="AT13" s="9" t="str">
        <f>IFERROR(VLOOKUP(S13,'[1]项目资料-导入数据'!C:I,7,0),"")</f>
        <v>其他</v>
      </c>
      <c r="AU13" s="10">
        <f t="shared" si="1"/>
        <v>45678</v>
      </c>
    </row>
    <row r="14" spans="1:47" s="9" customFormat="1" ht="16.5">
      <c r="A14" s="20" t="s">
        <v>218</v>
      </c>
      <c r="B14" s="20" t="s">
        <v>219</v>
      </c>
      <c r="C14" s="20" t="s">
        <v>220</v>
      </c>
      <c r="D14" s="20" t="s">
        <v>149</v>
      </c>
      <c r="E14" s="20" t="s">
        <v>221</v>
      </c>
      <c r="F14" s="20" t="s">
        <v>187</v>
      </c>
      <c r="G14" s="20" t="s">
        <v>222</v>
      </c>
      <c r="H14" s="20" t="s">
        <v>162</v>
      </c>
      <c r="I14" s="20" t="s">
        <v>190</v>
      </c>
      <c r="J14" s="22" t="s">
        <v>223</v>
      </c>
      <c r="K14" s="20" t="s">
        <v>224</v>
      </c>
      <c r="L14" s="20" t="s">
        <v>225</v>
      </c>
      <c r="M14" s="20" t="s">
        <v>226</v>
      </c>
      <c r="N14" s="20" t="s">
        <v>195</v>
      </c>
      <c r="O14" s="20" t="s">
        <v>162</v>
      </c>
      <c r="P14" s="20" t="s">
        <v>162</v>
      </c>
      <c r="Q14" s="20" t="s">
        <v>162</v>
      </c>
      <c r="R14" s="20" t="s">
        <v>162</v>
      </c>
      <c r="S14" s="20" t="s">
        <v>162</v>
      </c>
      <c r="T14" s="20" t="s">
        <v>162</v>
      </c>
      <c r="U14" s="20" t="s">
        <v>162</v>
      </c>
      <c r="V14" s="20" t="s">
        <v>162</v>
      </c>
      <c r="W14" s="20" t="s">
        <v>162</v>
      </c>
      <c r="X14" s="20" t="s">
        <v>162</v>
      </c>
      <c r="Y14" s="20" t="s">
        <v>162</v>
      </c>
      <c r="Z14" s="20" t="s">
        <v>162</v>
      </c>
      <c r="AA14" s="20" t="s">
        <v>162</v>
      </c>
      <c r="AB14" s="20" t="s">
        <v>162</v>
      </c>
      <c r="AC14" s="20" t="s">
        <v>162</v>
      </c>
      <c r="AD14" s="20" t="s">
        <v>162</v>
      </c>
      <c r="AE14" s="20" t="s">
        <v>162</v>
      </c>
      <c r="AF14" s="20" t="s">
        <v>229</v>
      </c>
      <c r="AG14" s="20" t="s">
        <v>170</v>
      </c>
      <c r="AH14" s="20" t="s">
        <v>162</v>
      </c>
      <c r="AI14" s="20">
        <v>333</v>
      </c>
      <c r="AJ14" s="20">
        <v>0</v>
      </c>
      <c r="AK14" s="20">
        <v>0</v>
      </c>
      <c r="AL14" s="20">
        <v>0</v>
      </c>
      <c r="AM14" s="20" t="s">
        <v>172</v>
      </c>
      <c r="AN14" s="9" t="str">
        <f t="shared" si="0"/>
        <v>1月</v>
      </c>
      <c r="AO14" s="9" t="str">
        <f>IFERROR(VLOOKUP(L14,[1]基础信息!$B:$F,2,0),"")</f>
        <v>事业四部</v>
      </c>
      <c r="AP14" s="9" t="str">
        <f>IFERROR(VLOOKUP(L14,[1]基础信息!$B:$F,3,0),"")</f>
        <v>教育一部</v>
      </c>
      <c r="AQ14" s="9" t="str">
        <f>IFERROR(VLOOKUP(L14,[1]基础信息!$B:$F,4,0),"")</f>
        <v>科技二部</v>
      </c>
      <c r="AR14" s="9" t="str">
        <f>IFERROR(VLOOKUP(L14,[1]基础信息!$B:$F,5,0),"")</f>
        <v>大项目二部</v>
      </c>
      <c r="AS14" s="9" t="str">
        <f>IFERROR(VLOOKUP(S14,'[1]项目资料-导入数据'!C:K,9,0),"")</f>
        <v>其他</v>
      </c>
      <c r="AT14" s="9" t="str">
        <f>IFERROR(VLOOKUP(S14,'[1]项目资料-导入数据'!C:I,7,0),"")</f>
        <v>其他</v>
      </c>
      <c r="AU14" s="10">
        <f t="shared" si="1"/>
        <v>45678</v>
      </c>
    </row>
    <row r="15" spans="1:47" s="9" customFormat="1" ht="16.5">
      <c r="A15" s="20" t="s">
        <v>218</v>
      </c>
      <c r="B15" s="20" t="s">
        <v>219</v>
      </c>
      <c r="C15" s="20" t="s">
        <v>220</v>
      </c>
      <c r="D15" s="20" t="s">
        <v>149</v>
      </c>
      <c r="E15" s="20" t="s">
        <v>221</v>
      </c>
      <c r="F15" s="20" t="s">
        <v>187</v>
      </c>
      <c r="G15" s="20" t="s">
        <v>222</v>
      </c>
      <c r="H15" s="20" t="s">
        <v>162</v>
      </c>
      <c r="I15" s="20" t="s">
        <v>190</v>
      </c>
      <c r="J15" s="22" t="s">
        <v>230</v>
      </c>
      <c r="K15" s="20" t="s">
        <v>231</v>
      </c>
      <c r="L15" s="20" t="s">
        <v>225</v>
      </c>
      <c r="M15" s="20" t="s">
        <v>232</v>
      </c>
      <c r="N15" s="20" t="s">
        <v>159</v>
      </c>
      <c r="O15" s="20" t="s">
        <v>196</v>
      </c>
      <c r="P15" s="20" t="s">
        <v>197</v>
      </c>
      <c r="Q15" s="20" t="s">
        <v>162</v>
      </c>
      <c r="R15" s="20" t="s">
        <v>233</v>
      </c>
      <c r="S15" s="20" t="s">
        <v>234</v>
      </c>
      <c r="T15" s="20">
        <v>19.899999999999999</v>
      </c>
      <c r="U15" s="20">
        <v>1</v>
      </c>
      <c r="V15" s="20">
        <v>0</v>
      </c>
      <c r="W15" s="20">
        <v>0</v>
      </c>
      <c r="X15" s="20" t="s">
        <v>200</v>
      </c>
      <c r="Y15" s="20" t="s">
        <v>235</v>
      </c>
      <c r="Z15" s="20">
        <v>19.899999999999999</v>
      </c>
      <c r="AA15" s="20">
        <v>0</v>
      </c>
      <c r="AB15" s="20" t="s">
        <v>162</v>
      </c>
      <c r="AC15" s="20">
        <v>0</v>
      </c>
      <c r="AD15" s="20">
        <v>0</v>
      </c>
      <c r="AE15" s="20" t="s">
        <v>162</v>
      </c>
      <c r="AF15" s="20" t="s">
        <v>222</v>
      </c>
      <c r="AG15" s="20" t="s">
        <v>170</v>
      </c>
      <c r="AH15" s="20" t="s">
        <v>171</v>
      </c>
      <c r="AI15" s="20">
        <v>19.899999999999999</v>
      </c>
      <c r="AJ15" s="20">
        <v>0</v>
      </c>
      <c r="AK15" s="20">
        <v>0</v>
      </c>
      <c r="AL15" s="20">
        <v>0</v>
      </c>
      <c r="AM15" s="20" t="s">
        <v>172</v>
      </c>
      <c r="AN15" s="9" t="str">
        <f t="shared" si="0"/>
        <v>1月</v>
      </c>
      <c r="AO15" s="9" t="str">
        <f>IFERROR(VLOOKUP(L15,[1]基础信息!$B:$F,2,0),"")</f>
        <v>事业四部</v>
      </c>
      <c r="AP15" s="9" t="str">
        <f>IFERROR(VLOOKUP(L15,[1]基础信息!$B:$F,3,0),"")</f>
        <v>教育一部</v>
      </c>
      <c r="AQ15" s="9" t="str">
        <f>IFERROR(VLOOKUP(L15,[1]基础信息!$B:$F,4,0),"")</f>
        <v>科技二部</v>
      </c>
      <c r="AR15" s="9" t="str">
        <f>IFERROR(VLOOKUP(L15,[1]基础信息!$B:$F,5,0),"")</f>
        <v>大项目二部</v>
      </c>
      <c r="AS15" s="9" t="str">
        <f>IFERROR(VLOOKUP(S15,'[1]项目资料-导入数据'!C:K,9,0),"")</f>
        <v>教育部</v>
      </c>
      <c r="AT15" s="9" t="str">
        <f>IFERROR(VLOOKUP(S15,'[1]项目资料-导入数据'!C:I,7,0),"")</f>
        <v>美容</v>
      </c>
      <c r="AU15" s="10">
        <f t="shared" si="1"/>
        <v>45681</v>
      </c>
    </row>
    <row r="16" spans="1:47" s="9" customFormat="1" ht="16.5">
      <c r="A16" s="20" t="s">
        <v>236</v>
      </c>
      <c r="B16" s="20" t="s">
        <v>237</v>
      </c>
      <c r="C16" s="20" t="s">
        <v>238</v>
      </c>
      <c r="D16" s="20" t="s">
        <v>149</v>
      </c>
      <c r="E16" s="20" t="s">
        <v>150</v>
      </c>
      <c r="F16" s="20" t="s">
        <v>187</v>
      </c>
      <c r="G16" s="20" t="s">
        <v>239</v>
      </c>
      <c r="H16" s="20" t="s">
        <v>239</v>
      </c>
      <c r="I16" s="20" t="s">
        <v>240</v>
      </c>
      <c r="J16" s="22" t="s">
        <v>241</v>
      </c>
      <c r="K16" s="20" t="s">
        <v>242</v>
      </c>
      <c r="L16" s="20" t="s">
        <v>157</v>
      </c>
      <c r="M16" s="20" t="s">
        <v>243</v>
      </c>
      <c r="N16" s="20" t="s">
        <v>195</v>
      </c>
      <c r="O16" s="20" t="s">
        <v>162</v>
      </c>
      <c r="P16" s="20" t="s">
        <v>162</v>
      </c>
      <c r="Q16" s="20" t="s">
        <v>244</v>
      </c>
      <c r="R16" s="20" t="s">
        <v>245</v>
      </c>
      <c r="S16" s="20" t="s">
        <v>246</v>
      </c>
      <c r="T16" s="20">
        <v>0</v>
      </c>
      <c r="U16" s="20">
        <v>1</v>
      </c>
      <c r="V16" s="20">
        <v>0</v>
      </c>
      <c r="W16" s="20">
        <v>0</v>
      </c>
      <c r="X16" s="20" t="s">
        <v>162</v>
      </c>
      <c r="Y16" s="20" t="s">
        <v>162</v>
      </c>
      <c r="Z16" s="20" t="s">
        <v>162</v>
      </c>
      <c r="AA16" s="20" t="s">
        <v>162</v>
      </c>
      <c r="AB16" s="20" t="s">
        <v>162</v>
      </c>
      <c r="AC16" s="20" t="s">
        <v>162</v>
      </c>
      <c r="AD16" s="20" t="s">
        <v>162</v>
      </c>
      <c r="AE16" s="20" t="s">
        <v>162</v>
      </c>
      <c r="AF16" s="20" t="s">
        <v>247</v>
      </c>
      <c r="AG16" s="20" t="s">
        <v>170</v>
      </c>
      <c r="AH16" s="20" t="s">
        <v>162</v>
      </c>
      <c r="AI16" s="20">
        <v>0</v>
      </c>
      <c r="AJ16" s="20">
        <v>0</v>
      </c>
      <c r="AK16" s="20">
        <v>0</v>
      </c>
      <c r="AL16" s="20">
        <v>0</v>
      </c>
      <c r="AM16" s="20" t="s">
        <v>172</v>
      </c>
      <c r="AN16" s="9" t="str">
        <f t="shared" si="0"/>
        <v>2月</v>
      </c>
      <c r="AO16" s="9" t="str">
        <f>IFERROR(VLOOKUP(L16,[1]基础信息!$B:$F,2,0),"")</f>
        <v>事业一部</v>
      </c>
      <c r="AP16" s="9" t="str">
        <f>IFERROR(VLOOKUP(L16,[1]基础信息!$B:$F,3,0),"")</f>
        <v>教育一部</v>
      </c>
      <c r="AQ16" s="9" t="str">
        <f>IFERROR(VLOOKUP(L16,[1]基础信息!$B:$F,4,0),"")</f>
        <v>科技一部</v>
      </c>
      <c r="AR16" s="9" t="str">
        <f>IFERROR(VLOOKUP(L16,[1]基础信息!$B:$F,5,0),"")</f>
        <v>大项目二部</v>
      </c>
      <c r="AS16" s="9" t="str">
        <f>IFERROR(VLOOKUP(S16,'[1]项目资料-导入数据'!C:K,9,0),"")</f>
        <v>其他</v>
      </c>
      <c r="AT16" s="9" t="str">
        <f>IFERROR(VLOOKUP(S16,'[1]项目资料-导入数据'!C:I,7,0),"")</f>
        <v>其他</v>
      </c>
      <c r="AU16" s="10">
        <f t="shared" si="1"/>
        <v>45696</v>
      </c>
    </row>
    <row r="17" spans="1:47" s="9" customFormat="1" ht="16.5">
      <c r="A17" s="20" t="s">
        <v>236</v>
      </c>
      <c r="B17" s="20" t="s">
        <v>237</v>
      </c>
      <c r="C17" s="20" t="s">
        <v>238</v>
      </c>
      <c r="D17" s="20" t="s">
        <v>149</v>
      </c>
      <c r="E17" s="20" t="s">
        <v>150</v>
      </c>
      <c r="F17" s="20" t="s">
        <v>187</v>
      </c>
      <c r="G17" s="20" t="s">
        <v>239</v>
      </c>
      <c r="H17" s="20" t="s">
        <v>239</v>
      </c>
      <c r="I17" s="20" t="s">
        <v>240</v>
      </c>
      <c r="J17" s="22" t="s">
        <v>248</v>
      </c>
      <c r="K17" s="20" t="s">
        <v>249</v>
      </c>
      <c r="L17" s="20" t="s">
        <v>157</v>
      </c>
      <c r="M17" s="20" t="s">
        <v>250</v>
      </c>
      <c r="N17" s="20" t="s">
        <v>195</v>
      </c>
      <c r="O17" s="20" t="s">
        <v>196</v>
      </c>
      <c r="P17" s="20" t="s">
        <v>197</v>
      </c>
      <c r="Q17" s="20" t="s">
        <v>166</v>
      </c>
      <c r="R17" s="20" t="s">
        <v>211</v>
      </c>
      <c r="S17" s="20" t="s">
        <v>212</v>
      </c>
      <c r="T17" s="20">
        <v>2025</v>
      </c>
      <c r="U17" s="20">
        <v>1</v>
      </c>
      <c r="V17" s="20">
        <v>25</v>
      </c>
      <c r="W17" s="20">
        <v>0</v>
      </c>
      <c r="X17" s="20" t="s">
        <v>200</v>
      </c>
      <c r="Y17" s="20" t="s">
        <v>201</v>
      </c>
      <c r="Z17" s="20">
        <v>2025</v>
      </c>
      <c r="AA17" s="20">
        <v>2025</v>
      </c>
      <c r="AB17" s="20" t="s">
        <v>162</v>
      </c>
      <c r="AC17" s="20">
        <v>0</v>
      </c>
      <c r="AD17" s="20">
        <v>0</v>
      </c>
      <c r="AE17" s="20" t="s">
        <v>162</v>
      </c>
      <c r="AF17" s="20" t="s">
        <v>239</v>
      </c>
      <c r="AG17" s="20" t="s">
        <v>170</v>
      </c>
      <c r="AH17" s="20" t="s">
        <v>162</v>
      </c>
      <c r="AI17" s="20">
        <v>2025</v>
      </c>
      <c r="AJ17" s="20">
        <v>0</v>
      </c>
      <c r="AK17" s="20">
        <v>0</v>
      </c>
      <c r="AL17" s="20">
        <v>0</v>
      </c>
      <c r="AM17" s="20" t="s">
        <v>172</v>
      </c>
      <c r="AN17" s="9" t="str">
        <f t="shared" si="0"/>
        <v>2月</v>
      </c>
      <c r="AO17" s="9" t="str">
        <f>IFERROR(VLOOKUP(L17,[1]基础信息!$B:$F,2,0),"")</f>
        <v>事业一部</v>
      </c>
      <c r="AP17" s="9" t="str">
        <f>IFERROR(VLOOKUP(L17,[1]基础信息!$B:$F,3,0),"")</f>
        <v>教育一部</v>
      </c>
      <c r="AQ17" s="9" t="str">
        <f>IFERROR(VLOOKUP(L17,[1]基础信息!$B:$F,4,0),"")</f>
        <v>科技一部</v>
      </c>
      <c r="AR17" s="9" t="str">
        <f>IFERROR(VLOOKUP(L17,[1]基础信息!$B:$F,5,0),"")</f>
        <v>大项目二部</v>
      </c>
      <c r="AS17" s="9" t="str">
        <f>IFERROR(VLOOKUP(S17,'[1]项目资料-导入数据'!C:K,9,0),"")</f>
        <v>教育部</v>
      </c>
      <c r="AT17" s="9" t="str">
        <f>IFERROR(VLOOKUP(S17,'[1]项目资料-导入数据'!C:I,7,0),"")</f>
        <v>美容</v>
      </c>
      <c r="AU17" s="10">
        <f t="shared" si="1"/>
        <v>45697</v>
      </c>
    </row>
    <row r="18" spans="1:47" s="9" customFormat="1" ht="16.5">
      <c r="A18" s="20" t="s">
        <v>236</v>
      </c>
      <c r="B18" s="20" t="s">
        <v>237</v>
      </c>
      <c r="C18" s="20" t="s">
        <v>238</v>
      </c>
      <c r="D18" s="20" t="s">
        <v>149</v>
      </c>
      <c r="E18" s="20" t="s">
        <v>150</v>
      </c>
      <c r="F18" s="20" t="s">
        <v>187</v>
      </c>
      <c r="G18" s="20" t="s">
        <v>239</v>
      </c>
      <c r="H18" s="20" t="s">
        <v>239</v>
      </c>
      <c r="I18" s="20" t="s">
        <v>240</v>
      </c>
      <c r="J18" s="22" t="s">
        <v>251</v>
      </c>
      <c r="K18" s="20" t="s">
        <v>252</v>
      </c>
      <c r="L18" s="20" t="s">
        <v>157</v>
      </c>
      <c r="M18" s="20" t="s">
        <v>253</v>
      </c>
      <c r="N18" s="20" t="s">
        <v>195</v>
      </c>
      <c r="O18" s="20" t="s">
        <v>254</v>
      </c>
      <c r="P18" s="20" t="s">
        <v>255</v>
      </c>
      <c r="Q18" s="20" t="s">
        <v>166</v>
      </c>
      <c r="R18" s="20" t="s">
        <v>256</v>
      </c>
      <c r="S18" s="20" t="s">
        <v>257</v>
      </c>
      <c r="T18" s="20">
        <v>0</v>
      </c>
      <c r="U18" s="20">
        <v>1</v>
      </c>
      <c r="V18" s="20">
        <v>1</v>
      </c>
      <c r="W18" s="20">
        <v>0</v>
      </c>
      <c r="X18" s="20" t="s">
        <v>162</v>
      </c>
      <c r="Y18" s="20" t="s">
        <v>162</v>
      </c>
      <c r="Z18" s="20" t="s">
        <v>162</v>
      </c>
      <c r="AA18" s="20" t="s">
        <v>162</v>
      </c>
      <c r="AB18" s="20" t="s">
        <v>162</v>
      </c>
      <c r="AC18" s="20" t="s">
        <v>162</v>
      </c>
      <c r="AD18" s="20" t="s">
        <v>162</v>
      </c>
      <c r="AE18" s="20" t="s">
        <v>162</v>
      </c>
      <c r="AF18" s="20" t="s">
        <v>247</v>
      </c>
      <c r="AG18" s="20" t="s">
        <v>170</v>
      </c>
      <c r="AH18" s="20" t="s">
        <v>162</v>
      </c>
      <c r="AI18" s="20">
        <v>0</v>
      </c>
      <c r="AJ18" s="20">
        <v>0</v>
      </c>
      <c r="AK18" s="20">
        <v>0</v>
      </c>
      <c r="AL18" s="20">
        <v>0</v>
      </c>
      <c r="AM18" s="20" t="s">
        <v>172</v>
      </c>
      <c r="AN18" s="9" t="str">
        <f t="shared" si="0"/>
        <v>2月</v>
      </c>
      <c r="AO18" s="9" t="str">
        <f>IFERROR(VLOOKUP(L18,[1]基础信息!$B:$F,2,0),"")</f>
        <v>事业一部</v>
      </c>
      <c r="AP18" s="9" t="str">
        <f>IFERROR(VLOOKUP(L18,[1]基础信息!$B:$F,3,0),"")</f>
        <v>教育一部</v>
      </c>
      <c r="AQ18" s="9" t="str">
        <f>IFERROR(VLOOKUP(L18,[1]基础信息!$B:$F,4,0),"")</f>
        <v>科技一部</v>
      </c>
      <c r="AR18" s="9" t="str">
        <f>IFERROR(VLOOKUP(L18,[1]基础信息!$B:$F,5,0),"")</f>
        <v>大项目二部</v>
      </c>
      <c r="AS18" s="9" t="str">
        <f>IFERROR(VLOOKUP(S18,'[1]项目资料-导入数据'!C:K,9,0),"")</f>
        <v>财务部</v>
      </c>
      <c r="AT18" s="9" t="str">
        <f>IFERROR(VLOOKUP(S18,'[1]项目资料-导入数据'!C:I,7,0),"")</f>
        <v>高端</v>
      </c>
      <c r="AU18" s="10">
        <f t="shared" si="1"/>
        <v>45713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FA06-14A8-4CE1-86B0-50D8C89E3749}">
  <dimension ref="A1:BG10"/>
  <sheetViews>
    <sheetView topLeftCell="AS1" workbookViewId="0">
      <selection activeCell="BF9" sqref="BF9"/>
    </sheetView>
  </sheetViews>
  <sheetFormatPr defaultRowHeight="14.25"/>
  <cols>
    <col min="1" max="1" width="13.125" customWidth="1"/>
    <col min="2" max="2" width="13.875" bestFit="1" customWidth="1"/>
    <col min="3" max="3" width="19.125" bestFit="1" customWidth="1"/>
    <col min="7" max="7" width="11.25" customWidth="1"/>
    <col min="8" max="8" width="10.75" customWidth="1"/>
    <col min="10" max="10" width="12.125" bestFit="1" customWidth="1"/>
    <col min="11" max="11" width="20.875" bestFit="1" customWidth="1"/>
    <col min="12" max="12" width="9.375" bestFit="1" customWidth="1"/>
    <col min="19" max="19" width="9.75" bestFit="1" customWidth="1"/>
    <col min="28" max="28" width="15.125" bestFit="1" customWidth="1"/>
    <col min="30" max="30" width="9.375" customWidth="1"/>
    <col min="31" max="31" width="13" bestFit="1" customWidth="1"/>
    <col min="43" max="43" width="10.75" bestFit="1" customWidth="1"/>
    <col min="44" max="44" width="8.75" bestFit="1" customWidth="1"/>
    <col min="45" max="46" width="12.875" bestFit="1" customWidth="1"/>
    <col min="47" max="48" width="12.875" customWidth="1"/>
    <col min="49" max="49" width="13.375" customWidth="1"/>
    <col min="50" max="50" width="10.75" bestFit="1" customWidth="1"/>
    <col min="52" max="52" width="10.75" bestFit="1" customWidth="1"/>
  </cols>
  <sheetData>
    <row r="1" spans="1:59">
      <c r="D1" t="s">
        <v>258</v>
      </c>
      <c r="F1" t="s">
        <v>259</v>
      </c>
      <c r="M1" t="s">
        <v>261</v>
      </c>
      <c r="AN1" s="2" t="s">
        <v>260</v>
      </c>
      <c r="AS1" s="2" t="s">
        <v>262</v>
      </c>
      <c r="AT1" s="2" t="s">
        <v>263</v>
      </c>
      <c r="AU1" s="2" t="s">
        <v>269</v>
      </c>
      <c r="AV1" s="2" t="s">
        <v>272</v>
      </c>
      <c r="AW1" s="2" t="s">
        <v>278</v>
      </c>
      <c r="AX1" s="2" t="s">
        <v>281</v>
      </c>
    </row>
    <row r="2" spans="1:59" s="9" customFormat="1" ht="15">
      <c r="A2" s="15" t="s">
        <v>101</v>
      </c>
      <c r="B2" s="15" t="s">
        <v>102</v>
      </c>
      <c r="C2" s="15" t="s">
        <v>103</v>
      </c>
      <c r="D2" s="15" t="s">
        <v>104</v>
      </c>
      <c r="E2" s="15" t="s">
        <v>105</v>
      </c>
      <c r="F2" s="15" t="s">
        <v>106</v>
      </c>
      <c r="G2" s="15" t="s">
        <v>107</v>
      </c>
      <c r="H2" s="15" t="s">
        <v>108</v>
      </c>
      <c r="I2" s="15" t="s">
        <v>109</v>
      </c>
      <c r="J2" s="16" t="s">
        <v>110</v>
      </c>
      <c r="K2" s="15" t="s">
        <v>111</v>
      </c>
      <c r="L2" s="15" t="s">
        <v>112</v>
      </c>
      <c r="M2" s="15" t="s">
        <v>113</v>
      </c>
      <c r="N2" s="23" t="s">
        <v>114</v>
      </c>
      <c r="O2" s="24" t="s">
        <v>115</v>
      </c>
      <c r="P2" s="24" t="s">
        <v>116</v>
      </c>
      <c r="Q2" s="24" t="s">
        <v>117</v>
      </c>
      <c r="R2" s="17" t="s">
        <v>118</v>
      </c>
      <c r="S2" s="17" t="s">
        <v>119</v>
      </c>
      <c r="T2" s="17" t="s">
        <v>120</v>
      </c>
      <c r="U2" s="17" t="s">
        <v>121</v>
      </c>
      <c r="V2" s="17" t="s">
        <v>122</v>
      </c>
      <c r="W2" s="17" t="s">
        <v>123</v>
      </c>
      <c r="X2" s="17" t="s">
        <v>124</v>
      </c>
      <c r="Y2" s="17" t="s">
        <v>125</v>
      </c>
      <c r="Z2" s="17" t="s">
        <v>126</v>
      </c>
      <c r="AA2" s="17" t="s">
        <v>127</v>
      </c>
      <c r="AB2" s="17" t="s">
        <v>128</v>
      </c>
      <c r="AC2" s="17" t="s">
        <v>122</v>
      </c>
      <c r="AD2" s="17" t="s">
        <v>123</v>
      </c>
      <c r="AE2" s="17" t="s">
        <v>129</v>
      </c>
      <c r="AF2" s="17" t="s">
        <v>130</v>
      </c>
      <c r="AG2" s="17" t="s">
        <v>131</v>
      </c>
      <c r="AH2" s="17" t="s">
        <v>132</v>
      </c>
      <c r="AI2" s="17" t="s">
        <v>133</v>
      </c>
      <c r="AJ2" s="17" t="s">
        <v>134</v>
      </c>
      <c r="AK2" s="17" t="s">
        <v>135</v>
      </c>
      <c r="AL2" s="17" t="s">
        <v>136</v>
      </c>
      <c r="AM2" s="18" t="s">
        <v>137</v>
      </c>
      <c r="AN2" s="9" t="s">
        <v>139</v>
      </c>
      <c r="AO2" s="9" t="s">
        <v>140</v>
      </c>
      <c r="AP2" s="9" t="s">
        <v>141</v>
      </c>
      <c r="AQ2" s="9" t="s">
        <v>142</v>
      </c>
      <c r="AR2" s="9" t="s">
        <v>143</v>
      </c>
      <c r="AS2" s="9" t="s">
        <v>144</v>
      </c>
      <c r="AT2" s="9" t="s">
        <v>264</v>
      </c>
      <c r="AU2" s="9" t="s">
        <v>268</v>
      </c>
      <c r="AV2" s="9" t="s">
        <v>273</v>
      </c>
      <c r="AW2" s="9" t="s">
        <v>279</v>
      </c>
      <c r="AX2" t="s">
        <v>280</v>
      </c>
      <c r="AY2" s="9" t="s">
        <v>282</v>
      </c>
      <c r="AZ2" s="9" t="s">
        <v>283</v>
      </c>
      <c r="BA2" s="9" t="s">
        <v>284</v>
      </c>
      <c r="BB2" t="s">
        <v>44</v>
      </c>
      <c r="BC2" t="s">
        <v>46</v>
      </c>
      <c r="BD2" s="9" t="s">
        <v>285</v>
      </c>
      <c r="BE2" s="9" t="s">
        <v>286</v>
      </c>
      <c r="BF2" s="9" t="s">
        <v>287</v>
      </c>
      <c r="BG2" t="s">
        <v>95</v>
      </c>
    </row>
    <row r="3" spans="1:59" s="9" customFormat="1" ht="16.5">
      <c r="A3" s="20" t="s">
        <v>146</v>
      </c>
      <c r="B3" s="20" t="s">
        <v>147</v>
      </c>
      <c r="C3" s="20" t="s">
        <v>148</v>
      </c>
      <c r="D3" s="20" t="s">
        <v>149</v>
      </c>
      <c r="E3" s="20" t="s">
        <v>150</v>
      </c>
      <c r="F3" s="20" t="s">
        <v>151</v>
      </c>
      <c r="G3" s="20" t="s">
        <v>152</v>
      </c>
      <c r="H3" s="20" t="s">
        <v>153</v>
      </c>
      <c r="I3" s="20" t="s">
        <v>154</v>
      </c>
      <c r="J3" s="21" t="s">
        <v>155</v>
      </c>
      <c r="K3" s="20" t="s">
        <v>156</v>
      </c>
      <c r="L3" s="20" t="s">
        <v>157</v>
      </c>
      <c r="M3" s="20" t="s">
        <v>158</v>
      </c>
      <c r="N3" s="20" t="s">
        <v>159</v>
      </c>
      <c r="O3" s="20" t="s">
        <v>160</v>
      </c>
      <c r="P3" s="20" t="s">
        <v>161</v>
      </c>
      <c r="Q3" s="20" t="s">
        <v>162</v>
      </c>
      <c r="R3" s="20" t="s">
        <v>163</v>
      </c>
      <c r="S3" s="20" t="s">
        <v>164</v>
      </c>
      <c r="T3" s="20">
        <v>168</v>
      </c>
      <c r="U3" s="20">
        <v>1</v>
      </c>
      <c r="V3" s="20">
        <v>0</v>
      </c>
      <c r="W3" s="20">
        <v>0</v>
      </c>
      <c r="X3" s="20" t="s">
        <v>165</v>
      </c>
      <c r="Y3" s="20" t="s">
        <v>166</v>
      </c>
      <c r="Z3" s="20">
        <v>0</v>
      </c>
      <c r="AA3" s="20">
        <v>168</v>
      </c>
      <c r="AB3" s="20" t="s">
        <v>167</v>
      </c>
      <c r="AC3" s="20">
        <v>1</v>
      </c>
      <c r="AD3" s="20">
        <v>0</v>
      </c>
      <c r="AE3" s="20" t="s">
        <v>168</v>
      </c>
      <c r="AF3" s="20" t="s">
        <v>169</v>
      </c>
      <c r="AG3" s="20" t="s">
        <v>170</v>
      </c>
      <c r="AH3" s="20" t="s">
        <v>171</v>
      </c>
      <c r="AI3" s="20">
        <v>0</v>
      </c>
      <c r="AJ3" s="20">
        <v>168</v>
      </c>
      <c r="AK3" s="20">
        <v>0</v>
      </c>
      <c r="AL3" s="20">
        <v>0</v>
      </c>
      <c r="AM3" s="20" t="s">
        <v>172</v>
      </c>
      <c r="AN3" s="9" t="str">
        <f>IFERROR(VLOOKUP(L3,[1]基础信息!$B:$F,2,0),"")</f>
        <v>事业一部</v>
      </c>
      <c r="AO3" s="9" t="str">
        <f>IFERROR(VLOOKUP(L3,[1]基础信息!$B:$F,3,0),"")</f>
        <v>教育一部</v>
      </c>
      <c r="AP3" s="9" t="str">
        <f>IFERROR(VLOOKUP(L3,[1]基础信息!$B:$F,4,0),"")</f>
        <v>科技一部</v>
      </c>
      <c r="AQ3" s="9" t="str">
        <f>IFERROR(VLOOKUP(L3,[1]基础信息!$B:$F,5,0),"")</f>
        <v>大项目二部</v>
      </c>
      <c r="AR3" s="9" t="str">
        <f>IFERROR(VLOOKUP(S3,'[1]项目资料-导入数据'!C:K,9,0),"")</f>
        <v>教育部</v>
      </c>
      <c r="AS3" s="9" t="str">
        <f>IFERROR(VLOOKUP(S3,'[1]项目资料-导入数据'!C:I,7,0),"")</f>
        <v>养生</v>
      </c>
      <c r="AT3" s="9" t="s">
        <v>265</v>
      </c>
      <c r="AU3" s="9" t="s">
        <v>270</v>
      </c>
      <c r="AV3" s="9" t="s">
        <v>34</v>
      </c>
    </row>
    <row r="4" spans="1:59" s="9" customFormat="1" ht="16.5">
      <c r="A4" s="20" t="s">
        <v>173</v>
      </c>
      <c r="B4" s="20" t="s">
        <v>147</v>
      </c>
      <c r="C4" s="20" t="s">
        <v>148</v>
      </c>
      <c r="D4" s="20" t="s">
        <v>149</v>
      </c>
      <c r="E4" s="20" t="s">
        <v>150</v>
      </c>
      <c r="F4" s="20" t="s">
        <v>151</v>
      </c>
      <c r="G4" s="20" t="s">
        <v>152</v>
      </c>
      <c r="H4" s="20" t="s">
        <v>153</v>
      </c>
      <c r="I4" s="20" t="s">
        <v>154</v>
      </c>
      <c r="J4" s="21" t="s">
        <v>155</v>
      </c>
      <c r="K4" s="20" t="s">
        <v>174</v>
      </c>
      <c r="L4" s="20" t="s">
        <v>157</v>
      </c>
      <c r="M4" s="20" t="s">
        <v>175</v>
      </c>
      <c r="N4" s="20" t="s">
        <v>159</v>
      </c>
      <c r="O4" s="20" t="s">
        <v>160</v>
      </c>
      <c r="P4" s="20" t="s">
        <v>161</v>
      </c>
      <c r="Q4" s="20" t="s">
        <v>162</v>
      </c>
      <c r="R4" s="20" t="s">
        <v>163</v>
      </c>
      <c r="S4" s="20" t="s">
        <v>164</v>
      </c>
      <c r="T4" s="20">
        <v>168</v>
      </c>
      <c r="U4" s="20">
        <v>1</v>
      </c>
      <c r="V4" s="20">
        <v>0</v>
      </c>
      <c r="W4" s="20">
        <v>0</v>
      </c>
      <c r="X4" s="20" t="s">
        <v>165</v>
      </c>
      <c r="Y4" s="20" t="s">
        <v>166</v>
      </c>
      <c r="Z4" s="20">
        <v>0</v>
      </c>
      <c r="AA4" s="20">
        <v>168</v>
      </c>
      <c r="AB4" s="20" t="s">
        <v>167</v>
      </c>
      <c r="AC4" s="20">
        <v>1</v>
      </c>
      <c r="AD4" s="20">
        <v>0</v>
      </c>
      <c r="AE4" s="20" t="s">
        <v>168</v>
      </c>
      <c r="AF4" s="20" t="s">
        <v>169</v>
      </c>
      <c r="AG4" s="20" t="s">
        <v>170</v>
      </c>
      <c r="AH4" s="20" t="s">
        <v>171</v>
      </c>
      <c r="AI4" s="20">
        <v>0</v>
      </c>
      <c r="AJ4" s="20">
        <v>168</v>
      </c>
      <c r="AK4" s="20">
        <v>0</v>
      </c>
      <c r="AL4" s="20">
        <v>0</v>
      </c>
      <c r="AM4" s="20" t="s">
        <v>172</v>
      </c>
      <c r="AN4" s="9" t="str">
        <f>IFERROR(VLOOKUP(L4,[1]基础信息!$B:$F,2,0),"")</f>
        <v>事业一部</v>
      </c>
      <c r="AO4" s="9" t="str">
        <f>IFERROR(VLOOKUP(L4,[1]基础信息!$B:$F,3,0),"")</f>
        <v>教育一部</v>
      </c>
      <c r="AP4" s="9" t="str">
        <f>IFERROR(VLOOKUP(L4,[1]基础信息!$B:$F,4,0),"")</f>
        <v>科技一部</v>
      </c>
      <c r="AQ4" s="9" t="str">
        <f>IFERROR(VLOOKUP(L4,[1]基础信息!$B:$F,5,0),"")</f>
        <v>大项目二部</v>
      </c>
      <c r="AR4" s="9" t="str">
        <f>IFERROR(VLOOKUP(S4,'[1]项目资料-导入数据'!C:K,9,0),"")</f>
        <v>教育部</v>
      </c>
      <c r="AS4" s="9" t="str">
        <f>IFERROR(VLOOKUP(S4,'[1]项目资料-导入数据'!C:I,7,0),"")</f>
        <v>养生</v>
      </c>
      <c r="AT4" s="9" t="s">
        <v>266</v>
      </c>
      <c r="AU4" s="9" t="s">
        <v>271</v>
      </c>
      <c r="AV4" s="9" t="s">
        <v>277</v>
      </c>
    </row>
    <row r="5" spans="1:59" s="9" customFormat="1" ht="16.5">
      <c r="A5" s="20" t="s">
        <v>173</v>
      </c>
      <c r="B5" s="20" t="s">
        <v>147</v>
      </c>
      <c r="C5" s="20" t="s">
        <v>148</v>
      </c>
      <c r="D5" s="20" t="s">
        <v>149</v>
      </c>
      <c r="E5" s="20" t="s">
        <v>150</v>
      </c>
      <c r="F5" s="20" t="s">
        <v>151</v>
      </c>
      <c r="G5" s="20" t="s">
        <v>152</v>
      </c>
      <c r="H5" s="20" t="s">
        <v>153</v>
      </c>
      <c r="I5" s="20" t="s">
        <v>154</v>
      </c>
      <c r="J5" s="21" t="s">
        <v>176</v>
      </c>
      <c r="K5" s="20" t="s">
        <v>174</v>
      </c>
      <c r="L5" s="20" t="s">
        <v>157</v>
      </c>
      <c r="M5" s="20" t="s">
        <v>175</v>
      </c>
      <c r="N5" s="20" t="s">
        <v>159</v>
      </c>
      <c r="O5" s="20" t="s">
        <v>177</v>
      </c>
      <c r="P5" s="20" t="s">
        <v>178</v>
      </c>
      <c r="Q5" s="20" t="s">
        <v>162</v>
      </c>
      <c r="R5" s="20" t="s">
        <v>179</v>
      </c>
      <c r="S5" s="20" t="s">
        <v>180</v>
      </c>
      <c r="T5" s="20">
        <v>0</v>
      </c>
      <c r="U5" s="20">
        <v>1</v>
      </c>
      <c r="V5" s="20">
        <v>0</v>
      </c>
      <c r="W5" s="20">
        <v>0</v>
      </c>
      <c r="X5" s="20" t="s">
        <v>165</v>
      </c>
      <c r="Y5" s="20" t="s">
        <v>166</v>
      </c>
      <c r="Z5" s="20">
        <v>0</v>
      </c>
      <c r="AA5" s="20">
        <v>0</v>
      </c>
      <c r="AB5" s="20" t="s">
        <v>181</v>
      </c>
      <c r="AC5" s="20">
        <v>1</v>
      </c>
      <c r="AD5" s="20">
        <v>0</v>
      </c>
      <c r="AE5" s="20" t="s">
        <v>182</v>
      </c>
      <c r="AF5" s="20" t="s">
        <v>169</v>
      </c>
      <c r="AG5" s="20" t="s">
        <v>170</v>
      </c>
      <c r="AH5" s="20" t="s">
        <v>171</v>
      </c>
      <c r="AI5" s="20">
        <v>0</v>
      </c>
      <c r="AJ5" s="20">
        <v>0</v>
      </c>
      <c r="AK5" s="20">
        <v>0</v>
      </c>
      <c r="AL5" s="20">
        <v>0</v>
      </c>
      <c r="AM5" s="20" t="s">
        <v>172</v>
      </c>
      <c r="AN5" s="9" t="str">
        <f>IFERROR(VLOOKUP(L5,[1]基础信息!$B:$F,2,0),"")</f>
        <v>事业一部</v>
      </c>
      <c r="AO5" s="9" t="str">
        <f>IFERROR(VLOOKUP(L5,[1]基础信息!$B:$F,3,0),"")</f>
        <v>教育一部</v>
      </c>
      <c r="AP5" s="9" t="str">
        <f>IFERROR(VLOOKUP(L5,[1]基础信息!$B:$F,4,0),"")</f>
        <v>科技一部</v>
      </c>
      <c r="AQ5" s="9" t="str">
        <f>IFERROR(VLOOKUP(L5,[1]基础信息!$B:$F,5,0),"")</f>
        <v>大项目二部</v>
      </c>
      <c r="AR5" s="9" t="str">
        <f>IFERROR(VLOOKUP(S5,'[1]项目资料-导入数据'!C:K,9,0),"")</f>
        <v>教育部</v>
      </c>
      <c r="AS5" s="9" t="str">
        <f>IFERROR(VLOOKUP(S5,'[1]项目资料-导入数据'!C:I,7,0),"")</f>
        <v>纤体</v>
      </c>
      <c r="AT5" s="9" t="s">
        <v>267</v>
      </c>
      <c r="AU5" s="9" t="s">
        <v>274</v>
      </c>
    </row>
    <row r="6" spans="1:59" s="9" customFormat="1" ht="16.5">
      <c r="A6" s="20" t="s">
        <v>183</v>
      </c>
      <c r="B6" s="20" t="s">
        <v>184</v>
      </c>
      <c r="C6" s="20" t="s">
        <v>185</v>
      </c>
      <c r="D6" s="20" t="s">
        <v>149</v>
      </c>
      <c r="E6" s="20" t="s">
        <v>186</v>
      </c>
      <c r="F6" s="20" t="s">
        <v>187</v>
      </c>
      <c r="G6" s="20" t="s">
        <v>188</v>
      </c>
      <c r="H6" s="20" t="s">
        <v>189</v>
      </c>
      <c r="I6" s="20" t="s">
        <v>190</v>
      </c>
      <c r="J6" s="22" t="s">
        <v>191</v>
      </c>
      <c r="K6" s="20" t="s">
        <v>192</v>
      </c>
      <c r="L6" s="20" t="s">
        <v>193</v>
      </c>
      <c r="M6" s="20" t="s">
        <v>194</v>
      </c>
      <c r="N6" s="20" t="s">
        <v>195</v>
      </c>
      <c r="O6" s="20" t="s">
        <v>196</v>
      </c>
      <c r="P6" s="20" t="s">
        <v>197</v>
      </c>
      <c r="Q6" s="20" t="s">
        <v>166</v>
      </c>
      <c r="R6" s="20" t="s">
        <v>198</v>
      </c>
      <c r="S6" s="20" t="s">
        <v>199</v>
      </c>
      <c r="T6" s="20">
        <v>168</v>
      </c>
      <c r="U6" s="20">
        <v>1</v>
      </c>
      <c r="V6" s="20">
        <v>1</v>
      </c>
      <c r="W6" s="20">
        <v>0</v>
      </c>
      <c r="X6" s="20" t="s">
        <v>200</v>
      </c>
      <c r="Y6" s="20" t="s">
        <v>201</v>
      </c>
      <c r="Z6" s="20">
        <v>168</v>
      </c>
      <c r="AA6" s="20">
        <v>168</v>
      </c>
      <c r="AB6" s="20" t="s">
        <v>162</v>
      </c>
      <c r="AC6" s="20">
        <v>0</v>
      </c>
      <c r="AD6" s="20">
        <v>0</v>
      </c>
      <c r="AE6" s="20" t="s">
        <v>162</v>
      </c>
      <c r="AF6" s="20" t="s">
        <v>202</v>
      </c>
      <c r="AG6" s="20" t="s">
        <v>203</v>
      </c>
      <c r="AH6" s="20" t="s">
        <v>162</v>
      </c>
      <c r="AI6" s="20">
        <v>168</v>
      </c>
      <c r="AJ6" s="20">
        <v>0</v>
      </c>
      <c r="AK6" s="20">
        <v>0</v>
      </c>
      <c r="AL6" s="20">
        <v>0</v>
      </c>
      <c r="AM6" s="20" t="s">
        <v>172</v>
      </c>
      <c r="AN6" s="9" t="str">
        <f>IFERROR(VLOOKUP(L6,[1]基础信息!$B:$F,2,0),"")</f>
        <v>事业一部</v>
      </c>
      <c r="AO6" s="9" t="str">
        <f>IFERROR(VLOOKUP(L6,[1]基础信息!$B:$F,3,0),"")</f>
        <v>教育二部</v>
      </c>
      <c r="AP6" s="9" t="str">
        <f>IFERROR(VLOOKUP(L6,[1]基础信息!$B:$F,4,0),"")</f>
        <v>科技一部</v>
      </c>
      <c r="AQ6" s="9" t="str">
        <f>IFERROR(VLOOKUP(L6,[1]基础信息!$B:$F,5,0),"")</f>
        <v>大项目二部</v>
      </c>
      <c r="AR6" s="9" t="str">
        <f>IFERROR(VLOOKUP(S6,'[1]项目资料-导入数据'!C:K,9,0),"")</f>
        <v>教育部</v>
      </c>
      <c r="AS6" s="9" t="str">
        <f>IFERROR(VLOOKUP(S6,'[1]项目资料-导入数据'!C:I,7,0),"")</f>
        <v>美容</v>
      </c>
      <c r="AT6" s="9" t="s">
        <v>276</v>
      </c>
      <c r="AU6" s="9" t="s">
        <v>275</v>
      </c>
    </row>
    <row r="7" spans="1:59" s="9" customFormat="1" ht="16.5">
      <c r="A7" s="20" t="s">
        <v>183</v>
      </c>
      <c r="B7" s="20" t="s">
        <v>184</v>
      </c>
      <c r="C7" s="20" t="s">
        <v>185</v>
      </c>
      <c r="D7" s="20" t="s">
        <v>149</v>
      </c>
      <c r="E7" s="20" t="s">
        <v>186</v>
      </c>
      <c r="F7" s="20" t="s">
        <v>187</v>
      </c>
      <c r="G7" s="20" t="s">
        <v>188</v>
      </c>
      <c r="H7" s="20" t="s">
        <v>189</v>
      </c>
      <c r="I7" s="20" t="s">
        <v>190</v>
      </c>
      <c r="J7" s="22" t="s">
        <v>191</v>
      </c>
      <c r="K7" s="20" t="s">
        <v>204</v>
      </c>
      <c r="L7" s="20" t="s">
        <v>193</v>
      </c>
      <c r="M7" s="20" t="s">
        <v>205</v>
      </c>
      <c r="N7" s="20" t="s">
        <v>159</v>
      </c>
      <c r="O7" s="20" t="s">
        <v>196</v>
      </c>
      <c r="P7" s="20" t="s">
        <v>197</v>
      </c>
      <c r="Q7" s="20" t="s">
        <v>162</v>
      </c>
      <c r="R7" s="20" t="s">
        <v>198</v>
      </c>
      <c r="S7" s="20" t="s">
        <v>199</v>
      </c>
      <c r="T7" s="20">
        <v>33</v>
      </c>
      <c r="U7" s="20">
        <v>1</v>
      </c>
      <c r="V7" s="20">
        <v>0</v>
      </c>
      <c r="W7" s="20">
        <v>0</v>
      </c>
      <c r="X7" s="20" t="s">
        <v>165</v>
      </c>
      <c r="Y7" s="20" t="s">
        <v>166</v>
      </c>
      <c r="Z7" s="20">
        <v>0</v>
      </c>
      <c r="AA7" s="20">
        <v>33</v>
      </c>
      <c r="AB7" s="20" t="s">
        <v>206</v>
      </c>
      <c r="AC7" s="20">
        <v>1</v>
      </c>
      <c r="AD7" s="20">
        <v>0</v>
      </c>
      <c r="AE7" s="20" t="s">
        <v>207</v>
      </c>
      <c r="AF7" s="20" t="s">
        <v>202</v>
      </c>
      <c r="AG7" s="20" t="s">
        <v>203</v>
      </c>
      <c r="AH7" s="20" t="s">
        <v>171</v>
      </c>
      <c r="AI7" s="20">
        <v>0</v>
      </c>
      <c r="AJ7" s="20">
        <v>33</v>
      </c>
      <c r="AK7" s="20">
        <v>0</v>
      </c>
      <c r="AL7" s="20">
        <v>0</v>
      </c>
      <c r="AM7" s="20" t="s">
        <v>172</v>
      </c>
      <c r="AN7" s="9" t="str">
        <f>IFERROR(VLOOKUP(L7,[1]基础信息!$B:$F,2,0),"")</f>
        <v>事业一部</v>
      </c>
      <c r="AO7" s="9" t="str">
        <f>IFERROR(VLOOKUP(L7,[1]基础信息!$B:$F,3,0),"")</f>
        <v>教育二部</v>
      </c>
      <c r="AP7" s="9" t="str">
        <f>IFERROR(VLOOKUP(L7,[1]基础信息!$B:$F,4,0),"")</f>
        <v>科技一部</v>
      </c>
      <c r="AQ7" s="9" t="str">
        <f>IFERROR(VLOOKUP(L7,[1]基础信息!$B:$F,5,0),"")</f>
        <v>大项目二部</v>
      </c>
      <c r="AR7" s="9" t="str">
        <f>IFERROR(VLOOKUP(S7,'[1]项目资料-导入数据'!C:K,9,0),"")</f>
        <v>教育部</v>
      </c>
      <c r="AS7" s="9" t="str">
        <f>IFERROR(VLOOKUP(S7,'[1]项目资料-导入数据'!C:I,7,0),"")</f>
        <v>美容</v>
      </c>
    </row>
    <row r="8" spans="1:59" s="9" customFormat="1" ht="16.5">
      <c r="A8" s="20" t="s">
        <v>183</v>
      </c>
      <c r="B8" s="20" t="s">
        <v>184</v>
      </c>
      <c r="C8" s="20" t="s">
        <v>185</v>
      </c>
      <c r="D8" s="20" t="s">
        <v>149</v>
      </c>
      <c r="E8" s="20" t="s">
        <v>186</v>
      </c>
      <c r="F8" s="20" t="s">
        <v>187</v>
      </c>
      <c r="G8" s="20" t="s">
        <v>188</v>
      </c>
      <c r="H8" s="20" t="s">
        <v>189</v>
      </c>
      <c r="I8" s="20" t="s">
        <v>190</v>
      </c>
      <c r="J8" s="22" t="s">
        <v>191</v>
      </c>
      <c r="K8" s="20" t="s">
        <v>204</v>
      </c>
      <c r="L8" s="20" t="s">
        <v>193</v>
      </c>
      <c r="M8" s="20" t="s">
        <v>205</v>
      </c>
      <c r="N8" s="20" t="s">
        <v>159</v>
      </c>
      <c r="O8" s="20" t="s">
        <v>160</v>
      </c>
      <c r="P8" s="20" t="s">
        <v>161</v>
      </c>
      <c r="Q8" s="20" t="s">
        <v>162</v>
      </c>
      <c r="R8" s="20" t="s">
        <v>163</v>
      </c>
      <c r="S8" s="20" t="s">
        <v>164</v>
      </c>
      <c r="T8" s="20">
        <v>84.42</v>
      </c>
      <c r="U8" s="20">
        <v>1</v>
      </c>
      <c r="V8" s="20">
        <v>0</v>
      </c>
      <c r="W8" s="20">
        <v>0</v>
      </c>
      <c r="X8" s="20" t="s">
        <v>165</v>
      </c>
      <c r="Y8" s="20" t="s">
        <v>166</v>
      </c>
      <c r="Z8" s="20">
        <v>0</v>
      </c>
      <c r="AA8" s="20">
        <v>84.42</v>
      </c>
      <c r="AB8" s="20" t="s">
        <v>167</v>
      </c>
      <c r="AC8" s="20">
        <v>1</v>
      </c>
      <c r="AD8" s="20">
        <v>0</v>
      </c>
      <c r="AE8" s="20" t="s">
        <v>208</v>
      </c>
      <c r="AF8" s="20" t="s">
        <v>202</v>
      </c>
      <c r="AG8" s="20" t="s">
        <v>203</v>
      </c>
      <c r="AH8" s="20" t="s">
        <v>171</v>
      </c>
      <c r="AI8" s="20">
        <v>0</v>
      </c>
      <c r="AJ8" s="20">
        <v>84.42</v>
      </c>
      <c r="AK8" s="20">
        <v>0</v>
      </c>
      <c r="AL8" s="20">
        <v>0</v>
      </c>
      <c r="AM8" s="20" t="s">
        <v>172</v>
      </c>
      <c r="AN8" s="9" t="str">
        <f>IFERROR(VLOOKUP(L8,[1]基础信息!$B:$F,2,0),"")</f>
        <v>事业一部</v>
      </c>
      <c r="AO8" s="9" t="str">
        <f>IFERROR(VLOOKUP(L8,[1]基础信息!$B:$F,3,0),"")</f>
        <v>教育二部</v>
      </c>
      <c r="AP8" s="9" t="str">
        <f>IFERROR(VLOOKUP(L8,[1]基础信息!$B:$F,4,0),"")</f>
        <v>科技一部</v>
      </c>
      <c r="AQ8" s="9" t="str">
        <f>IFERROR(VLOOKUP(L8,[1]基础信息!$B:$F,5,0),"")</f>
        <v>大项目二部</v>
      </c>
      <c r="AR8" s="9" t="str">
        <f>IFERROR(VLOOKUP(S8,'[1]项目资料-导入数据'!C:K,9,0),"")</f>
        <v>教育部</v>
      </c>
      <c r="AS8" s="9" t="str">
        <f>IFERROR(VLOOKUP(S8,'[1]项目资料-导入数据'!C:I,7,0),"")</f>
        <v>养生</v>
      </c>
    </row>
    <row r="9" spans="1:59" s="9" customFormat="1" ht="16.5">
      <c r="A9" s="20" t="s">
        <v>183</v>
      </c>
      <c r="B9" s="20" t="s">
        <v>184</v>
      </c>
      <c r="C9" s="20" t="s">
        <v>185</v>
      </c>
      <c r="D9" s="20" t="s">
        <v>149</v>
      </c>
      <c r="E9" s="20" t="s">
        <v>186</v>
      </c>
      <c r="F9" s="20" t="s">
        <v>187</v>
      </c>
      <c r="G9" s="20" t="s">
        <v>188</v>
      </c>
      <c r="H9" s="20" t="s">
        <v>189</v>
      </c>
      <c r="I9" s="20" t="s">
        <v>190</v>
      </c>
      <c r="J9" s="22" t="s">
        <v>191</v>
      </c>
      <c r="K9" s="20" t="s">
        <v>209</v>
      </c>
      <c r="L9" s="20" t="s">
        <v>193</v>
      </c>
      <c r="M9" s="20" t="s">
        <v>210</v>
      </c>
      <c r="N9" s="20" t="s">
        <v>159</v>
      </c>
      <c r="O9" s="20" t="s">
        <v>196</v>
      </c>
      <c r="P9" s="20" t="s">
        <v>197</v>
      </c>
      <c r="Q9" s="20" t="s">
        <v>162</v>
      </c>
      <c r="R9" s="20" t="s">
        <v>211</v>
      </c>
      <c r="S9" s="20" t="s">
        <v>212</v>
      </c>
      <c r="T9" s="20">
        <v>84.33</v>
      </c>
      <c r="U9" s="20">
        <v>1</v>
      </c>
      <c r="V9" s="20">
        <v>0</v>
      </c>
      <c r="W9" s="20">
        <v>0</v>
      </c>
      <c r="X9" s="20" t="s">
        <v>165</v>
      </c>
      <c r="Y9" s="20" t="s">
        <v>166</v>
      </c>
      <c r="Z9" s="20">
        <v>0</v>
      </c>
      <c r="AA9" s="20">
        <v>84.33</v>
      </c>
      <c r="AB9" s="20" t="s">
        <v>213</v>
      </c>
      <c r="AC9" s="20">
        <v>1</v>
      </c>
      <c r="AD9" s="20">
        <v>0</v>
      </c>
      <c r="AE9" s="20" t="s">
        <v>208</v>
      </c>
      <c r="AF9" s="20" t="s">
        <v>202</v>
      </c>
      <c r="AG9" s="20" t="s">
        <v>203</v>
      </c>
      <c r="AH9" s="20" t="s">
        <v>171</v>
      </c>
      <c r="AI9" s="20">
        <v>0</v>
      </c>
      <c r="AJ9" s="20">
        <v>84.33</v>
      </c>
      <c r="AK9" s="20">
        <v>0</v>
      </c>
      <c r="AL9" s="20">
        <v>0</v>
      </c>
      <c r="AM9" s="20" t="s">
        <v>172</v>
      </c>
      <c r="AN9" s="9" t="str">
        <f>IFERROR(VLOOKUP(L9,[1]基础信息!$B:$F,2,0),"")</f>
        <v>事业一部</v>
      </c>
      <c r="AO9" s="9" t="str">
        <f>IFERROR(VLOOKUP(L9,[1]基础信息!$B:$F,3,0),"")</f>
        <v>教育二部</v>
      </c>
      <c r="AP9" s="9" t="str">
        <f>IFERROR(VLOOKUP(L9,[1]基础信息!$B:$F,4,0),"")</f>
        <v>科技一部</v>
      </c>
      <c r="AQ9" s="9" t="str">
        <f>IFERROR(VLOOKUP(L9,[1]基础信息!$B:$F,5,0),"")</f>
        <v>大项目二部</v>
      </c>
      <c r="AR9" s="9" t="str">
        <f>IFERROR(VLOOKUP(S9,'[1]项目资料-导入数据'!C:K,9,0),"")</f>
        <v>教育部</v>
      </c>
      <c r="AS9" s="9" t="str">
        <f>IFERROR(VLOOKUP(S9,'[1]项目资料-导入数据'!C:I,7,0),"")</f>
        <v>美容</v>
      </c>
    </row>
    <row r="10" spans="1:59" s="9" customFormat="1" ht="16.5">
      <c r="A10" s="20" t="s">
        <v>183</v>
      </c>
      <c r="B10" s="20" t="s">
        <v>184</v>
      </c>
      <c r="C10" s="20" t="s">
        <v>185</v>
      </c>
      <c r="D10" s="20" t="s">
        <v>149</v>
      </c>
      <c r="E10" s="20" t="s">
        <v>186</v>
      </c>
      <c r="F10" s="20" t="s">
        <v>187</v>
      </c>
      <c r="G10" s="20" t="s">
        <v>188</v>
      </c>
      <c r="H10" s="20" t="s">
        <v>189</v>
      </c>
      <c r="I10" s="20" t="s">
        <v>190</v>
      </c>
      <c r="J10" s="22" t="s">
        <v>214</v>
      </c>
      <c r="K10" s="20" t="s">
        <v>215</v>
      </c>
      <c r="L10" s="20" t="s">
        <v>193</v>
      </c>
      <c r="M10" s="20" t="s">
        <v>216</v>
      </c>
      <c r="N10" s="20" t="s">
        <v>159</v>
      </c>
      <c r="O10" s="20" t="s">
        <v>196</v>
      </c>
      <c r="P10" s="20" t="s">
        <v>197</v>
      </c>
      <c r="Q10" s="20" t="s">
        <v>162</v>
      </c>
      <c r="R10" s="20" t="s">
        <v>198</v>
      </c>
      <c r="S10" s="20" t="s">
        <v>199</v>
      </c>
      <c r="T10" s="20">
        <v>168</v>
      </c>
      <c r="U10" s="20">
        <v>1</v>
      </c>
      <c r="V10" s="20">
        <v>0</v>
      </c>
      <c r="W10" s="20">
        <v>0</v>
      </c>
      <c r="X10" s="20" t="s">
        <v>165</v>
      </c>
      <c r="Y10" s="20" t="s">
        <v>166</v>
      </c>
      <c r="Z10" s="20">
        <v>0</v>
      </c>
      <c r="AA10" s="20">
        <v>168</v>
      </c>
      <c r="AB10" s="20" t="s">
        <v>206</v>
      </c>
      <c r="AC10" s="20">
        <v>1</v>
      </c>
      <c r="AD10" s="20">
        <v>0</v>
      </c>
      <c r="AE10" s="20" t="s">
        <v>217</v>
      </c>
      <c r="AF10" s="20" t="s">
        <v>202</v>
      </c>
      <c r="AG10" s="20" t="s">
        <v>203</v>
      </c>
      <c r="AH10" s="20" t="s">
        <v>171</v>
      </c>
      <c r="AI10" s="20">
        <v>0</v>
      </c>
      <c r="AJ10" s="20">
        <v>168</v>
      </c>
      <c r="AK10" s="20">
        <v>0</v>
      </c>
      <c r="AL10" s="20">
        <v>0</v>
      </c>
      <c r="AM10" s="20" t="s">
        <v>172</v>
      </c>
      <c r="AN10" s="9" t="str">
        <f>IFERROR(VLOOKUP(L10,[1]基础信息!$B:$F,2,0),"")</f>
        <v>事业一部</v>
      </c>
      <c r="AO10" s="9" t="str">
        <f>IFERROR(VLOOKUP(L10,[1]基础信息!$B:$F,3,0),"")</f>
        <v>教育二部</v>
      </c>
      <c r="AP10" s="9" t="str">
        <f>IFERROR(VLOOKUP(L10,[1]基础信息!$B:$F,4,0),"")</f>
        <v>科技一部</v>
      </c>
      <c r="AQ10" s="9" t="str">
        <f>IFERROR(VLOOKUP(L10,[1]基础信息!$B:$F,5,0),"")</f>
        <v>大项目二部</v>
      </c>
      <c r="AR10" s="9" t="str">
        <f>IFERROR(VLOOKUP(S10,'[1]项目资料-导入数据'!C:K,9,0),"")</f>
        <v>教育部</v>
      </c>
      <c r="AS10" s="9" t="str">
        <f>IFERROR(VLOOKUP(S10,'[1]项目资料-导入数据'!C:I,7,0),"")</f>
        <v>美容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录入</vt:lpstr>
      <vt:lpstr>原字段</vt:lpstr>
      <vt:lpstr>新字段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2025-08-07T06:57:37Z</dcterms:modified>
</cp:coreProperties>
</file>